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oshao/Documents/MIT/Fall/Fin Data Science/Project E/"/>
    </mc:Choice>
  </mc:AlternateContent>
  <xr:revisionPtr revIDLastSave="0" documentId="13_ncr:1_{45596105-843E-E442-98E3-77031A911817}" xr6:coauthVersionLast="40" xr6:coauthVersionMax="40" xr10:uidLastSave="{00000000-0000-0000-0000-000000000000}"/>
  <bookViews>
    <workbookView xWindow="0" yWindow="0" windowWidth="28800" windowHeight="18000" activeTab="2" xr2:uid="{00000000-000D-0000-FFFF-FFFF00000000}"/>
  </bookViews>
  <sheets>
    <sheet name="DIA_Call___Jan10___K90" sheetId="1" r:id="rId1"/>
    <sheet name="DIA_Call___Jan10___K95" sheetId="2" r:id="rId2"/>
    <sheet name="DIA_Call___Jan10___K100" sheetId="3" r:id="rId3"/>
    <sheet name="Sheet1" sheetId="4" r:id="rId4"/>
  </sheets>
  <definedNames>
    <definedName name="DIA_Call___Jan10___K90">DIA_Call___Jan10___K90!$E$1:$M$263</definedName>
  </definedNames>
  <calcPr calcId="181029"/>
</workbook>
</file>

<file path=xl/calcChain.xml><?xml version="1.0" encoding="utf-8"?>
<calcChain xmlns="http://schemas.openxmlformats.org/spreadsheetml/2006/main">
  <c r="S262" i="2" l="1"/>
  <c r="S263" i="3"/>
  <c r="S262" i="3"/>
  <c r="S261" i="3"/>
  <c r="S260" i="3"/>
  <c r="S263" i="2"/>
  <c r="S255" i="2"/>
  <c r="S259" i="2"/>
  <c r="S261" i="2"/>
  <c r="S260" i="2"/>
  <c r="S264" i="1"/>
  <c r="S263" i="1"/>
  <c r="S262" i="1"/>
  <c r="S261" i="1"/>
  <c r="S260" i="1"/>
  <c r="R2" i="1"/>
  <c r="W2" i="1" l="1"/>
  <c r="R3" i="2"/>
  <c r="U3" i="2"/>
  <c r="S258" i="2"/>
  <c r="B8" i="2"/>
  <c r="U2" i="2"/>
  <c r="S3" i="2"/>
  <c r="S2" i="2"/>
  <c r="R241" i="2"/>
  <c r="R2" i="2"/>
  <c r="Q3" i="2"/>
  <c r="Q2" i="2"/>
  <c r="P241" i="2"/>
  <c r="P3" i="2"/>
  <c r="O2" i="2"/>
  <c r="N5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" i="4"/>
  <c r="S259" i="3" l="1"/>
  <c r="S258" i="3"/>
  <c r="B9" i="3"/>
  <c r="B8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" i="3"/>
  <c r="T4" i="3"/>
  <c r="T4" i="2"/>
  <c r="T3" i="3"/>
  <c r="S4" i="3"/>
  <c r="S3" i="3"/>
  <c r="T2" i="3"/>
  <c r="T3" i="2"/>
  <c r="S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Q5" i="3"/>
  <c r="Q5" i="2"/>
  <c r="Q3" i="3"/>
  <c r="Q4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3" i="3"/>
  <c r="P5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" i="3"/>
  <c r="N4" i="3"/>
  <c r="N5" i="3"/>
  <c r="N6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3" i="3"/>
  <c r="S4" i="2"/>
  <c r="S5" i="2"/>
  <c r="S6" i="2" s="1"/>
  <c r="S7" i="2" s="1"/>
  <c r="S9" i="1"/>
  <c r="S3" i="1"/>
  <c r="S252" i="1"/>
  <c r="S259" i="1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2" i="2"/>
  <c r="V22" i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" i="1"/>
  <c r="T2" i="1"/>
  <c r="T5" i="2"/>
  <c r="T6" i="2"/>
  <c r="T2" i="2"/>
  <c r="V24" i="1"/>
  <c r="S2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Q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O4" i="1"/>
  <c r="P4" i="1"/>
  <c r="P3" i="1"/>
  <c r="B8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" i="1"/>
  <c r="N4" i="2"/>
  <c r="N5" i="2" s="1"/>
  <c r="N6" i="2" s="1"/>
  <c r="N7" i="2"/>
  <c r="N8" i="2" s="1"/>
  <c r="N9" i="2" s="1"/>
  <c r="N10" i="2" s="1"/>
  <c r="N11" i="2"/>
  <c r="N12" i="2" s="1"/>
  <c r="N13" i="2" s="1"/>
  <c r="N14" i="2" s="1"/>
  <c r="N15" i="2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3" i="2"/>
  <c r="V23" i="1"/>
  <c r="L4" i="1"/>
  <c r="S4" i="1"/>
  <c r="O3" i="1"/>
  <c r="B9" i="1"/>
  <c r="S5" i="3" l="1"/>
  <c r="T7" i="2"/>
  <c r="S8" i="2" s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3" i="1"/>
  <c r="S5" i="1" s="1"/>
  <c r="T4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I243" i="1"/>
  <c r="I256" i="1"/>
  <c r="I253" i="1"/>
  <c r="I239" i="1"/>
  <c r="I38" i="1"/>
  <c r="O155" i="1"/>
  <c r="O113" i="1"/>
  <c r="O53" i="1"/>
  <c r="O25" i="1"/>
  <c r="O17" i="1"/>
  <c r="B6" i="1"/>
  <c r="N3" i="1"/>
  <c r="N4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H257" i="1" s="1"/>
  <c r="O257" i="1" s="1"/>
  <c r="S6" i="3" l="1"/>
  <c r="T5" i="3"/>
  <c r="T8" i="2"/>
  <c r="S9" i="2"/>
  <c r="T5" i="1"/>
  <c r="S6" i="1" s="1"/>
  <c r="O198" i="1"/>
  <c r="O102" i="1"/>
  <c r="P103" i="1" s="1"/>
  <c r="O37" i="1"/>
  <c r="O9" i="1"/>
  <c r="O187" i="1"/>
  <c r="P188" i="1" s="1"/>
  <c r="O81" i="1"/>
  <c r="O26" i="1"/>
  <c r="O5" i="1"/>
  <c r="O45" i="1"/>
  <c r="O246" i="1"/>
  <c r="P18" i="1"/>
  <c r="P46" i="1"/>
  <c r="O251" i="1"/>
  <c r="O219" i="1"/>
  <c r="O177" i="1"/>
  <c r="O134" i="1"/>
  <c r="O95" i="1"/>
  <c r="O66" i="1"/>
  <c r="O42" i="1"/>
  <c r="O32" i="1"/>
  <c r="O22" i="1"/>
  <c r="O12" i="1"/>
  <c r="O209" i="1"/>
  <c r="O166" i="1"/>
  <c r="O123" i="1"/>
  <c r="O87" i="1"/>
  <c r="O59" i="1"/>
  <c r="O39" i="1"/>
  <c r="O30" i="1"/>
  <c r="O20" i="1"/>
  <c r="O10" i="1"/>
  <c r="O16" i="1"/>
  <c r="O33" i="1"/>
  <c r="O74" i="1"/>
  <c r="O145" i="1"/>
  <c r="O230" i="1"/>
  <c r="O47" i="1"/>
  <c r="O54" i="1"/>
  <c r="O61" i="1"/>
  <c r="O69" i="1"/>
  <c r="O75" i="1"/>
  <c r="O82" i="1"/>
  <c r="O90" i="1"/>
  <c r="O97" i="1"/>
  <c r="O106" i="1"/>
  <c r="O117" i="1"/>
  <c r="O127" i="1"/>
  <c r="O138" i="1"/>
  <c r="O149" i="1"/>
  <c r="O159" i="1"/>
  <c r="O170" i="1"/>
  <c r="O181" i="1"/>
  <c r="O191" i="1"/>
  <c r="O202" i="1"/>
  <c r="O213" i="1"/>
  <c r="O223" i="1"/>
  <c r="O234" i="1"/>
  <c r="O250" i="1"/>
  <c r="O49" i="1"/>
  <c r="O55" i="1"/>
  <c r="O63" i="1"/>
  <c r="O70" i="1"/>
  <c r="O77" i="1"/>
  <c r="O85" i="1"/>
  <c r="O91" i="1"/>
  <c r="O98" i="1"/>
  <c r="O107" i="1"/>
  <c r="O118" i="1"/>
  <c r="O129" i="1"/>
  <c r="O139" i="1"/>
  <c r="O150" i="1"/>
  <c r="O161" i="1"/>
  <c r="O171" i="1"/>
  <c r="O182" i="1"/>
  <c r="O193" i="1"/>
  <c r="O203" i="1"/>
  <c r="O214" i="1"/>
  <c r="O225" i="1"/>
  <c r="O235" i="1"/>
  <c r="O255" i="1"/>
  <c r="O249" i="1"/>
  <c r="O238" i="1"/>
  <c r="O233" i="1"/>
  <c r="O227" i="1"/>
  <c r="O222" i="1"/>
  <c r="O217" i="1"/>
  <c r="O211" i="1"/>
  <c r="O206" i="1"/>
  <c r="O201" i="1"/>
  <c r="O195" i="1"/>
  <c r="O190" i="1"/>
  <c r="O185" i="1"/>
  <c r="O179" i="1"/>
  <c r="O174" i="1"/>
  <c r="O169" i="1"/>
  <c r="O163" i="1"/>
  <c r="O158" i="1"/>
  <c r="O153" i="1"/>
  <c r="O147" i="1"/>
  <c r="O142" i="1"/>
  <c r="O137" i="1"/>
  <c r="O131" i="1"/>
  <c r="O126" i="1"/>
  <c r="O121" i="1"/>
  <c r="O115" i="1"/>
  <c r="O110" i="1"/>
  <c r="O105" i="1"/>
  <c r="O99" i="1"/>
  <c r="O94" i="1"/>
  <c r="O89" i="1"/>
  <c r="O83" i="1"/>
  <c r="O78" i="1"/>
  <c r="O73" i="1"/>
  <c r="O67" i="1"/>
  <c r="O62" i="1"/>
  <c r="O57" i="1"/>
  <c r="O51" i="1"/>
  <c r="O46" i="1"/>
  <c r="O41" i="1"/>
  <c r="O34" i="1"/>
  <c r="O29" i="1"/>
  <c r="O24" i="1"/>
  <c r="O18" i="1"/>
  <c r="O13" i="1"/>
  <c r="O8" i="1"/>
  <c r="O254" i="1"/>
  <c r="O247" i="1"/>
  <c r="O237" i="1"/>
  <c r="O231" i="1"/>
  <c r="O226" i="1"/>
  <c r="O221" i="1"/>
  <c r="O215" i="1"/>
  <c r="O210" i="1"/>
  <c r="O205" i="1"/>
  <c r="O199" i="1"/>
  <c r="O194" i="1"/>
  <c r="O189" i="1"/>
  <c r="O183" i="1"/>
  <c r="O178" i="1"/>
  <c r="O173" i="1"/>
  <c r="O167" i="1"/>
  <c r="O162" i="1"/>
  <c r="O157" i="1"/>
  <c r="O151" i="1"/>
  <c r="O146" i="1"/>
  <c r="O141" i="1"/>
  <c r="O135" i="1"/>
  <c r="O130" i="1"/>
  <c r="O125" i="1"/>
  <c r="O119" i="1"/>
  <c r="O114" i="1"/>
  <c r="O109" i="1"/>
  <c r="O103" i="1"/>
  <c r="O6" i="1"/>
  <c r="O14" i="1"/>
  <c r="O21" i="1"/>
  <c r="O28" i="1"/>
  <c r="O36" i="1"/>
  <c r="O43" i="1"/>
  <c r="O50" i="1"/>
  <c r="O58" i="1"/>
  <c r="O65" i="1"/>
  <c r="O71" i="1"/>
  <c r="O79" i="1"/>
  <c r="O86" i="1"/>
  <c r="O93" i="1"/>
  <c r="O101" i="1"/>
  <c r="O111" i="1"/>
  <c r="O122" i="1"/>
  <c r="O133" i="1"/>
  <c r="O143" i="1"/>
  <c r="O154" i="1"/>
  <c r="O165" i="1"/>
  <c r="O175" i="1"/>
  <c r="O186" i="1"/>
  <c r="O197" i="1"/>
  <c r="O207" i="1"/>
  <c r="O218" i="1"/>
  <c r="O229" i="1"/>
  <c r="O245" i="1"/>
  <c r="H38" i="1"/>
  <c r="H243" i="1"/>
  <c r="O243" i="1" s="1"/>
  <c r="H241" i="1"/>
  <c r="O241" i="1" s="1"/>
  <c r="H256" i="1"/>
  <c r="O256" i="1" s="1"/>
  <c r="H242" i="1"/>
  <c r="O242" i="1" s="1"/>
  <c r="H239" i="1"/>
  <c r="O239" i="1" s="1"/>
  <c r="H253" i="1"/>
  <c r="O253" i="1" s="1"/>
  <c r="P54" i="1"/>
  <c r="P96" i="1"/>
  <c r="P33" i="1"/>
  <c r="Q33" i="1" s="1"/>
  <c r="P108" i="1"/>
  <c r="P199" i="1"/>
  <c r="P220" i="1"/>
  <c r="P82" i="1"/>
  <c r="P13" i="1"/>
  <c r="Q13" i="1" s="1"/>
  <c r="P62" i="1"/>
  <c r="P99" i="1"/>
  <c r="Q99" i="1" s="1"/>
  <c r="P120" i="1"/>
  <c r="P126" i="1"/>
  <c r="P91" i="1"/>
  <c r="P98" i="1"/>
  <c r="P172" i="1"/>
  <c r="P190" i="1"/>
  <c r="P5" i="1"/>
  <c r="Q5" i="1" s="1"/>
  <c r="P80" i="1"/>
  <c r="P17" i="1"/>
  <c r="P50" i="1"/>
  <c r="P92" i="1"/>
  <c r="P124" i="1"/>
  <c r="P156" i="1"/>
  <c r="P178" i="1"/>
  <c r="P236" i="1"/>
  <c r="P247" i="1"/>
  <c r="Q247" i="1" s="1"/>
  <c r="P252" i="1"/>
  <c r="Q17" i="1"/>
  <c r="P78" i="1"/>
  <c r="Q78" i="1" s="1"/>
  <c r="Q103" i="1"/>
  <c r="P104" i="1"/>
  <c r="P115" i="1"/>
  <c r="Q115" i="1" s="1"/>
  <c r="P147" i="1"/>
  <c r="P158" i="1"/>
  <c r="Q158" i="1" s="1"/>
  <c r="P25" i="1"/>
  <c r="Q25" i="1" s="1"/>
  <c r="Q46" i="1"/>
  <c r="P68" i="1"/>
  <c r="P132" i="1"/>
  <c r="P170" i="1"/>
  <c r="Q170" i="1" s="1"/>
  <c r="P175" i="1"/>
  <c r="P186" i="1"/>
  <c r="Q186" i="1" s="1"/>
  <c r="P196" i="1"/>
  <c r="P212" i="1"/>
  <c r="P218" i="1"/>
  <c r="P228" i="1"/>
  <c r="P239" i="1"/>
  <c r="P10" i="1"/>
  <c r="P15" i="1"/>
  <c r="P26" i="1"/>
  <c r="Q26" i="1" s="1"/>
  <c r="P31" i="1"/>
  <c r="P43" i="1"/>
  <c r="Q43" i="1" s="1"/>
  <c r="P48" i="1"/>
  <c r="P59" i="1"/>
  <c r="P79" i="1"/>
  <c r="P107" i="1"/>
  <c r="Q107" i="1" s="1"/>
  <c r="P114" i="1"/>
  <c r="P143" i="1"/>
  <c r="Q143" i="1" s="1"/>
  <c r="P194" i="1"/>
  <c r="P211" i="1"/>
  <c r="Q211" i="1" s="1"/>
  <c r="Q2" i="1"/>
  <c r="P128" i="1"/>
  <c r="P160" i="1"/>
  <c r="P171" i="1"/>
  <c r="P214" i="1"/>
  <c r="P235" i="1"/>
  <c r="Q235" i="1" s="1"/>
  <c r="P246" i="1"/>
  <c r="Q246" i="1" s="1"/>
  <c r="P256" i="1"/>
  <c r="P6" i="1"/>
  <c r="P27" i="1"/>
  <c r="P38" i="1"/>
  <c r="P44" i="1"/>
  <c r="P66" i="1"/>
  <c r="Q66" i="1" s="1"/>
  <c r="P87" i="1"/>
  <c r="Q87" i="1" s="1"/>
  <c r="P123" i="1"/>
  <c r="Q123" i="1" s="1"/>
  <c r="P130" i="1"/>
  <c r="P151" i="1"/>
  <c r="Q151" i="1" s="1"/>
  <c r="P231" i="1"/>
  <c r="Q231" i="1" s="1"/>
  <c r="O7" i="1"/>
  <c r="O11" i="1"/>
  <c r="O15" i="1"/>
  <c r="O19" i="1"/>
  <c r="O23" i="1"/>
  <c r="O27" i="1"/>
  <c r="O31" i="1"/>
  <c r="O35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38" i="1"/>
  <c r="P39" i="1" s="1"/>
  <c r="Q39" i="1" s="1"/>
  <c r="T6" i="3" l="1"/>
  <c r="S7" i="3" s="1"/>
  <c r="T9" i="2"/>
  <c r="S10" i="2" s="1"/>
  <c r="T6" i="1"/>
  <c r="S7" i="1"/>
  <c r="Q199" i="1"/>
  <c r="P110" i="1"/>
  <c r="Q110" i="1" s="1"/>
  <c r="P52" i="1"/>
  <c r="P74" i="1"/>
  <c r="Q74" i="1" s="1"/>
  <c r="P138" i="1"/>
  <c r="Q194" i="1"/>
  <c r="Q50" i="1"/>
  <c r="P152" i="1"/>
  <c r="P112" i="1"/>
  <c r="P179" i="1"/>
  <c r="Q179" i="1" s="1"/>
  <c r="P222" i="1"/>
  <c r="P14" i="1"/>
  <c r="Q14" i="1" s="1"/>
  <c r="P150" i="1"/>
  <c r="Q150" i="1" s="1"/>
  <c r="P198" i="1"/>
  <c r="Q198" i="1" s="1"/>
  <c r="P30" i="1"/>
  <c r="Q30" i="1" s="1"/>
  <c r="P95" i="1"/>
  <c r="Q95" i="1" s="1"/>
  <c r="P203" i="1"/>
  <c r="P216" i="1"/>
  <c r="Q216" i="1" s="1"/>
  <c r="P135" i="1"/>
  <c r="Q135" i="1" s="1"/>
  <c r="P155" i="1"/>
  <c r="Q155" i="1" s="1"/>
  <c r="Q82" i="1"/>
  <c r="P35" i="1"/>
  <c r="P254" i="1"/>
  <c r="P245" i="1"/>
  <c r="Q245" i="1" s="1"/>
  <c r="P195" i="1"/>
  <c r="Q195" i="1" s="1"/>
  <c r="P60" i="1"/>
  <c r="P251" i="1"/>
  <c r="Q251" i="1" s="1"/>
  <c r="P230" i="1"/>
  <c r="Q230" i="1" s="1"/>
  <c r="P192" i="1"/>
  <c r="Q192" i="1" s="1"/>
  <c r="P144" i="1"/>
  <c r="P183" i="1"/>
  <c r="P122" i="1"/>
  <c r="Q122" i="1" s="1"/>
  <c r="P71" i="1"/>
  <c r="Q71" i="1" s="1"/>
  <c r="P250" i="1"/>
  <c r="Q222" i="1"/>
  <c r="P207" i="1"/>
  <c r="Q207" i="1" s="1"/>
  <c r="P180" i="1"/>
  <c r="Q180" i="1" s="1"/>
  <c r="P164" i="1"/>
  <c r="P9" i="1"/>
  <c r="Q9" i="1" s="1"/>
  <c r="P146" i="1"/>
  <c r="Q146" i="1" s="1"/>
  <c r="P210" i="1"/>
  <c r="Q210" i="1" s="1"/>
  <c r="Q98" i="1"/>
  <c r="P83" i="1"/>
  <c r="Q83" i="1" s="1"/>
  <c r="P76" i="1"/>
  <c r="P64" i="1"/>
  <c r="Q64" i="1" s="1"/>
  <c r="Q239" i="1"/>
  <c r="P244" i="1"/>
  <c r="Q244" i="1" s="1"/>
  <c r="P219" i="1"/>
  <c r="Q219" i="1" s="1"/>
  <c r="Q175" i="1"/>
  <c r="P134" i="1"/>
  <c r="Q134" i="1" s="1"/>
  <c r="P94" i="1"/>
  <c r="Q94" i="1" s="1"/>
  <c r="P37" i="1"/>
  <c r="Q37" i="1" s="1"/>
  <c r="P7" i="1"/>
  <c r="P142" i="1"/>
  <c r="Q142" i="1" s="1"/>
  <c r="P184" i="1"/>
  <c r="P206" i="1"/>
  <c r="Q206" i="1" s="1"/>
  <c r="P255" i="1"/>
  <c r="Q255" i="1" s="1"/>
  <c r="P19" i="1"/>
  <c r="Q19" i="1" s="1"/>
  <c r="P42" i="1"/>
  <c r="Q42" i="1" s="1"/>
  <c r="P63" i="1"/>
  <c r="Q63" i="1" s="1"/>
  <c r="P84" i="1"/>
  <c r="P106" i="1"/>
  <c r="P127" i="1"/>
  <c r="Q127" i="1" s="1"/>
  <c r="Q147" i="1"/>
  <c r="P191" i="1"/>
  <c r="Q191" i="1" s="1"/>
  <c r="P234" i="1"/>
  <c r="Q234" i="1" s="1"/>
  <c r="Q203" i="1"/>
  <c r="P162" i="1"/>
  <c r="Q162" i="1" s="1"/>
  <c r="P119" i="1"/>
  <c r="Q119" i="1" s="1"/>
  <c r="P86" i="1"/>
  <c r="Q86" i="1" s="1"/>
  <c r="P56" i="1"/>
  <c r="P224" i="1"/>
  <c r="Q224" i="1" s="1"/>
  <c r="P182" i="1"/>
  <c r="Q182" i="1" s="1"/>
  <c r="P139" i="1"/>
  <c r="Q139" i="1" s="1"/>
  <c r="P70" i="1"/>
  <c r="Q70" i="1" s="1"/>
  <c r="P34" i="1"/>
  <c r="Q34" i="1" s="1"/>
  <c r="P67" i="1"/>
  <c r="Q67" i="1" s="1"/>
  <c r="P51" i="1"/>
  <c r="Q51" i="1" s="1"/>
  <c r="P131" i="1"/>
  <c r="Q131" i="1" s="1"/>
  <c r="P238" i="1"/>
  <c r="Q238" i="1" s="1"/>
  <c r="P159" i="1"/>
  <c r="Q159" i="1" s="1"/>
  <c r="P118" i="1"/>
  <c r="Q118" i="1" s="1"/>
  <c r="P11" i="1"/>
  <c r="Q11" i="1" s="1"/>
  <c r="Q130" i="1"/>
  <c r="Q79" i="1"/>
  <c r="Q10" i="1"/>
  <c r="P116" i="1"/>
  <c r="P200" i="1"/>
  <c r="Q200" i="1" s="1"/>
  <c r="Q38" i="1"/>
  <c r="P241" i="1"/>
  <c r="P248" i="1"/>
  <c r="Q248" i="1" s="1"/>
  <c r="P187" i="1"/>
  <c r="Q187" i="1" s="1"/>
  <c r="P102" i="1"/>
  <c r="Q102" i="1" s="1"/>
  <c r="P55" i="1"/>
  <c r="P22" i="1"/>
  <c r="Q22" i="1" s="1"/>
  <c r="Q250" i="1"/>
  <c r="Q214" i="1"/>
  <c r="Q171" i="1"/>
  <c r="P226" i="1"/>
  <c r="Q226" i="1" s="1"/>
  <c r="P174" i="1"/>
  <c r="Q174" i="1" s="1"/>
  <c r="Q114" i="1"/>
  <c r="Q59" i="1"/>
  <c r="P223" i="1"/>
  <c r="Q223" i="1" s="1"/>
  <c r="P202" i="1"/>
  <c r="Q202" i="1" s="1"/>
  <c r="P100" i="1"/>
  <c r="P58" i="1"/>
  <c r="Q58" i="1" s="1"/>
  <c r="Q178" i="1"/>
  <c r="P136" i="1"/>
  <c r="Q136" i="1" s="1"/>
  <c r="P88" i="1"/>
  <c r="Q88" i="1" s="1"/>
  <c r="P75" i="1"/>
  <c r="Q75" i="1" s="1"/>
  <c r="P215" i="1"/>
  <c r="Q215" i="1" s="1"/>
  <c r="P21" i="1"/>
  <c r="Q21" i="1" s="1"/>
  <c r="Q91" i="1"/>
  <c r="P72" i="1"/>
  <c r="Q72" i="1" s="1"/>
  <c r="P242" i="1"/>
  <c r="Q242" i="1" s="1"/>
  <c r="P140" i="1"/>
  <c r="Q140" i="1" s="1"/>
  <c r="Q54" i="1"/>
  <c r="P243" i="1"/>
  <c r="P208" i="1"/>
  <c r="P166" i="1"/>
  <c r="Q166" i="1" s="1"/>
  <c r="P29" i="1"/>
  <c r="Q29" i="1" s="1"/>
  <c r="P168" i="1"/>
  <c r="P232" i="1"/>
  <c r="P47" i="1"/>
  <c r="Q47" i="1" s="1"/>
  <c r="P90" i="1"/>
  <c r="P111" i="1"/>
  <c r="Q111" i="1" s="1"/>
  <c r="P154" i="1"/>
  <c r="Q154" i="1" s="1"/>
  <c r="P40" i="1"/>
  <c r="Q40" i="1" s="1"/>
  <c r="P167" i="1"/>
  <c r="Q167" i="1" s="1"/>
  <c r="P23" i="1"/>
  <c r="P240" i="1"/>
  <c r="Q138" i="1"/>
  <c r="P163" i="1"/>
  <c r="Q163" i="1" s="1"/>
  <c r="Q90" i="1"/>
  <c r="Q243" i="1"/>
  <c r="P176" i="1"/>
  <c r="Q183" i="1"/>
  <c r="Q190" i="1"/>
  <c r="P148" i="1"/>
  <c r="P227" i="1"/>
  <c r="Q227" i="1" s="1"/>
  <c r="Q256" i="1"/>
  <c r="Q254" i="1"/>
  <c r="P204" i="1"/>
  <c r="Q204" i="1" s="1"/>
  <c r="Q6" i="1"/>
  <c r="Q218" i="1"/>
  <c r="Q126" i="1"/>
  <c r="Q62" i="1"/>
  <c r="Q18" i="1"/>
  <c r="Q55" i="1"/>
  <c r="Q106" i="1"/>
  <c r="Q241" i="1"/>
  <c r="Q220" i="1"/>
  <c r="P221" i="1"/>
  <c r="Q221" i="1" s="1"/>
  <c r="P173" i="1"/>
  <c r="Q173" i="1" s="1"/>
  <c r="Q172" i="1"/>
  <c r="P141" i="1"/>
  <c r="Q141" i="1" s="1"/>
  <c r="Q92" i="1"/>
  <c r="P93" i="1"/>
  <c r="Q93" i="1" s="1"/>
  <c r="Q44" i="1"/>
  <c r="P45" i="1"/>
  <c r="Q45" i="1" s="1"/>
  <c r="Q240" i="1"/>
  <c r="P257" i="1"/>
  <c r="Q257" i="1" s="1"/>
  <c r="P249" i="1"/>
  <c r="Q249" i="1" s="1"/>
  <c r="Q232" i="1"/>
  <c r="P233" i="1"/>
  <c r="Q233" i="1" s="1"/>
  <c r="P217" i="1"/>
  <c r="Q217" i="1" s="1"/>
  <c r="P201" i="1"/>
  <c r="Q201" i="1" s="1"/>
  <c r="P185" i="1"/>
  <c r="Q185" i="1" s="1"/>
  <c r="Q184" i="1"/>
  <c r="P169" i="1"/>
  <c r="Q169" i="1" s="1"/>
  <c r="Q168" i="1"/>
  <c r="P153" i="1"/>
  <c r="Q153" i="1" s="1"/>
  <c r="Q152" i="1"/>
  <c r="P137" i="1"/>
  <c r="Q137" i="1" s="1"/>
  <c r="Q120" i="1"/>
  <c r="P121" i="1"/>
  <c r="Q121" i="1" s="1"/>
  <c r="P105" i="1"/>
  <c r="Q105" i="1" s="1"/>
  <c r="Q104" i="1"/>
  <c r="P89" i="1"/>
  <c r="Q89" i="1" s="1"/>
  <c r="P73" i="1"/>
  <c r="Q73" i="1" s="1"/>
  <c r="Q56" i="1"/>
  <c r="P57" i="1"/>
  <c r="Q57" i="1" s="1"/>
  <c r="P41" i="1"/>
  <c r="Q41" i="1" s="1"/>
  <c r="Q23" i="1"/>
  <c r="P24" i="1"/>
  <c r="Q24" i="1" s="1"/>
  <c r="Q7" i="1"/>
  <c r="P8" i="1"/>
  <c r="Q8" i="1" s="1"/>
  <c r="Q236" i="1"/>
  <c r="P237" i="1"/>
  <c r="Q237" i="1" s="1"/>
  <c r="Q188" i="1"/>
  <c r="P189" i="1"/>
  <c r="Q189" i="1" s="1"/>
  <c r="Q156" i="1"/>
  <c r="P157" i="1"/>
  <c r="Q157" i="1" s="1"/>
  <c r="Q108" i="1"/>
  <c r="P109" i="1"/>
  <c r="Q109" i="1" s="1"/>
  <c r="Q60" i="1"/>
  <c r="P61" i="1"/>
  <c r="Q61" i="1" s="1"/>
  <c r="Q27" i="1"/>
  <c r="P28" i="1"/>
  <c r="Q28" i="1" s="1"/>
  <c r="Q228" i="1"/>
  <c r="P229" i="1"/>
  <c r="Q229" i="1" s="1"/>
  <c r="Q212" i="1"/>
  <c r="P213" i="1"/>
  <c r="Q213" i="1" s="1"/>
  <c r="Q196" i="1"/>
  <c r="P197" i="1"/>
  <c r="Q197" i="1" s="1"/>
  <c r="P181" i="1"/>
  <c r="Q181" i="1" s="1"/>
  <c r="P165" i="1"/>
  <c r="Q165" i="1" s="1"/>
  <c r="Q164" i="1"/>
  <c r="Q148" i="1"/>
  <c r="P149" i="1"/>
  <c r="Q149" i="1" s="1"/>
  <c r="Q132" i="1"/>
  <c r="P133" i="1"/>
  <c r="Q133" i="1" s="1"/>
  <c r="Q116" i="1"/>
  <c r="P117" i="1"/>
  <c r="Q117" i="1" s="1"/>
  <c r="Q100" i="1"/>
  <c r="P101" i="1"/>
  <c r="Q101" i="1" s="1"/>
  <c r="Q84" i="1"/>
  <c r="P85" i="1"/>
  <c r="Q85" i="1" s="1"/>
  <c r="Q68" i="1"/>
  <c r="P69" i="1"/>
  <c r="Q69" i="1" s="1"/>
  <c r="Q52" i="1"/>
  <c r="P53" i="1"/>
  <c r="Q53" i="1" s="1"/>
  <c r="Q35" i="1"/>
  <c r="P36" i="1"/>
  <c r="Q36" i="1" s="1"/>
  <c r="P20" i="1"/>
  <c r="Q20" i="1" s="1"/>
  <c r="Q3" i="1"/>
  <c r="Q4" i="1"/>
  <c r="Q252" i="1"/>
  <c r="P253" i="1"/>
  <c r="Q253" i="1" s="1"/>
  <c r="P205" i="1"/>
  <c r="Q205" i="1" s="1"/>
  <c r="Q124" i="1"/>
  <c r="P125" i="1"/>
  <c r="Q125" i="1" s="1"/>
  <c r="Q76" i="1"/>
  <c r="P77" i="1"/>
  <c r="Q77" i="1" s="1"/>
  <c r="P12" i="1"/>
  <c r="Q12" i="1" s="1"/>
  <c r="P225" i="1"/>
  <c r="Q225" i="1" s="1"/>
  <c r="Q208" i="1"/>
  <c r="P209" i="1"/>
  <c r="Q209" i="1" s="1"/>
  <c r="P193" i="1"/>
  <c r="Q193" i="1" s="1"/>
  <c r="P177" i="1"/>
  <c r="Q177" i="1" s="1"/>
  <c r="Q176" i="1"/>
  <c r="Q160" i="1"/>
  <c r="P161" i="1"/>
  <c r="Q161" i="1" s="1"/>
  <c r="Q144" i="1"/>
  <c r="P145" i="1"/>
  <c r="Q145" i="1" s="1"/>
  <c r="Q128" i="1"/>
  <c r="P129" i="1"/>
  <c r="Q129" i="1" s="1"/>
  <c r="Q112" i="1"/>
  <c r="P113" i="1"/>
  <c r="Q113" i="1" s="1"/>
  <c r="Q96" i="1"/>
  <c r="P97" i="1"/>
  <c r="Q97" i="1" s="1"/>
  <c r="Q80" i="1"/>
  <c r="P81" i="1"/>
  <c r="Q81" i="1" s="1"/>
  <c r="P65" i="1"/>
  <c r="Q65" i="1" s="1"/>
  <c r="Q48" i="1"/>
  <c r="P49" i="1"/>
  <c r="Q49" i="1" s="1"/>
  <c r="Q31" i="1"/>
  <c r="P32" i="1"/>
  <c r="Q32" i="1" s="1"/>
  <c r="P16" i="1"/>
  <c r="Q16" i="1" s="1"/>
  <c r="Q15" i="1"/>
  <c r="S8" i="3" l="1"/>
  <c r="T7" i="3"/>
  <c r="T10" i="2"/>
  <c r="S11" i="2" s="1"/>
  <c r="T7" i="1"/>
  <c r="S8" i="1" s="1"/>
  <c r="T8" i="3" l="1"/>
  <c r="S9" i="3" s="1"/>
  <c r="T11" i="2"/>
  <c r="S12" i="2" s="1"/>
  <c r="T8" i="1"/>
  <c r="T9" i="3" l="1"/>
  <c r="S10" i="3" s="1"/>
  <c r="T12" i="2"/>
  <c r="S13" i="2" s="1"/>
  <c r="T9" i="1"/>
  <c r="S10" i="1" s="1"/>
  <c r="S11" i="3" l="1"/>
  <c r="T10" i="3"/>
  <c r="T13" i="2"/>
  <c r="S14" i="2" s="1"/>
  <c r="T10" i="1"/>
  <c r="S11" i="1" s="1"/>
  <c r="S12" i="3" l="1"/>
  <c r="T11" i="3"/>
  <c r="T14" i="2"/>
  <c r="S15" i="2" s="1"/>
  <c r="T11" i="1"/>
  <c r="S12" i="1" s="1"/>
  <c r="T12" i="3" l="1"/>
  <c r="S13" i="3" s="1"/>
  <c r="S16" i="2"/>
  <c r="T15" i="2"/>
  <c r="S13" i="1"/>
  <c r="T12" i="1"/>
  <c r="S14" i="3" l="1"/>
  <c r="T13" i="3"/>
  <c r="T16" i="2"/>
  <c r="S17" i="2"/>
  <c r="T13" i="1"/>
  <c r="S14" i="1" s="1"/>
  <c r="T14" i="3" l="1"/>
  <c r="S15" i="3" s="1"/>
  <c r="T17" i="2"/>
  <c r="S18" i="2" s="1"/>
  <c r="T14" i="1"/>
  <c r="S15" i="1" s="1"/>
  <c r="T15" i="3" l="1"/>
  <c r="S16" i="3" s="1"/>
  <c r="T18" i="2"/>
  <c r="S19" i="2" s="1"/>
  <c r="S16" i="1"/>
  <c r="T15" i="1"/>
  <c r="T16" i="3" l="1"/>
  <c r="S17" i="3" s="1"/>
  <c r="T19" i="2"/>
  <c r="S20" i="2" s="1"/>
  <c r="S17" i="1"/>
  <c r="T16" i="1"/>
  <c r="S18" i="3" l="1"/>
  <c r="T17" i="3"/>
  <c r="T20" i="2"/>
  <c r="S21" i="2"/>
  <c r="S18" i="1"/>
  <c r="T17" i="1"/>
  <c r="S19" i="3" l="1"/>
  <c r="T18" i="3"/>
  <c r="S22" i="2"/>
  <c r="T21" i="2"/>
  <c r="T18" i="1"/>
  <c r="S19" i="1"/>
  <c r="T19" i="3" l="1"/>
  <c r="S20" i="3" s="1"/>
  <c r="T22" i="2"/>
  <c r="S23" i="2" s="1"/>
  <c r="T19" i="1"/>
  <c r="S20" i="1" s="1"/>
  <c r="T20" i="3" l="1"/>
  <c r="S21" i="3" s="1"/>
  <c r="T23" i="2"/>
  <c r="S24" i="2" s="1"/>
  <c r="T20" i="1"/>
  <c r="S21" i="1" s="1"/>
  <c r="T21" i="3" l="1"/>
  <c r="S22" i="3" s="1"/>
  <c r="T24" i="2"/>
  <c r="S25" i="2" s="1"/>
  <c r="T21" i="1"/>
  <c r="S22" i="1" s="1"/>
  <c r="T22" i="3" l="1"/>
  <c r="S23" i="3" s="1"/>
  <c r="T25" i="2"/>
  <c r="S26" i="2" s="1"/>
  <c r="T22" i="1"/>
  <c r="S23" i="1"/>
  <c r="T23" i="3" l="1"/>
  <c r="S24" i="3" s="1"/>
  <c r="T26" i="2"/>
  <c r="S27" i="2" s="1"/>
  <c r="T23" i="1"/>
  <c r="S24" i="1" s="1"/>
  <c r="T24" i="3" l="1"/>
  <c r="S25" i="3" s="1"/>
  <c r="T27" i="2"/>
  <c r="S28" i="2" s="1"/>
  <c r="S25" i="1"/>
  <c r="T24" i="1"/>
  <c r="S26" i="3" l="1"/>
  <c r="T25" i="3"/>
  <c r="T28" i="2"/>
  <c r="S29" i="2"/>
  <c r="T25" i="1"/>
  <c r="S26" i="1" s="1"/>
  <c r="S27" i="3" l="1"/>
  <c r="T26" i="3"/>
  <c r="T29" i="2"/>
  <c r="S30" i="2" s="1"/>
  <c r="T26" i="1"/>
  <c r="S27" i="1" s="1"/>
  <c r="T27" i="3" l="1"/>
  <c r="S28" i="3" s="1"/>
  <c r="T30" i="2"/>
  <c r="S31" i="2" s="1"/>
  <c r="S28" i="1"/>
  <c r="T27" i="1"/>
  <c r="T28" i="3" l="1"/>
  <c r="S29" i="3" s="1"/>
  <c r="S32" i="2"/>
  <c r="T31" i="2"/>
  <c r="S29" i="1"/>
  <c r="T28" i="1"/>
  <c r="T29" i="3" l="1"/>
  <c r="S30" i="3" s="1"/>
  <c r="T32" i="2"/>
  <c r="S33" i="2" s="1"/>
  <c r="T29" i="1"/>
  <c r="S30" i="1" s="1"/>
  <c r="T30" i="3" l="1"/>
  <c r="S31" i="3" s="1"/>
  <c r="T33" i="2"/>
  <c r="S34" i="2" s="1"/>
  <c r="T30" i="1"/>
  <c r="S31" i="1"/>
  <c r="S32" i="3" l="1"/>
  <c r="T31" i="3"/>
  <c r="S35" i="2"/>
  <c r="T34" i="2"/>
  <c r="S32" i="1"/>
  <c r="T31" i="1"/>
  <c r="T32" i="3" l="1"/>
  <c r="S33" i="3" s="1"/>
  <c r="T35" i="2"/>
  <c r="S36" i="2" s="1"/>
  <c r="T32" i="1"/>
  <c r="S33" i="1" s="1"/>
  <c r="T33" i="3" l="1"/>
  <c r="S34" i="3" s="1"/>
  <c r="T36" i="2"/>
  <c r="S37" i="2"/>
  <c r="S34" i="1"/>
  <c r="T33" i="1"/>
  <c r="T34" i="3" l="1"/>
  <c r="S35" i="3" s="1"/>
  <c r="S38" i="2"/>
  <c r="T37" i="2"/>
  <c r="T34" i="1"/>
  <c r="S35" i="1" s="1"/>
  <c r="T35" i="3" l="1"/>
  <c r="S36" i="3" s="1"/>
  <c r="T38" i="2"/>
  <c r="S39" i="2" s="1"/>
  <c r="T35" i="1"/>
  <c r="S36" i="1" s="1"/>
  <c r="T36" i="3" l="1"/>
  <c r="S37" i="3" s="1"/>
  <c r="S40" i="2"/>
  <c r="T39" i="2"/>
  <c r="S37" i="1"/>
  <c r="T36" i="1"/>
  <c r="T37" i="3" l="1"/>
  <c r="S38" i="3" s="1"/>
  <c r="T40" i="2"/>
  <c r="S41" i="2"/>
  <c r="T37" i="1"/>
  <c r="S38" i="1" s="1"/>
  <c r="T38" i="3" l="1"/>
  <c r="S39" i="3" s="1"/>
  <c r="T41" i="2"/>
  <c r="S42" i="2" s="1"/>
  <c r="T38" i="1"/>
  <c r="S39" i="1"/>
  <c r="T39" i="3" l="1"/>
  <c r="S40" i="3" s="1"/>
  <c r="S43" i="2"/>
  <c r="T42" i="2"/>
  <c r="T39" i="1"/>
  <c r="S40" i="1" s="1"/>
  <c r="T40" i="3" l="1"/>
  <c r="S41" i="3" s="1"/>
  <c r="T43" i="2"/>
  <c r="S44" i="2" s="1"/>
  <c r="T40" i="1"/>
  <c r="S41" i="1" s="1"/>
  <c r="T41" i="3" l="1"/>
  <c r="S42" i="3" s="1"/>
  <c r="T44" i="2"/>
  <c r="S45" i="2" s="1"/>
  <c r="T41" i="1"/>
  <c r="S42" i="1" s="1"/>
  <c r="T42" i="3" l="1"/>
  <c r="S43" i="3" s="1"/>
  <c r="S46" i="2"/>
  <c r="T45" i="2"/>
  <c r="T42" i="1"/>
  <c r="S43" i="1"/>
  <c r="S44" i="3" l="1"/>
  <c r="T43" i="3"/>
  <c r="T46" i="2"/>
  <c r="S47" i="2" s="1"/>
  <c r="T43" i="1"/>
  <c r="S44" i="1" s="1"/>
  <c r="T44" i="3" l="1"/>
  <c r="S45" i="3" s="1"/>
  <c r="T47" i="2"/>
  <c r="S48" i="2" s="1"/>
  <c r="T44" i="1"/>
  <c r="S45" i="1" s="1"/>
  <c r="S46" i="3" l="1"/>
  <c r="T45" i="3"/>
  <c r="T48" i="2"/>
  <c r="S49" i="2" s="1"/>
  <c r="T45" i="1"/>
  <c r="S46" i="1" s="1"/>
  <c r="S47" i="3" l="1"/>
  <c r="T46" i="3"/>
  <c r="T49" i="2"/>
  <c r="S50" i="2" s="1"/>
  <c r="T46" i="1"/>
  <c r="S47" i="1"/>
  <c r="T47" i="3" l="1"/>
  <c r="S48" i="3" s="1"/>
  <c r="T50" i="2"/>
  <c r="S51" i="2" s="1"/>
  <c r="T47" i="1"/>
  <c r="S48" i="1" s="1"/>
  <c r="T48" i="3" l="1"/>
  <c r="S49" i="3" s="1"/>
  <c r="S52" i="2"/>
  <c r="T51" i="2"/>
  <c r="T48" i="1"/>
  <c r="S49" i="1" s="1"/>
  <c r="T49" i="3" l="1"/>
  <c r="S50" i="3" s="1"/>
  <c r="T52" i="2"/>
  <c r="S53" i="2" s="1"/>
  <c r="T49" i="1"/>
  <c r="S50" i="1" s="1"/>
  <c r="T50" i="3" l="1"/>
  <c r="S51" i="3" s="1"/>
  <c r="T53" i="2"/>
  <c r="S54" i="2" s="1"/>
  <c r="T50" i="1"/>
  <c r="S51" i="1" s="1"/>
  <c r="T51" i="3" l="1"/>
  <c r="S52" i="3" s="1"/>
  <c r="T54" i="2"/>
  <c r="S55" i="2" s="1"/>
  <c r="T51" i="1"/>
  <c r="S52" i="1" s="1"/>
  <c r="T52" i="3" l="1"/>
  <c r="S53" i="3" s="1"/>
  <c r="S56" i="2"/>
  <c r="T55" i="2"/>
  <c r="T52" i="1"/>
  <c r="S53" i="1" s="1"/>
  <c r="T53" i="3" l="1"/>
  <c r="S54" i="3" s="1"/>
  <c r="T56" i="2"/>
  <c r="S57" i="2"/>
  <c r="T53" i="1"/>
  <c r="S54" i="1" s="1"/>
  <c r="S55" i="3" l="1"/>
  <c r="T54" i="3"/>
  <c r="T57" i="2"/>
  <c r="S58" i="2" s="1"/>
  <c r="T54" i="1"/>
  <c r="S55" i="1" s="1"/>
  <c r="S56" i="3" l="1"/>
  <c r="T55" i="3"/>
  <c r="S59" i="2"/>
  <c r="T58" i="2"/>
  <c r="T55" i="1"/>
  <c r="S56" i="1" s="1"/>
  <c r="T56" i="3" l="1"/>
  <c r="S57" i="3" s="1"/>
  <c r="T59" i="2"/>
  <c r="S60" i="2" s="1"/>
  <c r="S57" i="1"/>
  <c r="T56" i="1"/>
  <c r="T57" i="3" l="1"/>
  <c r="S58" i="3" s="1"/>
  <c r="T60" i="2"/>
  <c r="S61" i="2"/>
  <c r="T57" i="1"/>
  <c r="S58" i="1" s="1"/>
  <c r="T58" i="3" l="1"/>
  <c r="S59" i="3" s="1"/>
  <c r="S62" i="2"/>
  <c r="T61" i="2"/>
  <c r="T58" i="1"/>
  <c r="S59" i="1"/>
  <c r="T59" i="3" l="1"/>
  <c r="S60" i="3" s="1"/>
  <c r="T62" i="2"/>
  <c r="S63" i="2" s="1"/>
  <c r="T59" i="1"/>
  <c r="S60" i="1" s="1"/>
  <c r="T60" i="3" l="1"/>
  <c r="S61" i="3" s="1"/>
  <c r="T63" i="2"/>
  <c r="S64" i="2" s="1"/>
  <c r="T60" i="1"/>
  <c r="S61" i="1" s="1"/>
  <c r="T61" i="3" l="1"/>
  <c r="S62" i="3" s="1"/>
  <c r="T64" i="2"/>
  <c r="S65" i="2" s="1"/>
  <c r="T61" i="1"/>
  <c r="S62" i="1" s="1"/>
  <c r="T62" i="3" l="1"/>
  <c r="S63" i="3" s="1"/>
  <c r="T65" i="2"/>
  <c r="S66" i="2" s="1"/>
  <c r="T62" i="1"/>
  <c r="S63" i="1"/>
  <c r="T63" i="3" l="1"/>
  <c r="S64" i="3" s="1"/>
  <c r="S67" i="2"/>
  <c r="T66" i="2"/>
  <c r="T63" i="1"/>
  <c r="S64" i="1" s="1"/>
  <c r="S65" i="3" l="1"/>
  <c r="T64" i="3"/>
  <c r="S68" i="2"/>
  <c r="T67" i="2"/>
  <c r="T64" i="1"/>
  <c r="S65" i="1"/>
  <c r="T65" i="3" l="1"/>
  <c r="S66" i="3" s="1"/>
  <c r="T68" i="2"/>
  <c r="S69" i="2" s="1"/>
  <c r="T65" i="1"/>
  <c r="S66" i="1" s="1"/>
  <c r="T66" i="3" l="1"/>
  <c r="S67" i="3" s="1"/>
  <c r="T69" i="2"/>
  <c r="S70" i="2" s="1"/>
  <c r="T66" i="1"/>
  <c r="S67" i="1"/>
  <c r="T67" i="3" l="1"/>
  <c r="S68" i="3" s="1"/>
  <c r="T70" i="2"/>
  <c r="S71" i="2"/>
  <c r="T67" i="1"/>
  <c r="S68" i="1" s="1"/>
  <c r="S69" i="3" l="1"/>
  <c r="T68" i="3"/>
  <c r="T71" i="2"/>
  <c r="S72" i="2" s="1"/>
  <c r="T68" i="1"/>
  <c r="S69" i="1" s="1"/>
  <c r="T69" i="3" l="1"/>
  <c r="S70" i="3" s="1"/>
  <c r="T72" i="2"/>
  <c r="S73" i="2"/>
  <c r="T69" i="1"/>
  <c r="S70" i="1" s="1"/>
  <c r="T70" i="3" l="1"/>
  <c r="S71" i="3" s="1"/>
  <c r="T73" i="2"/>
  <c r="S74" i="2" s="1"/>
  <c r="T70" i="1"/>
  <c r="S71" i="1"/>
  <c r="T71" i="3" l="1"/>
  <c r="S72" i="3" s="1"/>
  <c r="T74" i="2"/>
  <c r="S75" i="2" s="1"/>
  <c r="T71" i="1"/>
  <c r="S72" i="1" s="1"/>
  <c r="T72" i="3" l="1"/>
  <c r="S73" i="3" s="1"/>
  <c r="T75" i="2"/>
  <c r="S76" i="2" s="1"/>
  <c r="T72" i="1"/>
  <c r="S73" i="1" s="1"/>
  <c r="T73" i="3" l="1"/>
  <c r="S74" i="3" s="1"/>
  <c r="T76" i="2"/>
  <c r="S77" i="2"/>
  <c r="T73" i="1"/>
  <c r="S74" i="1" s="1"/>
  <c r="T74" i="3" l="1"/>
  <c r="S75" i="3" s="1"/>
  <c r="S78" i="2"/>
  <c r="T77" i="2"/>
  <c r="T74" i="1"/>
  <c r="S75" i="1"/>
  <c r="T75" i="3" l="1"/>
  <c r="S76" i="3" s="1"/>
  <c r="T78" i="2"/>
  <c r="S79" i="2" s="1"/>
  <c r="S76" i="1"/>
  <c r="T75" i="1"/>
  <c r="T76" i="3" l="1"/>
  <c r="S77" i="3" s="1"/>
  <c r="T79" i="2"/>
  <c r="S80" i="2" s="1"/>
  <c r="S77" i="1"/>
  <c r="T76" i="1"/>
  <c r="T77" i="3" l="1"/>
  <c r="S78" i="3" s="1"/>
  <c r="T80" i="2"/>
  <c r="S81" i="2"/>
  <c r="T77" i="1"/>
  <c r="S78" i="1" s="1"/>
  <c r="T78" i="3" l="1"/>
  <c r="S79" i="3" s="1"/>
  <c r="S82" i="2"/>
  <c r="T81" i="2"/>
  <c r="T78" i="1"/>
  <c r="S79" i="1" s="1"/>
  <c r="T79" i="3" l="1"/>
  <c r="S80" i="3" s="1"/>
  <c r="T82" i="2"/>
  <c r="S83" i="2" s="1"/>
  <c r="T79" i="1"/>
  <c r="S80" i="1" s="1"/>
  <c r="T80" i="3" l="1"/>
  <c r="S81" i="3" s="1"/>
  <c r="T83" i="2"/>
  <c r="S84" i="2" s="1"/>
  <c r="T80" i="1"/>
  <c r="S81" i="1" s="1"/>
  <c r="T81" i="3" l="1"/>
  <c r="S82" i="3" s="1"/>
  <c r="T84" i="2"/>
  <c r="S85" i="2"/>
  <c r="S82" i="1"/>
  <c r="T81" i="1"/>
  <c r="T82" i="3" l="1"/>
  <c r="S83" i="3" s="1"/>
  <c r="S86" i="2"/>
  <c r="T85" i="2"/>
  <c r="T82" i="1"/>
  <c r="S83" i="1" s="1"/>
  <c r="T83" i="3" l="1"/>
  <c r="S84" i="3" s="1"/>
  <c r="T86" i="2"/>
  <c r="S87" i="2" s="1"/>
  <c r="T83" i="1"/>
  <c r="S84" i="1" s="1"/>
  <c r="T84" i="3" l="1"/>
  <c r="S85" i="3" s="1"/>
  <c r="S88" i="2"/>
  <c r="T87" i="2"/>
  <c r="T84" i="1"/>
  <c r="S85" i="1" s="1"/>
  <c r="T85" i="3" l="1"/>
  <c r="S86" i="3" s="1"/>
  <c r="T88" i="2"/>
  <c r="S89" i="2"/>
  <c r="T85" i="1"/>
  <c r="S86" i="1" s="1"/>
  <c r="T86" i="3" l="1"/>
  <c r="S87" i="3" s="1"/>
  <c r="T89" i="2"/>
  <c r="S90" i="2" s="1"/>
  <c r="T86" i="1"/>
  <c r="S87" i="1" s="1"/>
  <c r="T87" i="3" l="1"/>
  <c r="S88" i="3" s="1"/>
  <c r="T90" i="2"/>
  <c r="S91" i="2" s="1"/>
  <c r="T87" i="1"/>
  <c r="S88" i="1" s="1"/>
  <c r="T88" i="3" l="1"/>
  <c r="S89" i="3" s="1"/>
  <c r="S92" i="2"/>
  <c r="T91" i="2"/>
  <c r="T88" i="1"/>
  <c r="S89" i="1" s="1"/>
  <c r="T89" i="3" l="1"/>
  <c r="S90" i="3" s="1"/>
  <c r="T92" i="2"/>
  <c r="S93" i="2"/>
  <c r="T89" i="1"/>
  <c r="S90" i="1" s="1"/>
  <c r="T90" i="3" l="1"/>
  <c r="S91" i="3" s="1"/>
  <c r="T93" i="2"/>
  <c r="S94" i="2" s="1"/>
  <c r="T90" i="1"/>
  <c r="S91" i="1" s="1"/>
  <c r="T91" i="3" l="1"/>
  <c r="S92" i="3" s="1"/>
  <c r="T94" i="2"/>
  <c r="S95" i="2" s="1"/>
  <c r="T91" i="1"/>
  <c r="S92" i="1" s="1"/>
  <c r="T92" i="3" l="1"/>
  <c r="S93" i="3" s="1"/>
  <c r="S96" i="2"/>
  <c r="T95" i="2"/>
  <c r="T92" i="1"/>
  <c r="S93" i="1" s="1"/>
  <c r="T93" i="3" l="1"/>
  <c r="S94" i="3" s="1"/>
  <c r="S97" i="2"/>
  <c r="T96" i="2"/>
  <c r="T93" i="1"/>
  <c r="S94" i="1" s="1"/>
  <c r="T94" i="3" l="1"/>
  <c r="S95" i="3" s="1"/>
  <c r="T97" i="2"/>
  <c r="S98" i="2" s="1"/>
  <c r="T94" i="1"/>
  <c r="S95" i="1"/>
  <c r="T95" i="3" l="1"/>
  <c r="S96" i="3" s="1"/>
  <c r="T98" i="2"/>
  <c r="S99" i="2" s="1"/>
  <c r="T95" i="1"/>
  <c r="S96" i="1" s="1"/>
  <c r="T96" i="3" l="1"/>
  <c r="S97" i="3" s="1"/>
  <c r="T99" i="2"/>
  <c r="S100" i="2" s="1"/>
  <c r="T96" i="1"/>
  <c r="S97" i="1" s="1"/>
  <c r="T97" i="3" l="1"/>
  <c r="S98" i="3" s="1"/>
  <c r="T100" i="2"/>
  <c r="S101" i="2" s="1"/>
  <c r="T97" i="1"/>
  <c r="S98" i="1" s="1"/>
  <c r="T98" i="3" l="1"/>
  <c r="S99" i="3" s="1"/>
  <c r="T101" i="2"/>
  <c r="S102" i="2"/>
  <c r="T98" i="1"/>
  <c r="S99" i="1"/>
  <c r="T99" i="3" l="1"/>
  <c r="S100" i="3" s="1"/>
  <c r="T102" i="2"/>
  <c r="S103" i="2"/>
  <c r="T99" i="1"/>
  <c r="S100" i="1" s="1"/>
  <c r="T100" i="3" l="1"/>
  <c r="S101" i="3" s="1"/>
  <c r="T103" i="2"/>
  <c r="S104" i="2" s="1"/>
  <c r="T100" i="1"/>
  <c r="S101" i="1" s="1"/>
  <c r="T101" i="3" l="1"/>
  <c r="S102" i="3" s="1"/>
  <c r="T104" i="2"/>
  <c r="S105" i="2" s="1"/>
  <c r="T101" i="1"/>
  <c r="S102" i="1" s="1"/>
  <c r="T102" i="3" l="1"/>
  <c r="S103" i="3" s="1"/>
  <c r="T105" i="2"/>
  <c r="S106" i="2"/>
  <c r="T102" i="1"/>
  <c r="S103" i="1"/>
  <c r="T103" i="3" l="1"/>
  <c r="S104" i="3" s="1"/>
  <c r="T106" i="2"/>
  <c r="S107" i="2" s="1"/>
  <c r="T103" i="1"/>
  <c r="S104" i="1" s="1"/>
  <c r="T104" i="3" l="1"/>
  <c r="S105" i="3" s="1"/>
  <c r="T107" i="2"/>
  <c r="S108" i="2" s="1"/>
  <c r="T104" i="1"/>
  <c r="S105" i="1" s="1"/>
  <c r="T105" i="3" l="1"/>
  <c r="S106" i="3" s="1"/>
  <c r="T108" i="2"/>
  <c r="S109" i="2"/>
  <c r="T105" i="1"/>
  <c r="S106" i="1" s="1"/>
  <c r="T106" i="3" l="1"/>
  <c r="S107" i="3" s="1"/>
  <c r="T109" i="2"/>
  <c r="S110" i="2" s="1"/>
  <c r="T106" i="1"/>
  <c r="S107" i="1" s="1"/>
  <c r="S108" i="3" l="1"/>
  <c r="T107" i="3"/>
  <c r="T110" i="2"/>
  <c r="S111" i="2" s="1"/>
  <c r="T107" i="1"/>
  <c r="S108" i="1" s="1"/>
  <c r="T108" i="3" l="1"/>
  <c r="S109" i="3" s="1"/>
  <c r="T111" i="2"/>
  <c r="S112" i="2" s="1"/>
  <c r="T108" i="1"/>
  <c r="S109" i="1" s="1"/>
  <c r="T109" i="3" l="1"/>
  <c r="S110" i="3" s="1"/>
  <c r="T112" i="2"/>
  <c r="S113" i="2" s="1"/>
  <c r="S110" i="1"/>
  <c r="T109" i="1"/>
  <c r="T110" i="3" l="1"/>
  <c r="S111" i="3" s="1"/>
  <c r="T113" i="2"/>
  <c r="S114" i="2"/>
  <c r="T110" i="1"/>
  <c r="S111" i="1"/>
  <c r="T111" i="3" l="1"/>
  <c r="S112" i="3" s="1"/>
  <c r="T114" i="2"/>
  <c r="S115" i="2" s="1"/>
  <c r="S112" i="1"/>
  <c r="T111" i="1"/>
  <c r="T112" i="3" l="1"/>
  <c r="S113" i="3" s="1"/>
  <c r="T115" i="2"/>
  <c r="S116" i="2" s="1"/>
  <c r="S113" i="1"/>
  <c r="T112" i="1"/>
  <c r="T113" i="3" l="1"/>
  <c r="S114" i="3" s="1"/>
  <c r="T116" i="2"/>
  <c r="S117" i="2" s="1"/>
  <c r="T113" i="1"/>
  <c r="S114" i="1" s="1"/>
  <c r="T114" i="3" l="1"/>
  <c r="S115" i="3" s="1"/>
  <c r="T117" i="2"/>
  <c r="S118" i="2"/>
  <c r="T114" i="1"/>
  <c r="S115" i="1"/>
  <c r="T115" i="3" l="1"/>
  <c r="S116" i="3" s="1"/>
  <c r="T118" i="2"/>
  <c r="S119" i="2"/>
  <c r="T115" i="1"/>
  <c r="S116" i="1" s="1"/>
  <c r="T116" i="3" l="1"/>
  <c r="S117" i="3" s="1"/>
  <c r="T119" i="2"/>
  <c r="S120" i="2" s="1"/>
  <c r="T116" i="1"/>
  <c r="S117" i="1" s="1"/>
  <c r="T117" i="3" l="1"/>
  <c r="S118" i="3" s="1"/>
  <c r="T120" i="2"/>
  <c r="S121" i="2" s="1"/>
  <c r="S118" i="1"/>
  <c r="T117" i="1"/>
  <c r="T118" i="3" l="1"/>
  <c r="S119" i="3" s="1"/>
  <c r="T121" i="2"/>
  <c r="S122" i="2"/>
  <c r="T118" i="1"/>
  <c r="S119" i="1"/>
  <c r="T119" i="3" l="1"/>
  <c r="S120" i="3" s="1"/>
  <c r="T122" i="2"/>
  <c r="S123" i="2" s="1"/>
  <c r="S120" i="1"/>
  <c r="T119" i="1"/>
  <c r="T120" i="3" l="1"/>
  <c r="S121" i="3" s="1"/>
  <c r="T123" i="2"/>
  <c r="S124" i="2" s="1"/>
  <c r="T120" i="1"/>
  <c r="S121" i="1" s="1"/>
  <c r="T121" i="3" l="1"/>
  <c r="S122" i="3" s="1"/>
  <c r="T124" i="2"/>
  <c r="S125" i="2" s="1"/>
  <c r="T121" i="1"/>
  <c r="S122" i="1" s="1"/>
  <c r="T122" i="3" l="1"/>
  <c r="S123" i="3" s="1"/>
  <c r="T125" i="2"/>
  <c r="S126" i="2" s="1"/>
  <c r="T122" i="1"/>
  <c r="S123" i="1"/>
  <c r="T123" i="3" l="1"/>
  <c r="S124" i="3" s="1"/>
  <c r="T126" i="2"/>
  <c r="S127" i="2" s="1"/>
  <c r="S124" i="1"/>
  <c r="T123" i="1"/>
  <c r="T124" i="3" l="1"/>
  <c r="S125" i="3" s="1"/>
  <c r="T127" i="2"/>
  <c r="S128" i="2" s="1"/>
  <c r="T124" i="1"/>
  <c r="S125" i="1" s="1"/>
  <c r="T125" i="3" l="1"/>
  <c r="S126" i="3" s="1"/>
  <c r="T128" i="2"/>
  <c r="S129" i="2" s="1"/>
  <c r="S126" i="1"/>
  <c r="T125" i="1"/>
  <c r="T126" i="3" l="1"/>
  <c r="S127" i="3" s="1"/>
  <c r="T129" i="2"/>
  <c r="S130" i="2" s="1"/>
  <c r="T126" i="1"/>
  <c r="S127" i="1"/>
  <c r="T127" i="3" l="1"/>
  <c r="S128" i="3" s="1"/>
  <c r="T130" i="2"/>
  <c r="S131" i="2" s="1"/>
  <c r="S128" i="1"/>
  <c r="T127" i="1"/>
  <c r="T128" i="3" l="1"/>
  <c r="S129" i="3" s="1"/>
  <c r="T131" i="2"/>
  <c r="S132" i="2" s="1"/>
  <c r="T128" i="1"/>
  <c r="S129" i="1" s="1"/>
  <c r="T129" i="3" l="1"/>
  <c r="S130" i="3" s="1"/>
  <c r="T132" i="2"/>
  <c r="S133" i="2" s="1"/>
  <c r="T129" i="1"/>
  <c r="S130" i="1" s="1"/>
  <c r="T130" i="3" l="1"/>
  <c r="S131" i="3" s="1"/>
  <c r="T133" i="2"/>
  <c r="S134" i="2"/>
  <c r="T130" i="1"/>
  <c r="S131" i="1"/>
  <c r="T131" i="3" l="1"/>
  <c r="S132" i="3" s="1"/>
  <c r="T134" i="2"/>
  <c r="S135" i="2"/>
  <c r="S132" i="1"/>
  <c r="T131" i="1"/>
  <c r="T132" i="3" l="1"/>
  <c r="S133" i="3" s="1"/>
  <c r="T135" i="2"/>
  <c r="S136" i="2" s="1"/>
  <c r="T132" i="1"/>
  <c r="S133" i="1" s="1"/>
  <c r="T133" i="3" l="1"/>
  <c r="S134" i="3" s="1"/>
  <c r="T136" i="2"/>
  <c r="S137" i="2" s="1"/>
  <c r="S134" i="1"/>
  <c r="T133" i="1"/>
  <c r="T134" i="3" l="1"/>
  <c r="S135" i="3" s="1"/>
  <c r="T137" i="2"/>
  <c r="S138" i="2"/>
  <c r="T134" i="1"/>
  <c r="S135" i="1"/>
  <c r="T135" i="3" l="1"/>
  <c r="S136" i="3" s="1"/>
  <c r="T138" i="2"/>
  <c r="S139" i="2"/>
  <c r="T135" i="1"/>
  <c r="S136" i="1" s="1"/>
  <c r="T136" i="3" l="1"/>
  <c r="S137" i="3" s="1"/>
  <c r="T139" i="2"/>
  <c r="S140" i="2" s="1"/>
  <c r="S137" i="1"/>
  <c r="T136" i="1"/>
  <c r="T137" i="3" l="1"/>
  <c r="S138" i="3" s="1"/>
  <c r="T140" i="2"/>
  <c r="S141" i="2"/>
  <c r="S138" i="1"/>
  <c r="T137" i="1"/>
  <c r="T138" i="3" l="1"/>
  <c r="S139" i="3" s="1"/>
  <c r="T141" i="2"/>
  <c r="S142" i="2" s="1"/>
  <c r="T138" i="1"/>
  <c r="S139" i="1"/>
  <c r="T139" i="3" l="1"/>
  <c r="S140" i="3" s="1"/>
  <c r="T142" i="2"/>
  <c r="S143" i="2" s="1"/>
  <c r="T139" i="1"/>
  <c r="S140" i="1" s="1"/>
  <c r="T140" i="3" l="1"/>
  <c r="S141" i="3" s="1"/>
  <c r="T143" i="2"/>
  <c r="S144" i="2" s="1"/>
  <c r="S141" i="1"/>
  <c r="T140" i="1"/>
  <c r="T141" i="3" l="1"/>
  <c r="S142" i="3" s="1"/>
  <c r="T144" i="2"/>
  <c r="S145" i="2" s="1"/>
  <c r="T141" i="1"/>
  <c r="S142" i="1" s="1"/>
  <c r="S143" i="3" l="1"/>
  <c r="T142" i="3"/>
  <c r="T145" i="2"/>
  <c r="S146" i="2"/>
  <c r="T142" i="1"/>
  <c r="S143" i="1"/>
  <c r="T143" i="3" l="1"/>
  <c r="S144" i="3" s="1"/>
  <c r="T146" i="2"/>
  <c r="S147" i="2" s="1"/>
  <c r="S144" i="1"/>
  <c r="T143" i="1"/>
  <c r="T144" i="3" l="1"/>
  <c r="S145" i="3" s="1"/>
  <c r="T147" i="2"/>
  <c r="S148" i="2" s="1"/>
  <c r="S145" i="1"/>
  <c r="T144" i="1"/>
  <c r="T145" i="3" l="1"/>
  <c r="S146" i="3" s="1"/>
  <c r="T148" i="2"/>
  <c r="S149" i="2" s="1"/>
  <c r="T145" i="1"/>
  <c r="S146" i="1" s="1"/>
  <c r="T146" i="3" l="1"/>
  <c r="S147" i="3" s="1"/>
  <c r="T149" i="2"/>
  <c r="S150" i="2"/>
  <c r="T146" i="1"/>
  <c r="S147" i="1"/>
  <c r="T147" i="3" l="1"/>
  <c r="S148" i="3" s="1"/>
  <c r="T150" i="2"/>
  <c r="S151" i="2"/>
  <c r="T147" i="1"/>
  <c r="S148" i="1" s="1"/>
  <c r="T148" i="3" l="1"/>
  <c r="S149" i="3" s="1"/>
  <c r="T151" i="2"/>
  <c r="S152" i="2" s="1"/>
  <c r="T148" i="1"/>
  <c r="S149" i="1" s="1"/>
  <c r="T149" i="3" l="1"/>
  <c r="S150" i="3" s="1"/>
  <c r="T152" i="2"/>
  <c r="S153" i="2" s="1"/>
  <c r="T149" i="1"/>
  <c r="S150" i="1" s="1"/>
  <c r="T150" i="3" l="1"/>
  <c r="S151" i="3" s="1"/>
  <c r="T153" i="2"/>
  <c r="S154" i="2"/>
  <c r="T150" i="1"/>
  <c r="S151" i="1"/>
  <c r="T151" i="3" l="1"/>
  <c r="S152" i="3" s="1"/>
  <c r="T154" i="2"/>
  <c r="S155" i="2"/>
  <c r="T151" i="1"/>
  <c r="S152" i="1" s="1"/>
  <c r="T152" i="3" l="1"/>
  <c r="S153" i="3" s="1"/>
  <c r="T155" i="2"/>
  <c r="S156" i="2" s="1"/>
  <c r="T152" i="1"/>
  <c r="S153" i="1" s="1"/>
  <c r="T153" i="3" l="1"/>
  <c r="S154" i="3" s="1"/>
  <c r="T156" i="2"/>
  <c r="S157" i="2"/>
  <c r="T153" i="1"/>
  <c r="S154" i="1" s="1"/>
  <c r="T154" i="3" l="1"/>
  <c r="S155" i="3" s="1"/>
  <c r="T157" i="2"/>
  <c r="S158" i="2" s="1"/>
  <c r="T154" i="1"/>
  <c r="S155" i="1"/>
  <c r="T155" i="3" l="1"/>
  <c r="S156" i="3" s="1"/>
  <c r="T158" i="2"/>
  <c r="S159" i="2" s="1"/>
  <c r="T155" i="1"/>
  <c r="S156" i="1" s="1"/>
  <c r="T156" i="3" l="1"/>
  <c r="S157" i="3" s="1"/>
  <c r="T159" i="2"/>
  <c r="S160" i="2" s="1"/>
  <c r="T156" i="1"/>
  <c r="S157" i="1" s="1"/>
  <c r="T157" i="3" l="1"/>
  <c r="S158" i="3" s="1"/>
  <c r="T160" i="2"/>
  <c r="S161" i="2" s="1"/>
  <c r="T157" i="1"/>
  <c r="S158" i="1" s="1"/>
  <c r="T158" i="3" l="1"/>
  <c r="S159" i="3" s="1"/>
  <c r="T161" i="2"/>
  <c r="S162" i="2"/>
  <c r="T158" i="1"/>
  <c r="S159" i="1"/>
  <c r="T159" i="3" l="1"/>
  <c r="S160" i="3" s="1"/>
  <c r="T162" i="2"/>
  <c r="S163" i="2" s="1"/>
  <c r="T159" i="1"/>
  <c r="S160" i="1" s="1"/>
  <c r="T160" i="3" l="1"/>
  <c r="S161" i="3" s="1"/>
  <c r="T163" i="2"/>
  <c r="S164" i="2" s="1"/>
  <c r="T160" i="1"/>
  <c r="S161" i="1"/>
  <c r="T161" i="3" l="1"/>
  <c r="S162" i="3" s="1"/>
  <c r="T164" i="2"/>
  <c r="S165" i="2" s="1"/>
  <c r="T161" i="1"/>
  <c r="S162" i="1" s="1"/>
  <c r="T162" i="3" l="1"/>
  <c r="S163" i="3" s="1"/>
  <c r="T165" i="2"/>
  <c r="S166" i="2"/>
  <c r="T162" i="1"/>
  <c r="S163" i="1"/>
  <c r="T163" i="3" l="1"/>
  <c r="S164" i="3" s="1"/>
  <c r="T166" i="2"/>
  <c r="S167" i="2"/>
  <c r="T163" i="1"/>
  <c r="S164" i="1" s="1"/>
  <c r="T164" i="3" l="1"/>
  <c r="S165" i="3" s="1"/>
  <c r="T167" i="2"/>
  <c r="S168" i="2" s="1"/>
  <c r="T164" i="1"/>
  <c r="S165" i="1" s="1"/>
  <c r="S166" i="3" l="1"/>
  <c r="T165" i="3"/>
  <c r="S169" i="2"/>
  <c r="T168" i="2"/>
  <c r="T165" i="1"/>
  <c r="S166" i="1" s="1"/>
  <c r="S167" i="3" l="1"/>
  <c r="T166" i="3"/>
  <c r="T169" i="2"/>
  <c r="S170" i="2" s="1"/>
  <c r="T166" i="1"/>
  <c r="S167" i="1"/>
  <c r="T167" i="3" l="1"/>
  <c r="S168" i="3" s="1"/>
  <c r="T170" i="2"/>
  <c r="S171" i="2"/>
  <c r="S168" i="1"/>
  <c r="T167" i="1"/>
  <c r="S169" i="3" l="1"/>
  <c r="T168" i="3"/>
  <c r="T171" i="2"/>
  <c r="S172" i="2" s="1"/>
  <c r="T168" i="1"/>
  <c r="S169" i="1" s="1"/>
  <c r="S170" i="3" l="1"/>
  <c r="T169" i="3"/>
  <c r="T172" i="2"/>
  <c r="S173" i="2"/>
  <c r="T169" i="1"/>
  <c r="S170" i="1" s="1"/>
  <c r="S171" i="3" l="1"/>
  <c r="T170" i="3"/>
  <c r="T173" i="2"/>
  <c r="S174" i="2" s="1"/>
  <c r="T170" i="1"/>
  <c r="S171" i="1"/>
  <c r="S172" i="3" l="1"/>
  <c r="T171" i="3"/>
  <c r="T174" i="2"/>
  <c r="S175" i="2" s="1"/>
  <c r="T171" i="1"/>
  <c r="S172" i="1" s="1"/>
  <c r="S173" i="3" l="1"/>
  <c r="T172" i="3"/>
  <c r="T175" i="2"/>
  <c r="S176" i="2" s="1"/>
  <c r="T172" i="1"/>
  <c r="S173" i="1" s="1"/>
  <c r="T173" i="3" l="1"/>
  <c r="S174" i="3" s="1"/>
  <c r="T176" i="2"/>
  <c r="S177" i="2" s="1"/>
  <c r="T173" i="1"/>
  <c r="S174" i="1" s="1"/>
  <c r="T174" i="3" l="1"/>
  <c r="S175" i="3" s="1"/>
  <c r="T177" i="2"/>
  <c r="S178" i="2" s="1"/>
  <c r="T174" i="1"/>
  <c r="S175" i="1"/>
  <c r="T175" i="3" l="1"/>
  <c r="S176" i="3" s="1"/>
  <c r="T178" i="2"/>
  <c r="S179" i="2" s="1"/>
  <c r="T175" i="1"/>
  <c r="S176" i="1" s="1"/>
  <c r="T176" i="3" l="1"/>
  <c r="S177" i="3" s="1"/>
  <c r="T179" i="2"/>
  <c r="S180" i="2" s="1"/>
  <c r="T176" i="1"/>
  <c r="S177" i="1"/>
  <c r="S178" i="3" l="1"/>
  <c r="T177" i="3"/>
  <c r="T180" i="2"/>
  <c r="S181" i="2" s="1"/>
  <c r="T177" i="1"/>
  <c r="S178" i="1" s="1"/>
  <c r="S179" i="3" l="1"/>
  <c r="T178" i="3"/>
  <c r="T181" i="2"/>
  <c r="S182" i="2" s="1"/>
  <c r="T178" i="1"/>
  <c r="S179" i="1"/>
  <c r="S180" i="3" l="1"/>
  <c r="T179" i="3"/>
  <c r="T182" i="2"/>
  <c r="S183" i="2" s="1"/>
  <c r="T179" i="1"/>
  <c r="S180" i="1" s="1"/>
  <c r="T180" i="3" l="1"/>
  <c r="S181" i="3" s="1"/>
  <c r="T183" i="2"/>
  <c r="S184" i="2" s="1"/>
  <c r="T180" i="1"/>
  <c r="S181" i="1"/>
  <c r="T181" i="3" l="1"/>
  <c r="S182" i="3" s="1"/>
  <c r="S185" i="2"/>
  <c r="T184" i="2"/>
  <c r="S182" i="1"/>
  <c r="T181" i="1"/>
  <c r="S183" i="3" l="1"/>
  <c r="T182" i="3"/>
  <c r="T185" i="2"/>
  <c r="S186" i="2" s="1"/>
  <c r="T182" i="1"/>
  <c r="S183" i="1"/>
  <c r="T183" i="3" l="1"/>
  <c r="S184" i="3" s="1"/>
  <c r="T186" i="2"/>
  <c r="S187" i="2" s="1"/>
  <c r="T183" i="1"/>
  <c r="S184" i="1" s="1"/>
  <c r="T184" i="3" l="1"/>
  <c r="S185" i="3" s="1"/>
  <c r="T187" i="2"/>
  <c r="S188" i="2" s="1"/>
  <c r="T184" i="1"/>
  <c r="S185" i="1" s="1"/>
  <c r="S186" i="3" l="1"/>
  <c r="T185" i="3"/>
  <c r="S189" i="2"/>
  <c r="T188" i="2"/>
  <c r="T185" i="1"/>
  <c r="S186" i="1" s="1"/>
  <c r="T186" i="3" l="1"/>
  <c r="S187" i="3" s="1"/>
  <c r="S190" i="2"/>
  <c r="T189" i="2"/>
  <c r="T186" i="1"/>
  <c r="S187" i="1" s="1"/>
  <c r="T187" i="3" l="1"/>
  <c r="S188" i="3" s="1"/>
  <c r="S191" i="2"/>
  <c r="T190" i="2"/>
  <c r="S188" i="1"/>
  <c r="T187" i="1"/>
  <c r="T188" i="3" l="1"/>
  <c r="S189" i="3" s="1"/>
  <c r="T191" i="2"/>
  <c r="S192" i="2" s="1"/>
  <c r="T188" i="1"/>
  <c r="S189" i="1" s="1"/>
  <c r="S190" i="3" l="1"/>
  <c r="T189" i="3"/>
  <c r="S193" i="2"/>
  <c r="T192" i="2"/>
  <c r="S190" i="1"/>
  <c r="T189" i="1"/>
  <c r="T190" i="3" l="1"/>
  <c r="S191" i="3" s="1"/>
  <c r="T193" i="2"/>
  <c r="S194" i="2" s="1"/>
  <c r="T190" i="1"/>
  <c r="S191" i="1" s="1"/>
  <c r="T191" i="3" l="1"/>
  <c r="S192" i="3" s="1"/>
  <c r="T194" i="2"/>
  <c r="S195" i="2" s="1"/>
  <c r="S192" i="1"/>
  <c r="T191" i="1"/>
  <c r="T192" i="3" l="1"/>
  <c r="S193" i="3" s="1"/>
  <c r="T195" i="2"/>
  <c r="S196" i="2" s="1"/>
  <c r="T192" i="1"/>
  <c r="S193" i="1" s="1"/>
  <c r="T193" i="3" l="1"/>
  <c r="S194" i="3" s="1"/>
  <c r="T196" i="2"/>
  <c r="S197" i="2" s="1"/>
  <c r="T193" i="1"/>
  <c r="S194" i="1" s="1"/>
  <c r="T194" i="3" l="1"/>
  <c r="S195" i="3" s="1"/>
  <c r="T197" i="2"/>
  <c r="S198" i="2" s="1"/>
  <c r="T194" i="1"/>
  <c r="S195" i="1"/>
  <c r="T195" i="3" l="1"/>
  <c r="S196" i="3" s="1"/>
  <c r="T198" i="2"/>
  <c r="S199" i="2" s="1"/>
  <c r="T195" i="1"/>
  <c r="S196" i="1" s="1"/>
  <c r="T196" i="3" l="1"/>
  <c r="S197" i="3" s="1"/>
  <c r="T199" i="2"/>
  <c r="S200" i="2" s="1"/>
  <c r="T196" i="1"/>
  <c r="S197" i="1" s="1"/>
  <c r="S198" i="3" l="1"/>
  <c r="T197" i="3"/>
  <c r="T200" i="2"/>
  <c r="S201" i="2" s="1"/>
  <c r="T197" i="1"/>
  <c r="S198" i="1" s="1"/>
  <c r="T198" i="3" l="1"/>
  <c r="S199" i="3" s="1"/>
  <c r="T201" i="2"/>
  <c r="S202" i="2" s="1"/>
  <c r="T198" i="1"/>
  <c r="S199" i="1"/>
  <c r="T199" i="3" l="1"/>
  <c r="S200" i="3" s="1"/>
  <c r="T202" i="2"/>
  <c r="S203" i="2" s="1"/>
  <c r="T199" i="1"/>
  <c r="S200" i="1" s="1"/>
  <c r="T200" i="3" l="1"/>
  <c r="S201" i="3" s="1"/>
  <c r="T203" i="2"/>
  <c r="S204" i="2" s="1"/>
  <c r="T200" i="1"/>
  <c r="S201" i="1"/>
  <c r="T201" i="3" l="1"/>
  <c r="S202" i="3" s="1"/>
  <c r="T204" i="2"/>
  <c r="S205" i="2" s="1"/>
  <c r="T201" i="1"/>
  <c r="S202" i="1" s="1"/>
  <c r="T202" i="3" l="1"/>
  <c r="S203" i="3" s="1"/>
  <c r="T205" i="2"/>
  <c r="S206" i="2" s="1"/>
  <c r="T202" i="1"/>
  <c r="S203" i="1" s="1"/>
  <c r="T203" i="3" l="1"/>
  <c r="S204" i="3" s="1"/>
  <c r="T206" i="2"/>
  <c r="S207" i="2" s="1"/>
  <c r="S204" i="1"/>
  <c r="T203" i="1"/>
  <c r="T204" i="3" l="1"/>
  <c r="S205" i="3" s="1"/>
  <c r="T207" i="2"/>
  <c r="S208" i="2" s="1"/>
  <c r="T204" i="1"/>
  <c r="S205" i="1"/>
  <c r="T205" i="3" l="1"/>
  <c r="S206" i="3" s="1"/>
  <c r="S209" i="2"/>
  <c r="T208" i="2"/>
  <c r="T205" i="1"/>
  <c r="S206" i="1" s="1"/>
  <c r="T206" i="3" l="1"/>
  <c r="S207" i="3" s="1"/>
  <c r="S210" i="2"/>
  <c r="T209" i="2"/>
  <c r="T206" i="1"/>
  <c r="S207" i="1" s="1"/>
  <c r="T207" i="3" l="1"/>
  <c r="S208" i="3" s="1"/>
  <c r="T210" i="2"/>
  <c r="S211" i="2" s="1"/>
  <c r="T207" i="1"/>
  <c r="S208" i="1" s="1"/>
  <c r="T208" i="3" l="1"/>
  <c r="S209" i="3" s="1"/>
  <c r="T211" i="2"/>
  <c r="S212" i="2" s="1"/>
  <c r="T208" i="1"/>
  <c r="S209" i="1" s="1"/>
  <c r="T209" i="3" l="1"/>
  <c r="S210" i="3" s="1"/>
  <c r="T212" i="2"/>
  <c r="S213" i="2" s="1"/>
  <c r="T209" i="1"/>
  <c r="S210" i="1" s="1"/>
  <c r="T210" i="3" l="1"/>
  <c r="S211" i="3" s="1"/>
  <c r="T213" i="2"/>
  <c r="S214" i="2" s="1"/>
  <c r="T210" i="1"/>
  <c r="S211" i="1" s="1"/>
  <c r="T211" i="3" l="1"/>
  <c r="S212" i="3" s="1"/>
  <c r="T214" i="2"/>
  <c r="S215" i="2" s="1"/>
  <c r="T211" i="1"/>
  <c r="S212" i="1" s="1"/>
  <c r="S213" i="3" l="1"/>
  <c r="T212" i="3"/>
  <c r="T215" i="2"/>
  <c r="S216" i="2" s="1"/>
  <c r="T212" i="1"/>
  <c r="S213" i="1" s="1"/>
  <c r="T213" i="3" l="1"/>
  <c r="S214" i="3" s="1"/>
  <c r="T216" i="2"/>
  <c r="S217" i="2" s="1"/>
  <c r="T213" i="1"/>
  <c r="S214" i="1" s="1"/>
  <c r="T214" i="3" l="1"/>
  <c r="S215" i="3" s="1"/>
  <c r="T217" i="2"/>
  <c r="S218" i="2" s="1"/>
  <c r="T214" i="1"/>
  <c r="S215" i="1" s="1"/>
  <c r="T215" i="3" l="1"/>
  <c r="S216" i="3" s="1"/>
  <c r="T218" i="2"/>
  <c r="S219" i="2" s="1"/>
  <c r="T215" i="1"/>
  <c r="S216" i="1" s="1"/>
  <c r="T216" i="3" l="1"/>
  <c r="S217" i="3" s="1"/>
  <c r="S220" i="2"/>
  <c r="T219" i="2"/>
  <c r="T216" i="1"/>
  <c r="S217" i="1" s="1"/>
  <c r="S218" i="3" l="1"/>
  <c r="T217" i="3"/>
  <c r="T220" i="2"/>
  <c r="S221" i="2"/>
  <c r="T217" i="1"/>
  <c r="S218" i="1" s="1"/>
  <c r="T218" i="3" l="1"/>
  <c r="S219" i="3" s="1"/>
  <c r="S222" i="2"/>
  <c r="T221" i="2"/>
  <c r="T218" i="1"/>
  <c r="S219" i="1" s="1"/>
  <c r="T219" i="3" l="1"/>
  <c r="S220" i="3" s="1"/>
  <c r="T222" i="2"/>
  <c r="S223" i="2" s="1"/>
  <c r="T219" i="1"/>
  <c r="S220" i="1" s="1"/>
  <c r="T220" i="3" l="1"/>
  <c r="S221" i="3" s="1"/>
  <c r="T223" i="2"/>
  <c r="S224" i="2" s="1"/>
  <c r="T220" i="1"/>
  <c r="S221" i="1"/>
  <c r="T221" i="3" l="1"/>
  <c r="S222" i="3" s="1"/>
  <c r="T224" i="2"/>
  <c r="S225" i="2" s="1"/>
  <c r="T221" i="1"/>
  <c r="S222" i="1" s="1"/>
  <c r="T222" i="3" l="1"/>
  <c r="S223" i="3" s="1"/>
  <c r="T225" i="2"/>
  <c r="S226" i="2" s="1"/>
  <c r="T222" i="1"/>
  <c r="S223" i="1"/>
  <c r="T223" i="3" l="1"/>
  <c r="S224" i="3" s="1"/>
  <c r="T226" i="2"/>
  <c r="S227" i="2" s="1"/>
  <c r="S224" i="1"/>
  <c r="T223" i="1"/>
  <c r="T224" i="3" l="1"/>
  <c r="S225" i="3" s="1"/>
  <c r="S228" i="2"/>
  <c r="T227" i="2"/>
  <c r="T224" i="1"/>
  <c r="S225" i="1"/>
  <c r="T225" i="3" l="1"/>
  <c r="S226" i="3" s="1"/>
  <c r="T228" i="2"/>
  <c r="S229" i="2" s="1"/>
  <c r="S226" i="1"/>
  <c r="T225" i="1"/>
  <c r="T226" i="3" l="1"/>
  <c r="S227" i="3" s="1"/>
  <c r="T229" i="2"/>
  <c r="S230" i="2" s="1"/>
  <c r="T226" i="1"/>
  <c r="S227" i="1"/>
  <c r="T227" i="3" l="1"/>
  <c r="S228" i="3" s="1"/>
  <c r="S231" i="2"/>
  <c r="T230" i="2"/>
  <c r="T227" i="1"/>
  <c r="S228" i="1" s="1"/>
  <c r="S229" i="3" l="1"/>
  <c r="T228" i="3"/>
  <c r="T231" i="2"/>
  <c r="S232" i="2" s="1"/>
  <c r="T228" i="1"/>
  <c r="S229" i="1" s="1"/>
  <c r="S230" i="3" l="1"/>
  <c r="T229" i="3"/>
  <c r="S233" i="2"/>
  <c r="T232" i="2"/>
  <c r="T229" i="1"/>
  <c r="S230" i="1" s="1"/>
  <c r="T230" i="3" l="1"/>
  <c r="S231" i="3" s="1"/>
  <c r="S234" i="2"/>
  <c r="T233" i="2"/>
  <c r="T230" i="1"/>
  <c r="S231" i="1"/>
  <c r="T231" i="3" l="1"/>
  <c r="S232" i="3" s="1"/>
  <c r="T234" i="2"/>
  <c r="S235" i="2" s="1"/>
  <c r="T231" i="1"/>
  <c r="S232" i="1" s="1"/>
  <c r="S233" i="3" l="1"/>
  <c r="T232" i="3"/>
  <c r="T235" i="2"/>
  <c r="S236" i="2" s="1"/>
  <c r="T232" i="1"/>
  <c r="S233" i="1" s="1"/>
  <c r="T233" i="3" l="1"/>
  <c r="S234" i="3" s="1"/>
  <c r="T236" i="2"/>
  <c r="S237" i="2" s="1"/>
  <c r="S234" i="1"/>
  <c r="T233" i="1"/>
  <c r="T234" i="3" l="1"/>
  <c r="S235" i="3" s="1"/>
  <c r="T237" i="2"/>
  <c r="S238" i="2" s="1"/>
  <c r="T234" i="1"/>
  <c r="S235" i="1" s="1"/>
  <c r="T235" i="3" l="1"/>
  <c r="S236" i="3" s="1"/>
  <c r="T238" i="2"/>
  <c r="S239" i="2" s="1"/>
  <c r="T235" i="1"/>
  <c r="S236" i="1" s="1"/>
  <c r="S237" i="3" l="1"/>
  <c r="T236" i="3"/>
  <c r="S240" i="2"/>
  <c r="T239" i="2"/>
  <c r="T236" i="1"/>
  <c r="S237" i="1"/>
  <c r="T237" i="3" l="1"/>
  <c r="S238" i="3" s="1"/>
  <c r="T240" i="2"/>
  <c r="S241" i="2" s="1"/>
  <c r="S238" i="1"/>
  <c r="T237" i="1"/>
  <c r="T238" i="3" l="1"/>
  <c r="S239" i="3" s="1"/>
  <c r="T241" i="2"/>
  <c r="S242" i="2" s="1"/>
  <c r="T238" i="1"/>
  <c r="S239" i="1" s="1"/>
  <c r="T239" i="3" l="1"/>
  <c r="S240" i="3" s="1"/>
  <c r="T242" i="2"/>
  <c r="S243" i="2" s="1"/>
  <c r="T239" i="1"/>
  <c r="S240" i="1" s="1"/>
  <c r="S241" i="3" l="1"/>
  <c r="T240" i="3"/>
  <c r="S244" i="2"/>
  <c r="T243" i="2"/>
  <c r="T240" i="1"/>
  <c r="S241" i="1" s="1"/>
  <c r="T241" i="3" l="1"/>
  <c r="S242" i="3" s="1"/>
  <c r="T244" i="2"/>
  <c r="S245" i="2" s="1"/>
  <c r="T241" i="1"/>
  <c r="S242" i="1" s="1"/>
  <c r="T242" i="3" l="1"/>
  <c r="S243" i="3" s="1"/>
  <c r="S246" i="2"/>
  <c r="T245" i="2"/>
  <c r="T242" i="1"/>
  <c r="S243" i="1"/>
  <c r="T243" i="3" l="1"/>
  <c r="S244" i="3" s="1"/>
  <c r="S247" i="2"/>
  <c r="T246" i="2"/>
  <c r="T243" i="1"/>
  <c r="S244" i="1" s="1"/>
  <c r="T244" i="3" l="1"/>
  <c r="S245" i="3" s="1"/>
  <c r="T247" i="2"/>
  <c r="S248" i="2" s="1"/>
  <c r="T244" i="1"/>
  <c r="S245" i="1" s="1"/>
  <c r="T245" i="3" l="1"/>
  <c r="S246" i="3" s="1"/>
  <c r="S249" i="2"/>
  <c r="T248" i="2"/>
  <c r="T245" i="1"/>
  <c r="S246" i="1" s="1"/>
  <c r="T246" i="3" l="1"/>
  <c r="S247" i="3" s="1"/>
  <c r="S250" i="2"/>
  <c r="T249" i="2"/>
  <c r="T246" i="1"/>
  <c r="S247" i="1"/>
  <c r="S248" i="3" l="1"/>
  <c r="T247" i="3"/>
  <c r="T250" i="2"/>
  <c r="S251" i="2" s="1"/>
  <c r="T247" i="1"/>
  <c r="S248" i="1" s="1"/>
  <c r="T248" i="3" l="1"/>
  <c r="S249" i="3" s="1"/>
  <c r="T251" i="2"/>
  <c r="S252" i="2" s="1"/>
  <c r="T248" i="1"/>
  <c r="S249" i="1" s="1"/>
  <c r="T249" i="3" l="1"/>
  <c r="S250" i="3" s="1"/>
  <c r="S253" i="2"/>
  <c r="T252" i="2"/>
  <c r="T249" i="1"/>
  <c r="S250" i="1" s="1"/>
  <c r="T250" i="3" l="1"/>
  <c r="S251" i="3" s="1"/>
  <c r="S254" i="2"/>
  <c r="T253" i="2"/>
  <c r="T250" i="1"/>
  <c r="S251" i="1"/>
  <c r="S252" i="3" l="1"/>
  <c r="T251" i="3"/>
  <c r="T254" i="2"/>
  <c r="T251" i="1"/>
  <c r="T252" i="3" l="1"/>
  <c r="S253" i="3" s="1"/>
  <c r="B9" i="2"/>
  <c r="T255" i="2"/>
  <c r="T252" i="1"/>
  <c r="S253" i="1"/>
  <c r="T253" i="3" l="1"/>
  <c r="S254" i="3" s="1"/>
  <c r="T253" i="1"/>
  <c r="S254" i="1" s="1"/>
  <c r="T254" i="3" l="1"/>
  <c r="S255" i="3" s="1"/>
  <c r="T254" i="1"/>
  <c r="S255" i="1" s="1"/>
  <c r="T255" i="3" l="1"/>
  <c r="S256" i="3" s="1"/>
  <c r="T256" i="3" s="1"/>
  <c r="T255" i="1"/>
  <c r="S256" i="1" s="1"/>
  <c r="T256" i="1" l="1"/>
  <c r="S257" i="1" s="1"/>
  <c r="T257" i="1" s="1"/>
</calcChain>
</file>

<file path=xl/sharedStrings.xml><?xml version="1.0" encoding="utf-8"?>
<sst xmlns="http://schemas.openxmlformats.org/spreadsheetml/2006/main" count="1904" uniqueCount="305">
  <si>
    <t>d</t>
  </si>
  <si>
    <t>ticker</t>
  </si>
  <si>
    <t>p</t>
  </si>
  <si>
    <t>delta</t>
  </si>
  <si>
    <t>rf</t>
  </si>
  <si>
    <t>spot</t>
  </si>
  <si>
    <t>dividend</t>
  </si>
  <si>
    <t>2009-01-02</t>
  </si>
  <si>
    <t>DIA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</si>
  <si>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</si>
  <si>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</si>
  <si>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</si>
  <si>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</si>
  <si>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</si>
  <si>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</si>
  <si>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</si>
  <si>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</si>
  <si>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</si>
  <si>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</si>
  <si>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</si>
  <si>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</si>
  <si>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</si>
  <si>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</si>
  <si>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</si>
  <si>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</si>
  <si>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</si>
  <si>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</si>
  <si>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</si>
  <si>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</si>
  <si>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</si>
  <si>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</si>
  <si>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</si>
  <si>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</si>
  <si>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</si>
  <si>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</si>
  <si>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</si>
  <si>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</si>
  <si>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</si>
  <si>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</si>
  <si>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</si>
  <si>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</si>
  <si>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</si>
  <si>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</si>
  <si>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</si>
  <si>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</si>
  <si>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</si>
  <si>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</si>
  <si>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</si>
  <si>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</si>
  <si>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</si>
  <si>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</si>
  <si>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</si>
  <si>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</si>
  <si>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</si>
  <si>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</si>
  <si>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</si>
  <si>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</si>
  <si>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</si>
  <si>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</si>
  <si>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</si>
  <si>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</si>
  <si>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</si>
  <si>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</si>
  <si>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</si>
  <si>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</si>
  <si>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</si>
  <si>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</si>
  <si>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</si>
  <si>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</si>
  <si>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</si>
  <si>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</si>
  <si>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</si>
  <si>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</si>
  <si>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</si>
  <si>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</si>
  <si>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</si>
  <si>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</si>
  <si>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</si>
  <si>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</si>
  <si>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</si>
  <si>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</si>
  <si>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</si>
  <si>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</si>
  <si>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</si>
  <si>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</si>
  <si>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</si>
  <si>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</si>
  <si>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</si>
  <si>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</si>
  <si>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</si>
  <si>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</si>
  <si>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</si>
  <si>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</si>
  <si>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</si>
  <si>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</si>
  <si>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</si>
  <si>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</si>
  <si>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</si>
  <si>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</si>
  <si>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</si>
  <si>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</si>
  <si>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</si>
  <si>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</si>
  <si>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</si>
  <si>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</si>
  <si>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</si>
  <si>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</si>
  <si>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</si>
  <si>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</si>
  <si>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</si>
  <si>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</si>
  <si>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</si>
  <si>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</si>
  <si>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</si>
  <si>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</si>
  <si>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</si>
  <si>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</si>
  <si>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</si>
  <si>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</si>
  <si>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</si>
  <si>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</si>
  <si>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</si>
  <si>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</si>
  <si>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</si>
  <si>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</si>
  <si>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</si>
  <si>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</si>
  <si>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</si>
  <si>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</si>
  <si>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</si>
  <si>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</si>
  <si>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</si>
  <si>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</si>
  <si>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</si>
  <si>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</si>
  <si>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</si>
  <si>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</si>
  <si>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</si>
  <si>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</si>
  <si>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</si>
  <si>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</si>
  <si>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</si>
  <si>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</si>
  <si>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</si>
  <si>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</si>
  <si>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</si>
  <si>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</si>
  <si>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</si>
  <si>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</si>
  <si>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</si>
  <si>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</si>
  <si>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</si>
  <si>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</si>
  <si>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</si>
  <si>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</si>
  <si>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</si>
  <si>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</si>
  <si>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</si>
  <si>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</si>
  <si>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</si>
  <si>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</si>
  <si>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</si>
  <si>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</si>
  <si>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</si>
  <si>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</si>
  <si>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</si>
  <si>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</si>
  <si>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</si>
  <si>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</si>
  <si>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</si>
  <si>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</si>
  <si>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</si>
  <si>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</si>
  <si>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</si>
  <si>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</si>
  <si>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</si>
  <si>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</si>
  <si>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</si>
  <si>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</si>
  <si>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</si>
  <si>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</si>
  <si>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</si>
  <si>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</si>
  <si>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</si>
  <si>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</si>
  <si>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</si>
  <si>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</si>
  <si>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</si>
  <si>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</si>
  <si>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</si>
  <si>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</si>
  <si>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</si>
  <si>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</si>
  <si>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</si>
  <si>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</si>
  <si>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</si>
  <si>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</si>
  <si>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</si>
  <si>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</si>
  <si>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</si>
  <si>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</si>
  <si>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</si>
  <si>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</si>
  <si>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</si>
  <si>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</si>
  <si>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</si>
  <si>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</si>
  <si>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</si>
  <si>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</si>
  <si>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</si>
  <si>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</si>
  <si>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</si>
  <si>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</si>
  <si>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</si>
  <si>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</si>
  <si>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</si>
  <si>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</si>
  <si>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</si>
  <si>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</si>
  <si>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</si>
  <si>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</si>
  <si>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</si>
  <si>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</si>
  <si>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</si>
  <si>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</si>
  <si>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</si>
  <si>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</si>
  <si>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</si>
  <si>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</si>
  <si>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</si>
  <si>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</si>
  <si>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</si>
  <si>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</si>
  <si>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</si>
  <si>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</si>
  <si>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</si>
  <si>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</si>
  <si>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</si>
  <si>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</si>
  <si>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</si>
  <si>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</si>
  <si>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</si>
  <si>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</si>
  <si>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</si>
  <si>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</si>
  <si>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</si>
  <si>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</si>
  <si>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</si>
  <si>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</si>
  <si>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</si>
  <si>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</si>
  <si>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</si>
  <si>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</si>
  <si>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</si>
  <si>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</si>
  <si>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</si>
  <si>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</si>
  <si>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</si>
  <si>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</si>
  <si>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</si>
  <si>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</si>
  <si>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</si>
  <si>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</si>
  <si>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</si>
  <si>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t (time to maturity)</t>
  </si>
  <si>
    <t>shares purchased</t>
  </si>
  <si>
    <t>number of shares needed</t>
  </si>
  <si>
    <t xml:space="preserve">Strike </t>
  </si>
  <si>
    <t>type</t>
  </si>
  <si>
    <t xml:space="preserve">call </t>
  </si>
  <si>
    <t>time</t>
  </si>
  <si>
    <t>number of contract</t>
  </si>
  <si>
    <t>number of underlying shares</t>
  </si>
  <si>
    <t>number of shares had</t>
  </si>
  <si>
    <t>net cash flow for hedging</t>
  </si>
  <si>
    <t>implied volatility</t>
  </si>
  <si>
    <t>profit of selling the options</t>
  </si>
  <si>
    <t>interest cost</t>
  </si>
  <si>
    <t>note: yellow cell has delta formula (just copy)</t>
  </si>
  <si>
    <t>total hedging cost</t>
  </si>
  <si>
    <t>Ticker</t>
  </si>
  <si>
    <t>2009-01-02 ~ 2010-01-10</t>
  </si>
  <si>
    <t>hedging cost</t>
  </si>
  <si>
    <t>sell stocks to option buyer at $95 per share</t>
  </si>
  <si>
    <t>portfolio value</t>
  </si>
  <si>
    <t>1-month realized volatility</t>
  </si>
  <si>
    <t>spot_return</t>
  </si>
  <si>
    <t>cumulative cost including interest</t>
  </si>
  <si>
    <t>iv</t>
  </si>
  <si>
    <t>implied vol</t>
  </si>
  <si>
    <t>2010-01-12</t>
  </si>
  <si>
    <t>Deleted</t>
  </si>
  <si>
    <t>90 ask</t>
  </si>
  <si>
    <t>2010-01-11</t>
  </si>
  <si>
    <t>2010-01-13</t>
  </si>
  <si>
    <t>2010-01-14</t>
  </si>
  <si>
    <t>2010-01-15</t>
  </si>
  <si>
    <t>95 bid</t>
  </si>
  <si>
    <t>100 ask</t>
  </si>
  <si>
    <t>Butterfly</t>
  </si>
  <si>
    <t>Annualized vol for P/L</t>
  </si>
  <si>
    <t>final P/L</t>
  </si>
  <si>
    <t>average rf</t>
  </si>
  <si>
    <t>sd P/L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</si>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</sst>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FA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43" fontId="0" fillId="0" borderId="0" xfId="0" applyNumberFormat="1"/>
    <xf numFmtId="0" fontId="0" fillId="2" borderId="0" xfId="0" applyFill="1" applyAlignment="1">
      <alignment horizontal="left"/>
    </xf>
    <xf numFmtId="0" fontId="0" fillId="0" borderId="1" xfId="0" applyBorder="1"/>
    <xf numFmtId="0" fontId="0" fillId="3" borderId="0" xfId="0" applyFill="1"/>
    <xf numFmtId="44" fontId="0" fillId="3" borderId="0" xfId="0" applyNumberFormat="1" applyFill="1"/>
    <xf numFmtId="43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right"/>
    </xf>
    <xf numFmtId="44" fontId="0" fillId="0" borderId="0" xfId="0" applyNumberFormat="1" applyAlignment="1">
      <alignment horizontal="left"/>
    </xf>
    <xf numFmtId="43" fontId="0" fillId="0" borderId="1" xfId="0" applyNumberFormat="1" applyBorder="1"/>
    <xf numFmtId="43" fontId="0" fillId="0" borderId="0" xfId="0" applyNumberFormat="1" applyBorder="1"/>
    <xf numFmtId="2" fontId="0" fillId="0" borderId="0" xfId="0" applyNumberFormat="1"/>
    <xf numFmtId="2" fontId="0" fillId="4" borderId="0" xfId="0" applyNumberFormat="1" applyFill="1"/>
    <xf numFmtId="0" fontId="0" fillId="4" borderId="0" xfId="0" applyFill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CFF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value</a:t>
            </a:r>
            <a:r>
              <a:rPr lang="zh-CN" altLang="en-US"/>
              <a:t> </a:t>
            </a:r>
            <a:r>
              <a:rPr lang="en-US" altLang="zh-CN"/>
              <a:t>overtime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DIA_Call___Jan10___K90!$U$1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DIA_Call___Jan10___K90!$E$2:$E$260</c:f>
              <c:strCache>
                <c:ptCount val="256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2009-02-25</c:v>
                </c:pt>
                <c:pt idx="37">
                  <c:v>2009-02-26</c:v>
                </c:pt>
                <c:pt idx="38">
                  <c:v>2009-02-27</c:v>
                </c:pt>
                <c:pt idx="39">
                  <c:v>2009-03-02</c:v>
                </c:pt>
                <c:pt idx="40">
                  <c:v>2009-03-03</c:v>
                </c:pt>
                <c:pt idx="41">
                  <c:v>2009-03-04</c:v>
                </c:pt>
                <c:pt idx="42">
                  <c:v>2009-03-05</c:v>
                </c:pt>
                <c:pt idx="43">
                  <c:v>2009-03-06</c:v>
                </c:pt>
                <c:pt idx="44">
                  <c:v>2009-03-09</c:v>
                </c:pt>
                <c:pt idx="45">
                  <c:v>2009-03-10</c:v>
                </c:pt>
                <c:pt idx="46">
                  <c:v>2009-03-11</c:v>
                </c:pt>
                <c:pt idx="47">
                  <c:v>2009-03-12</c:v>
                </c:pt>
                <c:pt idx="48">
                  <c:v>2009-03-13</c:v>
                </c:pt>
                <c:pt idx="49">
                  <c:v>2009-03-16</c:v>
                </c:pt>
                <c:pt idx="50">
                  <c:v>2009-03-17</c:v>
                </c:pt>
                <c:pt idx="51">
                  <c:v>2009-03-18</c:v>
                </c:pt>
                <c:pt idx="52">
                  <c:v>2009-03-19</c:v>
                </c:pt>
                <c:pt idx="53">
                  <c:v>2009-03-20</c:v>
                </c:pt>
                <c:pt idx="54">
                  <c:v>2009-03-23</c:v>
                </c:pt>
                <c:pt idx="55">
                  <c:v>2009-03-24</c:v>
                </c:pt>
                <c:pt idx="56">
                  <c:v>2009-03-25</c:v>
                </c:pt>
                <c:pt idx="57">
                  <c:v>2009-03-26</c:v>
                </c:pt>
                <c:pt idx="58">
                  <c:v>2009-03-27</c:v>
                </c:pt>
                <c:pt idx="59">
                  <c:v>2009-03-30</c:v>
                </c:pt>
                <c:pt idx="60">
                  <c:v>2009-03-31</c:v>
                </c:pt>
                <c:pt idx="61">
                  <c:v>2009-04-01</c:v>
                </c:pt>
                <c:pt idx="62">
                  <c:v>2009-04-02</c:v>
                </c:pt>
                <c:pt idx="63">
                  <c:v>2009-04-03</c:v>
                </c:pt>
                <c:pt idx="64">
                  <c:v>2009-04-06</c:v>
                </c:pt>
                <c:pt idx="65">
                  <c:v>2009-04-07</c:v>
                </c:pt>
                <c:pt idx="66">
                  <c:v>2009-04-08</c:v>
                </c:pt>
                <c:pt idx="67">
                  <c:v>2009-04-09</c:v>
                </c:pt>
                <c:pt idx="68">
                  <c:v>2009-04-13</c:v>
                </c:pt>
                <c:pt idx="69">
                  <c:v>2009-04-14</c:v>
                </c:pt>
                <c:pt idx="70">
                  <c:v>2009-04-15</c:v>
                </c:pt>
                <c:pt idx="71">
                  <c:v>2009-04-16</c:v>
                </c:pt>
                <c:pt idx="72">
                  <c:v>2009-04-17</c:v>
                </c:pt>
                <c:pt idx="73">
                  <c:v>2009-04-20</c:v>
                </c:pt>
                <c:pt idx="74">
                  <c:v>2009-04-21</c:v>
                </c:pt>
                <c:pt idx="75">
                  <c:v>2009-04-22</c:v>
                </c:pt>
                <c:pt idx="76">
                  <c:v>2009-04-23</c:v>
                </c:pt>
                <c:pt idx="77">
                  <c:v>2009-04-24</c:v>
                </c:pt>
                <c:pt idx="78">
                  <c:v>2009-04-27</c:v>
                </c:pt>
                <c:pt idx="79">
                  <c:v>2009-04-28</c:v>
                </c:pt>
                <c:pt idx="80">
                  <c:v>2009-04-29</c:v>
                </c:pt>
                <c:pt idx="81">
                  <c:v>2009-04-30</c:v>
                </c:pt>
                <c:pt idx="82">
                  <c:v>2009-05-01</c:v>
                </c:pt>
                <c:pt idx="83">
                  <c:v>2009-05-04</c:v>
                </c:pt>
                <c:pt idx="84">
                  <c:v>2009-05-05</c:v>
                </c:pt>
                <c:pt idx="85">
                  <c:v>2009-05-06</c:v>
                </c:pt>
                <c:pt idx="86">
                  <c:v>2009-05-07</c:v>
                </c:pt>
                <c:pt idx="87">
                  <c:v>2009-05-08</c:v>
                </c:pt>
                <c:pt idx="88">
                  <c:v>2009-05-11</c:v>
                </c:pt>
                <c:pt idx="89">
                  <c:v>2009-05-12</c:v>
                </c:pt>
                <c:pt idx="90">
                  <c:v>2009-05-13</c:v>
                </c:pt>
                <c:pt idx="91">
                  <c:v>2009-05-14</c:v>
                </c:pt>
                <c:pt idx="92">
                  <c:v>2009-05-15</c:v>
                </c:pt>
                <c:pt idx="93">
                  <c:v>2009-05-18</c:v>
                </c:pt>
                <c:pt idx="94">
                  <c:v>2009-05-19</c:v>
                </c:pt>
                <c:pt idx="95">
                  <c:v>2009-05-20</c:v>
                </c:pt>
                <c:pt idx="96">
                  <c:v>2009-05-21</c:v>
                </c:pt>
                <c:pt idx="97">
                  <c:v>2009-05-22</c:v>
                </c:pt>
                <c:pt idx="98">
                  <c:v>2009-05-26</c:v>
                </c:pt>
                <c:pt idx="99">
                  <c:v>2009-05-27</c:v>
                </c:pt>
                <c:pt idx="100">
                  <c:v>2009-05-28</c:v>
                </c:pt>
                <c:pt idx="101">
                  <c:v>2009-05-29</c:v>
                </c:pt>
                <c:pt idx="102">
                  <c:v>2009-06-01</c:v>
                </c:pt>
                <c:pt idx="103">
                  <c:v>2009-06-02</c:v>
                </c:pt>
                <c:pt idx="104">
                  <c:v>2009-06-03</c:v>
                </c:pt>
                <c:pt idx="105">
                  <c:v>2009-06-04</c:v>
                </c:pt>
                <c:pt idx="106">
                  <c:v>2009-06-05</c:v>
                </c:pt>
                <c:pt idx="107">
                  <c:v>2009-06-08</c:v>
                </c:pt>
                <c:pt idx="108">
                  <c:v>2009-06-09</c:v>
                </c:pt>
                <c:pt idx="109">
                  <c:v>2009-06-10</c:v>
                </c:pt>
                <c:pt idx="110">
                  <c:v>2009-06-11</c:v>
                </c:pt>
                <c:pt idx="111">
                  <c:v>2009-06-12</c:v>
                </c:pt>
                <c:pt idx="112">
                  <c:v>2009-06-15</c:v>
                </c:pt>
                <c:pt idx="113">
                  <c:v>2009-06-16</c:v>
                </c:pt>
                <c:pt idx="114">
                  <c:v>2009-06-17</c:v>
                </c:pt>
                <c:pt idx="115">
                  <c:v>2009-06-18</c:v>
                </c:pt>
                <c:pt idx="116">
                  <c:v>2009-06-19</c:v>
                </c:pt>
                <c:pt idx="117">
                  <c:v>2009-06-22</c:v>
                </c:pt>
                <c:pt idx="118">
                  <c:v>2009-06-23</c:v>
                </c:pt>
                <c:pt idx="119">
                  <c:v>2009-06-24</c:v>
                </c:pt>
                <c:pt idx="120">
                  <c:v>2009-06-25</c:v>
                </c:pt>
                <c:pt idx="121">
                  <c:v>2009-06-26</c:v>
                </c:pt>
                <c:pt idx="122">
                  <c:v>2009-06-29</c:v>
                </c:pt>
                <c:pt idx="123">
                  <c:v>2009-06-30</c:v>
                </c:pt>
                <c:pt idx="124">
                  <c:v>2009-07-01</c:v>
                </c:pt>
                <c:pt idx="125">
                  <c:v>2009-07-02</c:v>
                </c:pt>
                <c:pt idx="126">
                  <c:v>2009-07-06</c:v>
                </c:pt>
                <c:pt idx="127">
                  <c:v>2009-07-07</c:v>
                </c:pt>
                <c:pt idx="128">
                  <c:v>2009-07-08</c:v>
                </c:pt>
                <c:pt idx="129">
                  <c:v>2009-07-09</c:v>
                </c:pt>
                <c:pt idx="130">
                  <c:v>2009-07-10</c:v>
                </c:pt>
                <c:pt idx="131">
                  <c:v>2009-07-13</c:v>
                </c:pt>
                <c:pt idx="132">
                  <c:v>2009-07-14</c:v>
                </c:pt>
                <c:pt idx="133">
                  <c:v>2009-07-15</c:v>
                </c:pt>
                <c:pt idx="134">
                  <c:v>2009-07-16</c:v>
                </c:pt>
                <c:pt idx="135">
                  <c:v>2009-07-17</c:v>
                </c:pt>
                <c:pt idx="136">
                  <c:v>2009-07-20</c:v>
                </c:pt>
                <c:pt idx="137">
                  <c:v>2009-07-21</c:v>
                </c:pt>
                <c:pt idx="138">
                  <c:v>2009-07-22</c:v>
                </c:pt>
                <c:pt idx="139">
                  <c:v>2009-07-23</c:v>
                </c:pt>
                <c:pt idx="140">
                  <c:v>2009-07-24</c:v>
                </c:pt>
                <c:pt idx="141">
                  <c:v>2009-07-27</c:v>
                </c:pt>
                <c:pt idx="142">
                  <c:v>2009-07-28</c:v>
                </c:pt>
                <c:pt idx="143">
                  <c:v>2009-07-29</c:v>
                </c:pt>
                <c:pt idx="144">
                  <c:v>2009-07-30</c:v>
                </c:pt>
                <c:pt idx="145">
                  <c:v>2009-07-31</c:v>
                </c:pt>
                <c:pt idx="146">
                  <c:v>2009-08-03</c:v>
                </c:pt>
                <c:pt idx="147">
                  <c:v>2009-08-04</c:v>
                </c:pt>
                <c:pt idx="148">
                  <c:v>2009-08-05</c:v>
                </c:pt>
                <c:pt idx="149">
                  <c:v>2009-08-06</c:v>
                </c:pt>
                <c:pt idx="150">
                  <c:v>2009-08-07</c:v>
                </c:pt>
                <c:pt idx="151">
                  <c:v>2009-08-10</c:v>
                </c:pt>
                <c:pt idx="152">
                  <c:v>2009-08-11</c:v>
                </c:pt>
                <c:pt idx="153">
                  <c:v>2009-08-12</c:v>
                </c:pt>
                <c:pt idx="154">
                  <c:v>2009-08-13</c:v>
                </c:pt>
                <c:pt idx="155">
                  <c:v>2009-08-14</c:v>
                </c:pt>
                <c:pt idx="156">
                  <c:v>2009-08-17</c:v>
                </c:pt>
                <c:pt idx="157">
                  <c:v>2009-08-18</c:v>
                </c:pt>
                <c:pt idx="158">
                  <c:v>2009-08-19</c:v>
                </c:pt>
                <c:pt idx="159">
                  <c:v>2009-08-20</c:v>
                </c:pt>
                <c:pt idx="160">
                  <c:v>2009-08-21</c:v>
                </c:pt>
                <c:pt idx="161">
                  <c:v>2009-08-24</c:v>
                </c:pt>
                <c:pt idx="162">
                  <c:v>2009-08-25</c:v>
                </c:pt>
                <c:pt idx="163">
                  <c:v>2009-08-26</c:v>
                </c:pt>
                <c:pt idx="164">
                  <c:v>2009-08-27</c:v>
                </c:pt>
                <c:pt idx="165">
                  <c:v>2009-08-28</c:v>
                </c:pt>
                <c:pt idx="166">
                  <c:v>2009-08-31</c:v>
                </c:pt>
                <c:pt idx="167">
                  <c:v>2009-09-01</c:v>
                </c:pt>
                <c:pt idx="168">
                  <c:v>2009-09-02</c:v>
                </c:pt>
                <c:pt idx="169">
                  <c:v>2009-09-03</c:v>
                </c:pt>
                <c:pt idx="170">
                  <c:v>2009-09-04</c:v>
                </c:pt>
                <c:pt idx="171">
                  <c:v>2009-09-08</c:v>
                </c:pt>
                <c:pt idx="172">
                  <c:v>2009-09-09</c:v>
                </c:pt>
                <c:pt idx="173">
                  <c:v>2009-09-10</c:v>
                </c:pt>
                <c:pt idx="174">
                  <c:v>2009-09-11</c:v>
                </c:pt>
                <c:pt idx="175">
                  <c:v>2009-09-14</c:v>
                </c:pt>
                <c:pt idx="176">
                  <c:v>2009-09-15</c:v>
                </c:pt>
                <c:pt idx="177">
                  <c:v>2009-09-16</c:v>
                </c:pt>
                <c:pt idx="178">
                  <c:v>2009-09-17</c:v>
                </c:pt>
                <c:pt idx="179">
                  <c:v>2009-09-18</c:v>
                </c:pt>
                <c:pt idx="180">
                  <c:v>2009-09-21</c:v>
                </c:pt>
                <c:pt idx="181">
                  <c:v>2009-09-22</c:v>
                </c:pt>
                <c:pt idx="182">
                  <c:v>2009-09-23</c:v>
                </c:pt>
                <c:pt idx="183">
                  <c:v>2009-09-24</c:v>
                </c:pt>
                <c:pt idx="184">
                  <c:v>2009-09-25</c:v>
                </c:pt>
                <c:pt idx="185">
                  <c:v>2009-09-28</c:v>
                </c:pt>
                <c:pt idx="186">
                  <c:v>2009-09-29</c:v>
                </c:pt>
                <c:pt idx="187">
                  <c:v>2009-09-30</c:v>
                </c:pt>
                <c:pt idx="188">
                  <c:v>2009-10-01</c:v>
                </c:pt>
                <c:pt idx="189">
                  <c:v>2009-10-02</c:v>
                </c:pt>
                <c:pt idx="190">
                  <c:v>2009-10-05</c:v>
                </c:pt>
                <c:pt idx="191">
                  <c:v>2009-10-06</c:v>
                </c:pt>
                <c:pt idx="192">
                  <c:v>2009-10-07</c:v>
                </c:pt>
                <c:pt idx="193">
                  <c:v>2009-10-08</c:v>
                </c:pt>
                <c:pt idx="194">
                  <c:v>2009-10-09</c:v>
                </c:pt>
                <c:pt idx="195">
                  <c:v>2009-10-13</c:v>
                </c:pt>
                <c:pt idx="196">
                  <c:v>2009-10-14</c:v>
                </c:pt>
                <c:pt idx="197">
                  <c:v>2009-10-15</c:v>
                </c:pt>
                <c:pt idx="198">
                  <c:v>2009-10-16</c:v>
                </c:pt>
                <c:pt idx="199">
                  <c:v>2009-10-19</c:v>
                </c:pt>
                <c:pt idx="200">
                  <c:v>2009-10-20</c:v>
                </c:pt>
                <c:pt idx="201">
                  <c:v>2009-10-21</c:v>
                </c:pt>
                <c:pt idx="202">
                  <c:v>2009-10-22</c:v>
                </c:pt>
                <c:pt idx="203">
                  <c:v>2009-10-23</c:v>
                </c:pt>
                <c:pt idx="204">
                  <c:v>2009-10-26</c:v>
                </c:pt>
                <c:pt idx="205">
                  <c:v>2009-10-27</c:v>
                </c:pt>
                <c:pt idx="206">
                  <c:v>2009-10-28</c:v>
                </c:pt>
                <c:pt idx="207">
                  <c:v>2009-10-29</c:v>
                </c:pt>
                <c:pt idx="208">
                  <c:v>2009-10-30</c:v>
                </c:pt>
                <c:pt idx="209">
                  <c:v>2009-11-02</c:v>
                </c:pt>
                <c:pt idx="210">
                  <c:v>2009-11-03</c:v>
                </c:pt>
                <c:pt idx="211">
                  <c:v>2009-11-04</c:v>
                </c:pt>
                <c:pt idx="212">
                  <c:v>2009-11-05</c:v>
                </c:pt>
                <c:pt idx="213">
                  <c:v>2009-11-06</c:v>
                </c:pt>
                <c:pt idx="214">
                  <c:v>2009-11-09</c:v>
                </c:pt>
                <c:pt idx="215">
                  <c:v>2009-11-10</c:v>
                </c:pt>
                <c:pt idx="216">
                  <c:v>2009-11-11</c:v>
                </c:pt>
                <c:pt idx="217">
                  <c:v>2009-11-12</c:v>
                </c:pt>
                <c:pt idx="218">
                  <c:v>2009-11-13</c:v>
                </c:pt>
                <c:pt idx="219">
                  <c:v>2009-11-16</c:v>
                </c:pt>
                <c:pt idx="220">
                  <c:v>2009-11-17</c:v>
                </c:pt>
                <c:pt idx="221">
                  <c:v>2009-11-18</c:v>
                </c:pt>
                <c:pt idx="222">
                  <c:v>2009-11-19</c:v>
                </c:pt>
                <c:pt idx="223">
                  <c:v>2009-11-20</c:v>
                </c:pt>
                <c:pt idx="224">
                  <c:v>2009-11-23</c:v>
                </c:pt>
                <c:pt idx="225">
                  <c:v>2009-11-24</c:v>
                </c:pt>
                <c:pt idx="226">
                  <c:v>2009-11-25</c:v>
                </c:pt>
                <c:pt idx="227">
                  <c:v>2009-11-27</c:v>
                </c:pt>
                <c:pt idx="228">
                  <c:v>2009-11-30</c:v>
                </c:pt>
                <c:pt idx="229">
                  <c:v>2009-12-01</c:v>
                </c:pt>
                <c:pt idx="230">
                  <c:v>2009-12-02</c:v>
                </c:pt>
                <c:pt idx="231">
                  <c:v>2009-12-03</c:v>
                </c:pt>
                <c:pt idx="232">
                  <c:v>2009-12-04</c:v>
                </c:pt>
                <c:pt idx="233">
                  <c:v>2009-12-07</c:v>
                </c:pt>
                <c:pt idx="234">
                  <c:v>2009-12-08</c:v>
                </c:pt>
                <c:pt idx="235">
                  <c:v>2009-12-09</c:v>
                </c:pt>
                <c:pt idx="236">
                  <c:v>2009-12-10</c:v>
                </c:pt>
                <c:pt idx="237">
                  <c:v>2009-12-11</c:v>
                </c:pt>
                <c:pt idx="238">
                  <c:v>2009-12-14</c:v>
                </c:pt>
                <c:pt idx="239">
                  <c:v>2009-12-15</c:v>
                </c:pt>
                <c:pt idx="240">
                  <c:v>2009-12-16</c:v>
                </c:pt>
                <c:pt idx="241">
                  <c:v>2009-12-17</c:v>
                </c:pt>
                <c:pt idx="242">
                  <c:v>2009-12-18</c:v>
                </c:pt>
                <c:pt idx="243">
                  <c:v>2009-12-21</c:v>
                </c:pt>
                <c:pt idx="244">
                  <c:v>2009-12-22</c:v>
                </c:pt>
                <c:pt idx="245">
                  <c:v>2009-12-23</c:v>
                </c:pt>
                <c:pt idx="246">
                  <c:v>2009-12-24</c:v>
                </c:pt>
                <c:pt idx="247">
                  <c:v>2009-12-28</c:v>
                </c:pt>
                <c:pt idx="248">
                  <c:v>2009-12-29</c:v>
                </c:pt>
                <c:pt idx="249">
                  <c:v>2009-12-30</c:v>
                </c:pt>
                <c:pt idx="250">
                  <c:v>2009-12-31</c:v>
                </c:pt>
                <c:pt idx="251">
                  <c:v>2010-01-04</c:v>
                </c:pt>
                <c:pt idx="252">
                  <c:v>2010-01-05</c:v>
                </c:pt>
                <c:pt idx="253">
                  <c:v>2010-01-06</c:v>
                </c:pt>
                <c:pt idx="254">
                  <c:v>2010-01-07</c:v>
                </c:pt>
                <c:pt idx="255">
                  <c:v>2010-01-08</c:v>
                </c:pt>
              </c:strCache>
            </c:strRef>
          </c:cat>
          <c:val>
            <c:numRef>
              <c:f>DIA_Call___Jan10___K90!$U$2:$U$260</c:f>
              <c:numCache>
                <c:formatCode>_(* #,##0.00_);_(* \(#,##0.00\);_(* "-"??_);_(@_)</c:formatCode>
                <c:ptCount val="259"/>
                <c:pt idx="0">
                  <c:v>131462.09510000001</c:v>
                </c:pt>
                <c:pt idx="1">
                  <c:v>129431.36185000002</c:v>
                </c:pt>
                <c:pt idx="2">
                  <c:v>131271.76300000001</c:v>
                </c:pt>
                <c:pt idx="3">
                  <c:v>121027.46578999999</c:v>
                </c:pt>
                <c:pt idx="4">
                  <c:v>119091.54663000003</c:v>
                </c:pt>
                <c:pt idx="5">
                  <c:v>113321.33259999999</c:v>
                </c:pt>
                <c:pt idx="6">
                  <c:v>107546.06719500001</c:v>
                </c:pt>
                <c:pt idx="7">
                  <c:v>105881.43005999998</c:v>
                </c:pt>
                <c:pt idx="8">
                  <c:v>96223.080799999996</c:v>
                </c:pt>
                <c:pt idx="9">
                  <c:v>100294.61953000001</c:v>
                </c:pt>
                <c:pt idx="10">
                  <c:v>102702.80898499998</c:v>
                </c:pt>
                <c:pt idx="11">
                  <c:v>89547.542629999996</c:v>
                </c:pt>
                <c:pt idx="12">
                  <c:v>100614.55935999998</c:v>
                </c:pt>
                <c:pt idx="13">
                  <c:v>95617.801999999996</c:v>
                </c:pt>
                <c:pt idx="14">
                  <c:v>92793.602299999999</c:v>
                </c:pt>
                <c:pt idx="15">
                  <c:v>94606.047059999983</c:v>
                </c:pt>
                <c:pt idx="16">
                  <c:v>96075.835765000011</c:v>
                </c:pt>
                <c:pt idx="17">
                  <c:v>105542.61567150001</c:v>
                </c:pt>
                <c:pt idx="18">
                  <c:v>95685.265130000014</c:v>
                </c:pt>
                <c:pt idx="19">
                  <c:v>89461.923320000002</c:v>
                </c:pt>
                <c:pt idx="20">
                  <c:v>85241.609599999996</c:v>
                </c:pt>
                <c:pt idx="21">
                  <c:v>90804.68680499999</c:v>
                </c:pt>
                <c:pt idx="22">
                  <c:v>85972.685119999995</c:v>
                </c:pt>
                <c:pt idx="23">
                  <c:v>89761.411775</c:v>
                </c:pt>
                <c:pt idx="24">
                  <c:v>100965.11459999999</c:v>
                </c:pt>
                <c:pt idx="25">
                  <c:v>100443.784</c:v>
                </c:pt>
                <c:pt idx="26">
                  <c:v>83661.889114999998</c:v>
                </c:pt>
                <c:pt idx="27">
                  <c:v>84331.924775000007</c:v>
                </c:pt>
                <c:pt idx="28">
                  <c:v>83497.75</c:v>
                </c:pt>
                <c:pt idx="29">
                  <c:v>79189.287974999985</c:v>
                </c:pt>
                <c:pt idx="30">
                  <c:v>66504.894750000007</c:v>
                </c:pt>
                <c:pt idx="31">
                  <c:v>66382.645280000012</c:v>
                </c:pt>
                <c:pt idx="32">
                  <c:v>58750.409060000005</c:v>
                </c:pt>
                <c:pt idx="33">
                  <c:v>54946.305294999998</c:v>
                </c:pt>
                <c:pt idx="34">
                  <c:v>46480.450450000004</c:v>
                </c:pt>
                <c:pt idx="35">
                  <c:v>51618.989939999992</c:v>
                </c:pt>
                <c:pt idx="36">
                  <c:v>60957.584807150881</c:v>
                </c:pt>
                <c:pt idx="37">
                  <c:v>45822.672559999999</c:v>
                </c:pt>
                <c:pt idx="38">
                  <c:v>41402.471320000004</c:v>
                </c:pt>
                <c:pt idx="39">
                  <c:v>33071.676714999994</c:v>
                </c:pt>
                <c:pt idx="40">
                  <c:v>29586.767874999998</c:v>
                </c:pt>
                <c:pt idx="41">
                  <c:v>31703.849309999998</c:v>
                </c:pt>
                <c:pt idx="42">
                  <c:v>24644.925724999997</c:v>
                </c:pt>
                <c:pt idx="43">
                  <c:v>24102.930250000001</c:v>
                </c:pt>
                <c:pt idx="44">
                  <c:v>22658.05472</c:v>
                </c:pt>
                <c:pt idx="45">
                  <c:v>29784.036660000005</c:v>
                </c:pt>
                <c:pt idx="46">
                  <c:v>32810.959300000002</c:v>
                </c:pt>
                <c:pt idx="47">
                  <c:v>40903.979830000004</c:v>
                </c:pt>
                <c:pt idx="48">
                  <c:v>44361.755199999985</c:v>
                </c:pt>
                <c:pt idx="49">
                  <c:v>46028.87947</c:v>
                </c:pt>
                <c:pt idx="50">
                  <c:v>51076.860799999995</c:v>
                </c:pt>
                <c:pt idx="51">
                  <c:v>54757.601779999997</c:v>
                </c:pt>
                <c:pt idx="52">
                  <c:v>56015.181320000011</c:v>
                </c:pt>
                <c:pt idx="53">
                  <c:v>52738.873599999992</c:v>
                </c:pt>
                <c:pt idx="54">
                  <c:v>73095.019199999995</c:v>
                </c:pt>
                <c:pt idx="55">
                  <c:v>68397.914550000001</c:v>
                </c:pt>
                <c:pt idx="56">
                  <c:v>71981.830969999981</c:v>
                </c:pt>
                <c:pt idx="57">
                  <c:v>79581.928999999975</c:v>
                </c:pt>
                <c:pt idx="58">
                  <c:v>73915.797480000008</c:v>
                </c:pt>
                <c:pt idx="59">
                  <c:v>63121.911999999997</c:v>
                </c:pt>
                <c:pt idx="60">
                  <c:v>65891.058239999998</c:v>
                </c:pt>
                <c:pt idx="61">
                  <c:v>72908.350130000006</c:v>
                </c:pt>
                <c:pt idx="62">
                  <c:v>84045.089974999995</c:v>
                </c:pt>
                <c:pt idx="63">
                  <c:v>85901.550560000003</c:v>
                </c:pt>
                <c:pt idx="64">
                  <c:v>84323.187200000015</c:v>
                </c:pt>
                <c:pt idx="65">
                  <c:v>74976.309240000017</c:v>
                </c:pt>
                <c:pt idx="66">
                  <c:v>76433.415309999997</c:v>
                </c:pt>
                <c:pt idx="67">
                  <c:v>88511.223219999985</c:v>
                </c:pt>
                <c:pt idx="68">
                  <c:v>86452.88715000001</c:v>
                </c:pt>
                <c:pt idx="69">
                  <c:v>79525.98199</c:v>
                </c:pt>
                <c:pt idx="70">
                  <c:v>84822.616899999994</c:v>
                </c:pt>
                <c:pt idx="71">
                  <c:v>89894.663320000021</c:v>
                </c:pt>
                <c:pt idx="72">
                  <c:v>89957.900584999996</c:v>
                </c:pt>
                <c:pt idx="73">
                  <c:v>75589.067679999993</c:v>
                </c:pt>
                <c:pt idx="74">
                  <c:v>80326.933119999987</c:v>
                </c:pt>
                <c:pt idx="75">
                  <c:v>76989.061625000017</c:v>
                </c:pt>
                <c:pt idx="76">
                  <c:v>80583.787025000012</c:v>
                </c:pt>
                <c:pt idx="77">
                  <c:v>86172.995475000003</c:v>
                </c:pt>
                <c:pt idx="78">
                  <c:v>83709.898090000017</c:v>
                </c:pt>
                <c:pt idx="79">
                  <c:v>82809.450360000003</c:v>
                </c:pt>
                <c:pt idx="80">
                  <c:v>90493.396665000007</c:v>
                </c:pt>
                <c:pt idx="81">
                  <c:v>90186.566504999995</c:v>
                </c:pt>
                <c:pt idx="82">
                  <c:v>92544.763359999983</c:v>
                </c:pt>
                <c:pt idx="83">
                  <c:v>104444.6510926</c:v>
                </c:pt>
                <c:pt idx="84">
                  <c:v>103632.03423999999</c:v>
                </c:pt>
                <c:pt idx="85">
                  <c:v>109715.32656700001</c:v>
                </c:pt>
                <c:pt idx="86">
                  <c:v>103124.34821500001</c:v>
                </c:pt>
                <c:pt idx="87">
                  <c:v>112522.59676</c:v>
                </c:pt>
                <c:pt idx="88">
                  <c:v>103400.04108000001</c:v>
                </c:pt>
                <c:pt idx="89">
                  <c:v>105435.24544000001</c:v>
                </c:pt>
                <c:pt idx="90">
                  <c:v>94592.029419999992</c:v>
                </c:pt>
                <c:pt idx="91">
                  <c:v>92265.235580000008</c:v>
                </c:pt>
                <c:pt idx="92">
                  <c:v>90226.32822000001</c:v>
                </c:pt>
                <c:pt idx="93">
                  <c:v>104219.38128000002</c:v>
                </c:pt>
                <c:pt idx="94">
                  <c:v>101053.47153999998</c:v>
                </c:pt>
                <c:pt idx="95">
                  <c:v>96794.505290000001</c:v>
                </c:pt>
                <c:pt idx="96">
                  <c:v>89845.284549999997</c:v>
                </c:pt>
                <c:pt idx="97">
                  <c:v>88735.360560000016</c:v>
                </c:pt>
                <c:pt idx="98">
                  <c:v>101245.3064</c:v>
                </c:pt>
                <c:pt idx="99">
                  <c:v>89414.384219999993</c:v>
                </c:pt>
                <c:pt idx="100">
                  <c:v>95302.915539999987</c:v>
                </c:pt>
                <c:pt idx="101">
                  <c:v>105238.01435</c:v>
                </c:pt>
                <c:pt idx="102">
                  <c:v>119055.86525</c:v>
                </c:pt>
                <c:pt idx="103">
                  <c:v>120121.18124999999</c:v>
                </c:pt>
                <c:pt idx="104">
                  <c:v>116292.701875</c:v>
                </c:pt>
                <c:pt idx="105">
                  <c:v>120474.51545500002</c:v>
                </c:pt>
                <c:pt idx="106">
                  <c:v>123647.00320000001</c:v>
                </c:pt>
                <c:pt idx="107">
                  <c:v>122400.31782999999</c:v>
                </c:pt>
                <c:pt idx="108">
                  <c:v>121956.16244000001</c:v>
                </c:pt>
                <c:pt idx="109">
                  <c:v>121023.80622500001</c:v>
                </c:pt>
                <c:pt idx="110">
                  <c:v>122179.51193000001</c:v>
                </c:pt>
                <c:pt idx="111">
                  <c:v>125531.72078999999</c:v>
                </c:pt>
                <c:pt idx="112">
                  <c:v>111392.52656000001</c:v>
                </c:pt>
                <c:pt idx="113">
                  <c:v>102300.25546999999</c:v>
                </c:pt>
                <c:pt idx="114">
                  <c:v>103175.17875000001</c:v>
                </c:pt>
                <c:pt idx="115">
                  <c:v>103933.31956</c:v>
                </c:pt>
                <c:pt idx="116">
                  <c:v>102937.66217000001</c:v>
                </c:pt>
                <c:pt idx="117">
                  <c:v>88697.958439999988</c:v>
                </c:pt>
                <c:pt idx="118">
                  <c:v>86834.948550000001</c:v>
                </c:pt>
                <c:pt idx="119">
                  <c:v>84446.979365000007</c:v>
                </c:pt>
                <c:pt idx="120">
                  <c:v>95991.656879999995</c:v>
                </c:pt>
                <c:pt idx="121">
                  <c:v>92169.371839999993</c:v>
                </c:pt>
                <c:pt idx="122">
                  <c:v>98625.87</c:v>
                </c:pt>
                <c:pt idx="123">
                  <c:v>93687.721820000006</c:v>
                </c:pt>
                <c:pt idx="124">
                  <c:v>96813.961509999994</c:v>
                </c:pt>
                <c:pt idx="125">
                  <c:v>80907.466919999977</c:v>
                </c:pt>
                <c:pt idx="126">
                  <c:v>82624.768624999997</c:v>
                </c:pt>
                <c:pt idx="127">
                  <c:v>71318.429525</c:v>
                </c:pt>
                <c:pt idx="128">
                  <c:v>73522.16700500001</c:v>
                </c:pt>
                <c:pt idx="129">
                  <c:v>71971.098954999994</c:v>
                </c:pt>
                <c:pt idx="130">
                  <c:v>69487.933199999999</c:v>
                </c:pt>
                <c:pt idx="131">
                  <c:v>82186.618849999984</c:v>
                </c:pt>
                <c:pt idx="132">
                  <c:v>84622.86742000001</c:v>
                </c:pt>
                <c:pt idx="133">
                  <c:v>105839.5968</c:v>
                </c:pt>
                <c:pt idx="134">
                  <c:v>118778.30342000001</c:v>
                </c:pt>
                <c:pt idx="135">
                  <c:v>121962.5722</c:v>
                </c:pt>
                <c:pt idx="136">
                  <c:v>129719.53021999999</c:v>
                </c:pt>
                <c:pt idx="137">
                  <c:v>137585.93432500001</c:v>
                </c:pt>
                <c:pt idx="138">
                  <c:v>134788.68032000001</c:v>
                </c:pt>
                <c:pt idx="139">
                  <c:v>151484.32243</c:v>
                </c:pt>
                <c:pt idx="140">
                  <c:v>154649.16270999998</c:v>
                </c:pt>
                <c:pt idx="141">
                  <c:v>156115.92129</c:v>
                </c:pt>
                <c:pt idx="142">
                  <c:v>154365.31389999998</c:v>
                </c:pt>
                <c:pt idx="143">
                  <c:v>151170.69884000003</c:v>
                </c:pt>
                <c:pt idx="144">
                  <c:v>158015.90287000002</c:v>
                </c:pt>
                <c:pt idx="145">
                  <c:v>160286.58313499999</c:v>
                </c:pt>
                <c:pt idx="146">
                  <c:v>171751.04177000001</c:v>
                </c:pt>
                <c:pt idx="147">
                  <c:v>175437.865295</c:v>
                </c:pt>
                <c:pt idx="148">
                  <c:v>172145.50979499999</c:v>
                </c:pt>
                <c:pt idx="149">
                  <c:v>169639.29478999999</c:v>
                </c:pt>
                <c:pt idx="150">
                  <c:v>180776.50225600001</c:v>
                </c:pt>
                <c:pt idx="151">
                  <c:v>179066.64124999999</c:v>
                </c:pt>
                <c:pt idx="152">
                  <c:v>169260.74543000001</c:v>
                </c:pt>
                <c:pt idx="153">
                  <c:v>180502.78540000002</c:v>
                </c:pt>
                <c:pt idx="154">
                  <c:v>184930.84834</c:v>
                </c:pt>
                <c:pt idx="155">
                  <c:v>178471.53373</c:v>
                </c:pt>
                <c:pt idx="156">
                  <c:v>159749.12128700002</c:v>
                </c:pt>
                <c:pt idx="157">
                  <c:v>166609.03175000002</c:v>
                </c:pt>
                <c:pt idx="158">
                  <c:v>176089.15204999998</c:v>
                </c:pt>
                <c:pt idx="159">
                  <c:v>174531.26743500002</c:v>
                </c:pt>
                <c:pt idx="160">
                  <c:v>187962.58054</c:v>
                </c:pt>
                <c:pt idx="161">
                  <c:v>188667.67401999998</c:v>
                </c:pt>
                <c:pt idx="162">
                  <c:v>191584.32146000001</c:v>
                </c:pt>
                <c:pt idx="163">
                  <c:v>191402.34701</c:v>
                </c:pt>
                <c:pt idx="164">
                  <c:v>194375.00522999995</c:v>
                </c:pt>
                <c:pt idx="165">
                  <c:v>192130.51465999999</c:v>
                </c:pt>
                <c:pt idx="166">
                  <c:v>186934.61867500001</c:v>
                </c:pt>
                <c:pt idx="167">
                  <c:v>169872.42530999999</c:v>
                </c:pt>
                <c:pt idx="168">
                  <c:v>166416.85455500003</c:v>
                </c:pt>
                <c:pt idx="169">
                  <c:v>172730.27625000005</c:v>
                </c:pt>
                <c:pt idx="170">
                  <c:v>182736.39055000001</c:v>
                </c:pt>
                <c:pt idx="171">
                  <c:v>188921.58844999998</c:v>
                </c:pt>
                <c:pt idx="172">
                  <c:v>194599.81912</c:v>
                </c:pt>
                <c:pt idx="173">
                  <c:v>203307.57642300002</c:v>
                </c:pt>
                <c:pt idx="174">
                  <c:v>201691.75460000001</c:v>
                </c:pt>
                <c:pt idx="175">
                  <c:v>202967.30719999998</c:v>
                </c:pt>
                <c:pt idx="176">
                  <c:v>207967.70820000002</c:v>
                </c:pt>
                <c:pt idx="177">
                  <c:v>220208.29655999999</c:v>
                </c:pt>
                <c:pt idx="178">
                  <c:v>224278.80153000003</c:v>
                </c:pt>
                <c:pt idx="179">
                  <c:v>224134.05353500001</c:v>
                </c:pt>
                <c:pt idx="180">
                  <c:v>222373.63175999999</c:v>
                </c:pt>
                <c:pt idx="181">
                  <c:v>227534.90245499997</c:v>
                </c:pt>
                <c:pt idx="182">
                  <c:v>223248.66123</c:v>
                </c:pt>
                <c:pt idx="183">
                  <c:v>214174.625</c:v>
                </c:pt>
                <c:pt idx="184">
                  <c:v>215490.45874999999</c:v>
                </c:pt>
                <c:pt idx="185">
                  <c:v>226523.10715999999</c:v>
                </c:pt>
                <c:pt idx="186">
                  <c:v>222486.28472000003</c:v>
                </c:pt>
                <c:pt idx="187">
                  <c:v>218777.82055500001</c:v>
                </c:pt>
                <c:pt idx="188">
                  <c:v>199510.88304000002</c:v>
                </c:pt>
                <c:pt idx="189">
                  <c:v>196846.83703999998</c:v>
                </c:pt>
                <c:pt idx="190">
                  <c:v>209310.82647999999</c:v>
                </c:pt>
                <c:pt idx="191">
                  <c:v>223914.12281</c:v>
                </c:pt>
                <c:pt idx="192">
                  <c:v>224469.09856000001</c:v>
                </c:pt>
                <c:pt idx="193">
                  <c:v>231683.55290499999</c:v>
                </c:pt>
                <c:pt idx="194">
                  <c:v>240904.22002499999</c:v>
                </c:pt>
                <c:pt idx="195">
                  <c:v>241325.12964</c:v>
                </c:pt>
                <c:pt idx="196">
                  <c:v>251805.97470000002</c:v>
                </c:pt>
                <c:pt idx="197">
                  <c:v>256760.47985</c:v>
                </c:pt>
                <c:pt idx="198">
                  <c:v>262080.12649</c:v>
                </c:pt>
                <c:pt idx="199">
                  <c:v>265744.50258999999</c:v>
                </c:pt>
                <c:pt idx="200">
                  <c:v>265647.48686</c:v>
                </c:pt>
                <c:pt idx="201">
                  <c:v>254328.55507499998</c:v>
                </c:pt>
                <c:pt idx="202">
                  <c:v>266228.80543000001</c:v>
                </c:pt>
                <c:pt idx="203">
                  <c:v>261674.26782000001</c:v>
                </c:pt>
                <c:pt idx="204">
                  <c:v>254171.71311000001</c:v>
                </c:pt>
                <c:pt idx="205">
                  <c:v>250309.15973000001</c:v>
                </c:pt>
                <c:pt idx="206">
                  <c:v>235279.26296000002</c:v>
                </c:pt>
                <c:pt idx="207">
                  <c:v>255292.60889999999</c:v>
                </c:pt>
                <c:pt idx="208">
                  <c:v>225858.6225</c:v>
                </c:pt>
                <c:pt idx="209">
                  <c:v>235463.907175</c:v>
                </c:pt>
                <c:pt idx="210">
                  <c:v>240380.20369999995</c:v>
                </c:pt>
                <c:pt idx="211">
                  <c:v>245970.73245499999</c:v>
                </c:pt>
                <c:pt idx="212">
                  <c:v>262391.90861415002</c:v>
                </c:pt>
                <c:pt idx="213">
                  <c:v>269154.05608000007</c:v>
                </c:pt>
                <c:pt idx="214">
                  <c:v>286055.03836000001</c:v>
                </c:pt>
                <c:pt idx="215">
                  <c:v>290648.19976500003</c:v>
                </c:pt>
                <c:pt idx="216">
                  <c:v>290208.80570500001</c:v>
                </c:pt>
                <c:pt idx="217">
                  <c:v>280835.87391999998</c:v>
                </c:pt>
                <c:pt idx="218">
                  <c:v>289624.17284500005</c:v>
                </c:pt>
                <c:pt idx="219">
                  <c:v>293512.79209</c:v>
                </c:pt>
                <c:pt idx="220">
                  <c:v>298769.88694000005</c:v>
                </c:pt>
                <c:pt idx="221">
                  <c:v>313428.30819999997</c:v>
                </c:pt>
                <c:pt idx="222">
                  <c:v>299936.71400000004</c:v>
                </c:pt>
                <c:pt idx="223">
                  <c:v>288096.46249999997</c:v>
                </c:pt>
                <c:pt idx="224">
                  <c:v>295752.38692999998</c:v>
                </c:pt>
                <c:pt idx="225">
                  <c:v>303089.25318</c:v>
                </c:pt>
                <c:pt idx="226">
                  <c:v>297004.06001000002</c:v>
                </c:pt>
                <c:pt idx="227">
                  <c:v>295887.23044999997</c:v>
                </c:pt>
                <c:pt idx="228">
                  <c:v>290850.17976000003</c:v>
                </c:pt>
                <c:pt idx="229">
                  <c:v>296589.80053499999</c:v>
                </c:pt>
                <c:pt idx="230">
                  <c:v>302114.84835000004</c:v>
                </c:pt>
                <c:pt idx="231">
                  <c:v>300143.00105999998</c:v>
                </c:pt>
                <c:pt idx="232">
                  <c:v>302230.98561600002</c:v>
                </c:pt>
                <c:pt idx="233">
                  <c:v>308286.96622499998</c:v>
                </c:pt>
                <c:pt idx="234">
                  <c:v>292841.79631000001</c:v>
                </c:pt>
                <c:pt idx="235">
                  <c:v>297978.86300000001</c:v>
                </c:pt>
                <c:pt idx="236">
                  <c:v>305554.29121000005</c:v>
                </c:pt>
                <c:pt idx="237">
                  <c:v>307589.4589105401</c:v>
                </c:pt>
                <c:pt idx="238">
                  <c:v>310857.14520000003</c:v>
                </c:pt>
                <c:pt idx="239">
                  <c:v>311152.77360573289</c:v>
                </c:pt>
                <c:pt idx="240">
                  <c:v>312717.64273371641</c:v>
                </c:pt>
                <c:pt idx="241">
                  <c:v>310146.56348322704</c:v>
                </c:pt>
                <c:pt idx="242">
                  <c:v>301441.25150999997</c:v>
                </c:pt>
                <c:pt idx="243">
                  <c:v>297431.0269</c:v>
                </c:pt>
                <c:pt idx="244">
                  <c:v>304875.98680000001</c:v>
                </c:pt>
                <c:pt idx="245">
                  <c:v>299117.06667500001</c:v>
                </c:pt>
                <c:pt idx="246">
                  <c:v>303019.6925</c:v>
                </c:pt>
                <c:pt idx="247">
                  <c:v>311208.19614500005</c:v>
                </c:pt>
                <c:pt idx="248">
                  <c:v>302208.41206499998</c:v>
                </c:pt>
                <c:pt idx="249">
                  <c:v>304429.57965000003</c:v>
                </c:pt>
                <c:pt idx="250">
                  <c:v>296546.68245999998</c:v>
                </c:pt>
                <c:pt idx="251">
                  <c:v>312854.46356769855</c:v>
                </c:pt>
                <c:pt idx="252">
                  <c:v>308138.22255999997</c:v>
                </c:pt>
                <c:pt idx="253">
                  <c:v>307638.96632000001</c:v>
                </c:pt>
                <c:pt idx="254">
                  <c:v>314808.01360390033</c:v>
                </c:pt>
                <c:pt idx="255">
                  <c:v>315297.32379267574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3F43-9829-D90FCD47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1743"/>
        <c:axId val="415897263"/>
      </c:lineChart>
      <c:catAx>
        <c:axId val="41530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7263"/>
        <c:crosses val="autoZero"/>
        <c:auto val="1"/>
        <c:lblAlgn val="ctr"/>
        <c:lblOffset val="100"/>
        <c:noMultiLvlLbl val="0"/>
      </c:catAx>
      <c:valAx>
        <c:axId val="4158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Portfolio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Option</a:t>
            </a:r>
            <a:r>
              <a:rPr lang="zh-CN" altLang="en-US" baseline="0"/>
              <a:t> </a:t>
            </a:r>
            <a:r>
              <a:rPr lang="en-US" altLang="zh-CN" baseline="0"/>
              <a:t>Delta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DIA_Call___Jan10___K100!$E$2:$E$256</c:f>
              <c:strCache>
                <c:ptCount val="255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  <c:pt idx="254">
                  <c:v>2010-01-12</c:v>
                </c:pt>
              </c:strCache>
            </c:strRef>
          </c:cat>
          <c:val>
            <c:numRef>
              <c:f>DIA_Call___Jan10___K100!$H$2:$H$256</c:f>
              <c:numCache>
                <c:formatCode>General</c:formatCode>
                <c:ptCount val="255"/>
                <c:pt idx="0">
                  <c:v>0.39580500000000002</c:v>
                </c:pt>
                <c:pt idx="1">
                  <c:v>0.38337100000000002</c:v>
                </c:pt>
                <c:pt idx="2">
                  <c:v>0.39074199999999998</c:v>
                </c:pt>
                <c:pt idx="3">
                  <c:v>0.361429</c:v>
                </c:pt>
                <c:pt idx="4">
                  <c:v>0.35343799999999997</c:v>
                </c:pt>
                <c:pt idx="5">
                  <c:v>0.33339299999999999</c:v>
                </c:pt>
                <c:pt idx="6">
                  <c:v>0.31966</c:v>
                </c:pt>
                <c:pt idx="7">
                  <c:v>0.31072499999999997</c:v>
                </c:pt>
                <c:pt idx="8">
                  <c:v>0.28295700000000001</c:v>
                </c:pt>
                <c:pt idx="9">
                  <c:v>0.29313499999999998</c:v>
                </c:pt>
                <c:pt idx="10">
                  <c:v>0.297761</c:v>
                </c:pt>
                <c:pt idx="11">
                  <c:v>0.26474500000000001</c:v>
                </c:pt>
                <c:pt idx="12">
                  <c:v>0.28681600000000002</c:v>
                </c:pt>
                <c:pt idx="13">
                  <c:v>0.26667400000000002</c:v>
                </c:pt>
                <c:pt idx="14">
                  <c:v>0.25651000000000002</c:v>
                </c:pt>
                <c:pt idx="15">
                  <c:v>0.25796799999999998</c:v>
                </c:pt>
                <c:pt idx="16">
                  <c:v>0.26009100000000002</c:v>
                </c:pt>
                <c:pt idx="17">
                  <c:v>0.27914600000000001</c:v>
                </c:pt>
                <c:pt idx="18">
                  <c:v>0.25176700000000002</c:v>
                </c:pt>
                <c:pt idx="19">
                  <c:v>0.23624700000000001</c:v>
                </c:pt>
                <c:pt idx="20">
                  <c:v>0.21764</c:v>
                </c:pt>
                <c:pt idx="21">
                  <c:v>0.227962</c:v>
                </c:pt>
                <c:pt idx="22">
                  <c:v>0.21013699999999999</c:v>
                </c:pt>
                <c:pt idx="23">
                  <c:v>0.22365499999999999</c:v>
                </c:pt>
                <c:pt idx="24">
                  <c:v>0.25604700000000002</c:v>
                </c:pt>
                <c:pt idx="25">
                  <c:v>0.25391000000000002</c:v>
                </c:pt>
                <c:pt idx="26">
                  <c:v>0.20859800000000001</c:v>
                </c:pt>
                <c:pt idx="27">
                  <c:v>0.20493700000000001</c:v>
                </c:pt>
                <c:pt idx="28">
                  <c:v>0.199404</c:v>
                </c:pt>
                <c:pt idx="29">
                  <c:v>0.18536</c:v>
                </c:pt>
                <c:pt idx="30">
                  <c:v>0.15928</c:v>
                </c:pt>
                <c:pt idx="31">
                  <c:v>0.15274199999999999</c:v>
                </c:pt>
                <c:pt idx="32">
                  <c:v>0.12887899999999999</c:v>
                </c:pt>
                <c:pt idx="33">
                  <c:v>0.123905</c:v>
                </c:pt>
                <c:pt idx="34">
                  <c:v>0.110957</c:v>
                </c:pt>
                <c:pt idx="35">
                  <c:v>0.113375</c:v>
                </c:pt>
                <c:pt idx="36">
                  <c:v>9.7858000000000001E-2</c:v>
                </c:pt>
                <c:pt idx="37">
                  <c:v>8.5887000000000005E-2</c:v>
                </c:pt>
                <c:pt idx="38">
                  <c:v>6.5942000000000001E-2</c:v>
                </c:pt>
                <c:pt idx="39">
                  <c:v>5.6321000000000003E-2</c:v>
                </c:pt>
                <c:pt idx="40">
                  <c:v>6.3138E-2</c:v>
                </c:pt>
                <c:pt idx="41">
                  <c:v>5.3009000000000001E-2</c:v>
                </c:pt>
                <c:pt idx="42">
                  <c:v>4.4892000000000001E-2</c:v>
                </c:pt>
                <c:pt idx="43">
                  <c:v>4.4407000000000002E-2</c:v>
                </c:pt>
                <c:pt idx="44">
                  <c:v>5.5E-2</c:v>
                </c:pt>
                <c:pt idx="45">
                  <c:v>5.5711999999999998E-2</c:v>
                </c:pt>
                <c:pt idx="46">
                  <c:v>7.6739000000000002E-2</c:v>
                </c:pt>
                <c:pt idx="47">
                  <c:v>8.8465000000000002E-2</c:v>
                </c:pt>
                <c:pt idx="48">
                  <c:v>9.1911000000000007E-2</c:v>
                </c:pt>
                <c:pt idx="49">
                  <c:v>0.10108499999999999</c:v>
                </c:pt>
                <c:pt idx="50">
                  <c:v>0.113526</c:v>
                </c:pt>
                <c:pt idx="51">
                  <c:v>0.12268999999999999</c:v>
                </c:pt>
                <c:pt idx="52">
                  <c:v>0.11981899999999999</c:v>
                </c:pt>
                <c:pt idx="53">
                  <c:v>0.164827</c:v>
                </c:pt>
                <c:pt idx="54">
                  <c:v>0.15459300000000001</c:v>
                </c:pt>
                <c:pt idx="55">
                  <c:v>0.16134899999999999</c:v>
                </c:pt>
                <c:pt idx="56">
                  <c:v>0.18379999999999999</c:v>
                </c:pt>
                <c:pt idx="57">
                  <c:v>0.17017299999999999</c:v>
                </c:pt>
                <c:pt idx="58">
                  <c:v>0.14633699999999999</c:v>
                </c:pt>
                <c:pt idx="59">
                  <c:v>0.15296299999999999</c:v>
                </c:pt>
                <c:pt idx="60">
                  <c:v>0.170236</c:v>
                </c:pt>
                <c:pt idx="61">
                  <c:v>0.20624000000000001</c:v>
                </c:pt>
                <c:pt idx="62">
                  <c:v>0.21098500000000001</c:v>
                </c:pt>
                <c:pt idx="63">
                  <c:v>0.20510300000000001</c:v>
                </c:pt>
                <c:pt idx="64">
                  <c:v>0.17851300000000001</c:v>
                </c:pt>
                <c:pt idx="65">
                  <c:v>0.17638699999999999</c:v>
                </c:pt>
                <c:pt idx="66">
                  <c:v>0.209119</c:v>
                </c:pt>
                <c:pt idx="67">
                  <c:v>0.20206499999999999</c:v>
                </c:pt>
                <c:pt idx="68">
                  <c:v>0.18046999999999999</c:v>
                </c:pt>
                <c:pt idx="69">
                  <c:v>0.19941500000000001</c:v>
                </c:pt>
                <c:pt idx="70">
                  <c:v>0.203821</c:v>
                </c:pt>
                <c:pt idx="71">
                  <c:v>0.19775200000000001</c:v>
                </c:pt>
                <c:pt idx="72">
                  <c:v>0.16559499999999999</c:v>
                </c:pt>
                <c:pt idx="73">
                  <c:v>0.172207</c:v>
                </c:pt>
                <c:pt idx="74">
                  <c:v>0.16376599999999999</c:v>
                </c:pt>
                <c:pt idx="75">
                  <c:v>0.171236</c:v>
                </c:pt>
                <c:pt idx="76">
                  <c:v>0.18574099999999999</c:v>
                </c:pt>
                <c:pt idx="77">
                  <c:v>0.179816</c:v>
                </c:pt>
                <c:pt idx="78">
                  <c:v>0.17388300000000001</c:v>
                </c:pt>
                <c:pt idx="79">
                  <c:v>0.18801599999999999</c:v>
                </c:pt>
                <c:pt idx="80">
                  <c:v>0.189164</c:v>
                </c:pt>
                <c:pt idx="81">
                  <c:v>0.190474</c:v>
                </c:pt>
                <c:pt idx="82">
                  <c:v>0.218164</c:v>
                </c:pt>
                <c:pt idx="83">
                  <c:v>0.21593599999999999</c:v>
                </c:pt>
                <c:pt idx="84">
                  <c:v>0.22334799999999999</c:v>
                </c:pt>
                <c:pt idx="85">
                  <c:v>0.207512</c:v>
                </c:pt>
                <c:pt idx="86">
                  <c:v>0.226516</c:v>
                </c:pt>
                <c:pt idx="87">
                  <c:v>0.20200000000000001</c:v>
                </c:pt>
                <c:pt idx="88">
                  <c:v>0.202737</c:v>
                </c:pt>
                <c:pt idx="89">
                  <c:v>0.176229</c:v>
                </c:pt>
                <c:pt idx="90">
                  <c:v>0.16530700000000001</c:v>
                </c:pt>
                <c:pt idx="91">
                  <c:v>0.16064200000000001</c:v>
                </c:pt>
                <c:pt idx="92">
                  <c:v>0.18618000000000001</c:v>
                </c:pt>
                <c:pt idx="93">
                  <c:v>0.173515</c:v>
                </c:pt>
                <c:pt idx="94">
                  <c:v>0.15871299999999999</c:v>
                </c:pt>
                <c:pt idx="95">
                  <c:v>0.14651900000000001</c:v>
                </c:pt>
                <c:pt idx="96">
                  <c:v>0.14369199999999999</c:v>
                </c:pt>
                <c:pt idx="97">
                  <c:v>0.16364699999999999</c:v>
                </c:pt>
                <c:pt idx="98">
                  <c:v>0.140345</c:v>
                </c:pt>
                <c:pt idx="99">
                  <c:v>0.151587</c:v>
                </c:pt>
                <c:pt idx="100">
                  <c:v>0.180836</c:v>
                </c:pt>
                <c:pt idx="101">
                  <c:v>0.20772599999999999</c:v>
                </c:pt>
                <c:pt idx="102">
                  <c:v>0.20985000000000001</c:v>
                </c:pt>
                <c:pt idx="103">
                  <c:v>0.20614399999999999</c:v>
                </c:pt>
                <c:pt idx="104">
                  <c:v>0.21951699999999999</c:v>
                </c:pt>
                <c:pt idx="105">
                  <c:v>0.22838</c:v>
                </c:pt>
                <c:pt idx="106">
                  <c:v>0.224187</c:v>
                </c:pt>
                <c:pt idx="107">
                  <c:v>0.21726200000000001</c:v>
                </c:pt>
                <c:pt idx="108">
                  <c:v>0.21068899999999999</c:v>
                </c:pt>
                <c:pt idx="109">
                  <c:v>0.20671300000000001</c:v>
                </c:pt>
                <c:pt idx="110">
                  <c:v>0.21252499999999999</c:v>
                </c:pt>
                <c:pt idx="111">
                  <c:v>0.17907400000000001</c:v>
                </c:pt>
                <c:pt idx="112">
                  <c:v>0.15789300000000001</c:v>
                </c:pt>
                <c:pt idx="113">
                  <c:v>0.15673100000000001</c:v>
                </c:pt>
                <c:pt idx="114">
                  <c:v>0.156913</c:v>
                </c:pt>
                <c:pt idx="115">
                  <c:v>0.152392</c:v>
                </c:pt>
                <c:pt idx="116">
                  <c:v>0.124831</c:v>
                </c:pt>
                <c:pt idx="117">
                  <c:v>0.11630500000000001</c:v>
                </c:pt>
                <c:pt idx="118">
                  <c:v>0.107346</c:v>
                </c:pt>
                <c:pt idx="119">
                  <c:v>0.124445</c:v>
                </c:pt>
                <c:pt idx="120">
                  <c:v>0.11493</c:v>
                </c:pt>
                <c:pt idx="121">
                  <c:v>0.11991400000000001</c:v>
                </c:pt>
                <c:pt idx="122">
                  <c:v>0.11003</c:v>
                </c:pt>
                <c:pt idx="123">
                  <c:v>0.116318</c:v>
                </c:pt>
                <c:pt idx="124">
                  <c:v>9.0722999999999998E-2</c:v>
                </c:pt>
                <c:pt idx="125">
                  <c:v>9.1982999999999995E-2</c:v>
                </c:pt>
                <c:pt idx="126">
                  <c:v>7.7201000000000006E-2</c:v>
                </c:pt>
                <c:pt idx="127">
                  <c:v>8.1783999999999996E-2</c:v>
                </c:pt>
                <c:pt idx="128">
                  <c:v>7.9500000000000001E-2</c:v>
                </c:pt>
                <c:pt idx="129">
                  <c:v>7.6876E-2</c:v>
                </c:pt>
                <c:pt idx="130">
                  <c:v>9.0709999999999999E-2</c:v>
                </c:pt>
                <c:pt idx="131">
                  <c:v>9.289E-2</c:v>
                </c:pt>
                <c:pt idx="132">
                  <c:v>0.13649500000000001</c:v>
                </c:pt>
                <c:pt idx="133">
                  <c:v>0.16003100000000001</c:v>
                </c:pt>
                <c:pt idx="134">
                  <c:v>0.16555</c:v>
                </c:pt>
                <c:pt idx="135">
                  <c:v>0.17960499999999999</c:v>
                </c:pt>
                <c:pt idx="136">
                  <c:v>0.198488</c:v>
                </c:pt>
                <c:pt idx="137">
                  <c:v>0.187778</c:v>
                </c:pt>
                <c:pt idx="138">
                  <c:v>0.235128</c:v>
                </c:pt>
                <c:pt idx="139">
                  <c:v>0.243561</c:v>
                </c:pt>
                <c:pt idx="140">
                  <c:v>0.24823400000000001</c:v>
                </c:pt>
                <c:pt idx="141">
                  <c:v>0.24778900000000001</c:v>
                </c:pt>
                <c:pt idx="142">
                  <c:v>0.244088</c:v>
                </c:pt>
                <c:pt idx="143">
                  <c:v>0.26204</c:v>
                </c:pt>
                <c:pt idx="144">
                  <c:v>0.26826899999999998</c:v>
                </c:pt>
                <c:pt idx="145">
                  <c:v>0.29727500000000001</c:v>
                </c:pt>
                <c:pt idx="146">
                  <c:v>0.30194900000000002</c:v>
                </c:pt>
                <c:pt idx="147">
                  <c:v>0.29076099999999999</c:v>
                </c:pt>
                <c:pt idx="148">
                  <c:v>0.28972599999999998</c:v>
                </c:pt>
                <c:pt idx="149">
                  <c:v>0.31945400000000002</c:v>
                </c:pt>
                <c:pt idx="150">
                  <c:v>0.30622500000000002</c:v>
                </c:pt>
                <c:pt idx="151">
                  <c:v>0.28424100000000002</c:v>
                </c:pt>
                <c:pt idx="152">
                  <c:v>0.31687500000000002</c:v>
                </c:pt>
                <c:pt idx="153">
                  <c:v>0.32590999999999998</c:v>
                </c:pt>
                <c:pt idx="154">
                  <c:v>0.29690499999999997</c:v>
                </c:pt>
                <c:pt idx="155">
                  <c:v>0.25817400000000001</c:v>
                </c:pt>
                <c:pt idx="156">
                  <c:v>0.271397</c:v>
                </c:pt>
                <c:pt idx="157">
                  <c:v>0.29736299999999999</c:v>
                </c:pt>
                <c:pt idx="158">
                  <c:v>0.29925400000000002</c:v>
                </c:pt>
                <c:pt idx="159">
                  <c:v>0.34868100000000002</c:v>
                </c:pt>
                <c:pt idx="160">
                  <c:v>0.35123100000000002</c:v>
                </c:pt>
                <c:pt idx="161">
                  <c:v>0.36226999999999998</c:v>
                </c:pt>
                <c:pt idx="162">
                  <c:v>0.362427</c:v>
                </c:pt>
                <c:pt idx="163">
                  <c:v>0.37273000000000001</c:v>
                </c:pt>
                <c:pt idx="164">
                  <c:v>0.363867</c:v>
                </c:pt>
                <c:pt idx="165">
                  <c:v>0.348549</c:v>
                </c:pt>
                <c:pt idx="166">
                  <c:v>0.301535</c:v>
                </c:pt>
                <c:pt idx="167">
                  <c:v>0.29077500000000001</c:v>
                </c:pt>
                <c:pt idx="168">
                  <c:v>0.29932599999999998</c:v>
                </c:pt>
                <c:pt idx="169">
                  <c:v>0.32172200000000001</c:v>
                </c:pt>
                <c:pt idx="170">
                  <c:v>0.33688000000000001</c:v>
                </c:pt>
                <c:pt idx="171">
                  <c:v>0.34537499999999999</c:v>
                </c:pt>
                <c:pt idx="172">
                  <c:v>0.36858600000000002</c:v>
                </c:pt>
                <c:pt idx="173">
                  <c:v>0.36313200000000001</c:v>
                </c:pt>
                <c:pt idx="174">
                  <c:v>0.36568499999999998</c:v>
                </c:pt>
                <c:pt idx="175">
                  <c:v>0.38442999999999999</c:v>
                </c:pt>
                <c:pt idx="176">
                  <c:v>0.422259</c:v>
                </c:pt>
                <c:pt idx="177">
                  <c:v>0.433394</c:v>
                </c:pt>
                <c:pt idx="178">
                  <c:v>0.44411400000000001</c:v>
                </c:pt>
                <c:pt idx="179">
                  <c:v>0.42902299999999999</c:v>
                </c:pt>
                <c:pt idx="180">
                  <c:v>0.44466699999999998</c:v>
                </c:pt>
                <c:pt idx="181">
                  <c:v>0.41917100000000002</c:v>
                </c:pt>
                <c:pt idx="182">
                  <c:v>0.402588</c:v>
                </c:pt>
                <c:pt idx="183">
                  <c:v>0.38958599999999999</c:v>
                </c:pt>
                <c:pt idx="184">
                  <c:v>0.42677500000000002</c:v>
                </c:pt>
                <c:pt idx="185">
                  <c:v>0.410495</c:v>
                </c:pt>
                <c:pt idx="186">
                  <c:v>0.39700600000000003</c:v>
                </c:pt>
                <c:pt idx="187">
                  <c:v>0.32932699999999998</c:v>
                </c:pt>
                <c:pt idx="188">
                  <c:v>0.31850699999999998</c:v>
                </c:pt>
                <c:pt idx="189">
                  <c:v>0.35367100000000001</c:v>
                </c:pt>
                <c:pt idx="190">
                  <c:v>0.39961099999999999</c:v>
                </c:pt>
                <c:pt idx="191">
                  <c:v>0.39633400000000002</c:v>
                </c:pt>
                <c:pt idx="192">
                  <c:v>0.42082399999999998</c:v>
                </c:pt>
                <c:pt idx="193">
                  <c:v>0.44898900000000003</c:v>
                </c:pt>
                <c:pt idx="194">
                  <c:v>0.45301799999999998</c:v>
                </c:pt>
                <c:pt idx="195">
                  <c:v>0.51216899999999999</c:v>
                </c:pt>
                <c:pt idx="196">
                  <c:v>0.525312</c:v>
                </c:pt>
                <c:pt idx="197">
                  <c:v>0.512795</c:v>
                </c:pt>
                <c:pt idx="198">
                  <c:v>0.55211900000000003</c:v>
                </c:pt>
                <c:pt idx="199">
                  <c:v>0.53055099999999999</c:v>
                </c:pt>
                <c:pt idx="200">
                  <c:v>0.48636600000000002</c:v>
                </c:pt>
                <c:pt idx="201">
                  <c:v>0.54663899999999999</c:v>
                </c:pt>
                <c:pt idx="202">
                  <c:v>0.50407400000000002</c:v>
                </c:pt>
                <c:pt idx="203">
                  <c:v>0.45580100000000001</c:v>
                </c:pt>
                <c:pt idx="204">
                  <c:v>0.45682899999999999</c:v>
                </c:pt>
                <c:pt idx="205">
                  <c:v>0.41059000000000001</c:v>
                </c:pt>
                <c:pt idx="206">
                  <c:v>0.49022500000000002</c:v>
                </c:pt>
                <c:pt idx="207">
                  <c:v>0.38818000000000003</c:v>
                </c:pt>
                <c:pt idx="208">
                  <c:v>0.41836000000000001</c:v>
                </c:pt>
                <c:pt idx="209">
                  <c:v>0.41150500000000001</c:v>
                </c:pt>
                <c:pt idx="210">
                  <c:v>0.426958</c:v>
                </c:pt>
                <c:pt idx="211">
                  <c:v>0.51837900000000003</c:v>
                </c:pt>
                <c:pt idx="212">
                  <c:v>0.52793599999999996</c:v>
                </c:pt>
                <c:pt idx="213">
                  <c:v>0.62848000000000004</c:v>
                </c:pt>
                <c:pt idx="214">
                  <c:v>0.64192199999999999</c:v>
                </c:pt>
                <c:pt idx="215">
                  <c:v>0.66148700000000005</c:v>
                </c:pt>
                <c:pt idx="216">
                  <c:v>0.61333700000000002</c:v>
                </c:pt>
                <c:pt idx="217">
                  <c:v>0.64917999999999998</c:v>
                </c:pt>
                <c:pt idx="218">
                  <c:v>0.70918899999999996</c:v>
                </c:pt>
                <c:pt idx="219">
                  <c:v>0.731711</c:v>
                </c:pt>
                <c:pt idx="220">
                  <c:v>0.74295800000000001</c:v>
                </c:pt>
                <c:pt idx="221">
                  <c:v>0.66974900000000004</c:v>
                </c:pt>
                <c:pt idx="222">
                  <c:v>0.674369</c:v>
                </c:pt>
                <c:pt idx="223">
                  <c:v>0.73386700000000005</c:v>
                </c:pt>
                <c:pt idx="224">
                  <c:v>0.74149500000000002</c:v>
                </c:pt>
                <c:pt idx="225">
                  <c:v>0.74876600000000004</c:v>
                </c:pt>
                <c:pt idx="226">
                  <c:v>0.67417300000000002</c:v>
                </c:pt>
                <c:pt idx="227">
                  <c:v>0.69318999999999997</c:v>
                </c:pt>
                <c:pt idx="228">
                  <c:v>0.75313699999999995</c:v>
                </c:pt>
                <c:pt idx="229">
                  <c:v>0.75370300000000001</c:v>
                </c:pt>
                <c:pt idx="230">
                  <c:v>0.70846299999999995</c:v>
                </c:pt>
                <c:pt idx="231">
                  <c:v>0.72917600000000005</c:v>
                </c:pt>
                <c:pt idx="232">
                  <c:v>0.73848999999999998</c:v>
                </c:pt>
                <c:pt idx="233">
                  <c:v>0.67047599999999996</c:v>
                </c:pt>
                <c:pt idx="234">
                  <c:v>0.70364099999999996</c:v>
                </c:pt>
                <c:pt idx="235">
                  <c:v>0.75258800000000003</c:v>
                </c:pt>
                <c:pt idx="236">
                  <c:v>0.79706600000000005</c:v>
                </c:pt>
                <c:pt idx="237">
                  <c:v>0.81185799999999997</c:v>
                </c:pt>
                <c:pt idx="238">
                  <c:v>0.80016600000000004</c:v>
                </c:pt>
                <c:pt idx="239">
                  <c:v>0.79991400000000001</c:v>
                </c:pt>
                <c:pt idx="240">
                  <c:v>0.71979199999999999</c:v>
                </c:pt>
                <c:pt idx="241">
                  <c:v>0.73374399999999995</c:v>
                </c:pt>
                <c:pt idx="242">
                  <c:v>0.78115900000000005</c:v>
                </c:pt>
                <c:pt idx="243">
                  <c:v>0.83377599999999996</c:v>
                </c:pt>
                <c:pt idx="244">
                  <c:v>0.83362700000000001</c:v>
                </c:pt>
                <c:pt idx="245">
                  <c:v>0.85839500000000002</c:v>
                </c:pt>
                <c:pt idx="246">
                  <c:v>0.88875400000000004</c:v>
                </c:pt>
                <c:pt idx="247">
                  <c:v>0.88857699999999995</c:v>
                </c:pt>
                <c:pt idx="248">
                  <c:v>0.88880199999999998</c:v>
                </c:pt>
                <c:pt idx="249">
                  <c:v>0.82352099999999995</c:v>
                </c:pt>
                <c:pt idx="250">
                  <c:v>0.92725199999999997</c:v>
                </c:pt>
                <c:pt idx="251">
                  <c:v>0.93677600000000005</c:v>
                </c:pt>
                <c:pt idx="252">
                  <c:v>0.92588899999999996</c:v>
                </c:pt>
                <c:pt idx="253">
                  <c:v>0.93964599999999998</c:v>
                </c:pt>
                <c:pt idx="254">
                  <c:v>0.97372099999999995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7-CA4D-A44C-41AABE99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49311"/>
        <c:axId val="1689813647"/>
      </c:lineChart>
      <c:catAx>
        <c:axId val="168824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13647"/>
        <c:crosses val="autoZero"/>
        <c:auto val="1"/>
        <c:lblAlgn val="ctr"/>
        <c:lblOffset val="100"/>
        <c:noMultiLvlLbl val="0"/>
      </c:catAx>
      <c:valAx>
        <c:axId val="16898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r>
              <a:rPr lang="zh-CN" altLang="en-US" baseline="0"/>
              <a:t> </a:t>
            </a:r>
            <a:r>
              <a:rPr lang="en-US" altLang="zh-CN" baseline="0"/>
              <a:t>&amp;</a:t>
            </a:r>
            <a:r>
              <a:rPr lang="zh-CN" altLang="en-US" baseline="0"/>
              <a:t> </a:t>
            </a:r>
            <a:r>
              <a:rPr lang="en-US" altLang="zh-CN" baseline="0"/>
              <a:t>1-month</a:t>
            </a:r>
            <a:r>
              <a:rPr lang="zh-CN" altLang="en-US" baseline="0"/>
              <a:t> </a:t>
            </a:r>
            <a:r>
              <a:rPr lang="en-US" altLang="zh-CN" baseline="0"/>
              <a:t>realized</a:t>
            </a:r>
            <a:r>
              <a:rPr lang="zh-CN" altLang="en-US" baseline="0"/>
              <a:t> </a:t>
            </a:r>
            <a:r>
              <a:rPr lang="en-US" altLang="zh-CN" baseline="0"/>
              <a:t>volatility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implied volatility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DIA_Call___Jan10___K100!$E$2:$E$256</c:f>
              <c:strCache>
                <c:ptCount val="255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  <c:pt idx="254">
                  <c:v>2010-01-12</c:v>
                </c:pt>
              </c:strCache>
            </c:strRef>
          </c:cat>
          <c:val>
            <c:numRef>
              <c:f>DIA_Call___Jan10___K100!$I$2:$I$256</c:f>
              <c:numCache>
                <c:formatCode>General</c:formatCode>
                <c:ptCount val="255"/>
                <c:pt idx="0">
                  <c:v>0.30321199999999998</c:v>
                </c:pt>
                <c:pt idx="1">
                  <c:v>0.29871500000000001</c:v>
                </c:pt>
                <c:pt idx="2">
                  <c:v>0.30066300000000001</c:v>
                </c:pt>
                <c:pt idx="3">
                  <c:v>0.307284</c:v>
                </c:pt>
                <c:pt idx="4">
                  <c:v>0.30599700000000002</c:v>
                </c:pt>
                <c:pt idx="5">
                  <c:v>0.305705</c:v>
                </c:pt>
                <c:pt idx="6">
                  <c:v>0.31425999999999998</c:v>
                </c:pt>
                <c:pt idx="7">
                  <c:v>0.31024200000000002</c:v>
                </c:pt>
                <c:pt idx="8">
                  <c:v>0.31540099999999999</c:v>
                </c:pt>
                <c:pt idx="9">
                  <c:v>0.30196699999999999</c:v>
                </c:pt>
                <c:pt idx="10">
                  <c:v>0.297678</c:v>
                </c:pt>
                <c:pt idx="11">
                  <c:v>0.31297799999999998</c:v>
                </c:pt>
                <c:pt idx="12">
                  <c:v>0.29389799999999999</c:v>
                </c:pt>
                <c:pt idx="13">
                  <c:v>0.28995100000000001</c:v>
                </c:pt>
                <c:pt idx="14">
                  <c:v>0.28886000000000001</c:v>
                </c:pt>
                <c:pt idx="15">
                  <c:v>0.28381099999999998</c:v>
                </c:pt>
                <c:pt idx="16">
                  <c:v>0.280665</c:v>
                </c:pt>
                <c:pt idx="17">
                  <c:v>0.26833600000000002</c:v>
                </c:pt>
                <c:pt idx="18">
                  <c:v>0.27298099999999997</c:v>
                </c:pt>
                <c:pt idx="19">
                  <c:v>0.27734999999999999</c:v>
                </c:pt>
                <c:pt idx="20">
                  <c:v>0.27132800000000001</c:v>
                </c:pt>
                <c:pt idx="21">
                  <c:v>0.264268</c:v>
                </c:pt>
                <c:pt idx="22">
                  <c:v>0.26115100000000002</c:v>
                </c:pt>
                <c:pt idx="23">
                  <c:v>0.26264500000000002</c:v>
                </c:pt>
                <c:pt idx="24">
                  <c:v>0.26141300000000001</c:v>
                </c:pt>
                <c:pt idx="25">
                  <c:v>0.26192399999999999</c:v>
                </c:pt>
                <c:pt idx="26">
                  <c:v>0.26877699999999999</c:v>
                </c:pt>
                <c:pt idx="27">
                  <c:v>0.26170199999999999</c:v>
                </c:pt>
                <c:pt idx="28">
                  <c:v>0.25859100000000002</c:v>
                </c:pt>
                <c:pt idx="29">
                  <c:v>0.25778000000000001</c:v>
                </c:pt>
                <c:pt idx="30">
                  <c:v>0.26939299999999999</c:v>
                </c:pt>
                <c:pt idx="31">
                  <c:v>0.26185599999999998</c:v>
                </c:pt>
                <c:pt idx="32">
                  <c:v>0.27789700000000001</c:v>
                </c:pt>
                <c:pt idx="33">
                  <c:v>0.28336600000000001</c:v>
                </c:pt>
                <c:pt idx="34">
                  <c:v>0.29916500000000001</c:v>
                </c:pt>
                <c:pt idx="35">
                  <c:v>0.27816000000000002</c:v>
                </c:pt>
                <c:pt idx="36">
                  <c:v>0.27882200000000001</c:v>
                </c:pt>
                <c:pt idx="37">
                  <c:v>0.27734300000000001</c:v>
                </c:pt>
                <c:pt idx="38">
                  <c:v>0.28417199999999998</c:v>
                </c:pt>
                <c:pt idx="39">
                  <c:v>0.27795399999999998</c:v>
                </c:pt>
                <c:pt idx="40">
                  <c:v>0.27247500000000002</c:v>
                </c:pt>
                <c:pt idx="41">
                  <c:v>0.284607</c:v>
                </c:pt>
                <c:pt idx="42">
                  <c:v>0.26896900000000001</c:v>
                </c:pt>
                <c:pt idx="43">
                  <c:v>0.27870800000000001</c:v>
                </c:pt>
                <c:pt idx="44">
                  <c:v>0.26062600000000002</c:v>
                </c:pt>
                <c:pt idx="45">
                  <c:v>0.25940600000000003</c:v>
                </c:pt>
                <c:pt idx="46">
                  <c:v>0.26308300000000001</c:v>
                </c:pt>
                <c:pt idx="47">
                  <c:v>0.27083600000000002</c:v>
                </c:pt>
                <c:pt idx="48">
                  <c:v>0.27613500000000002</c:v>
                </c:pt>
                <c:pt idx="49">
                  <c:v>0.26788800000000001</c:v>
                </c:pt>
                <c:pt idx="50">
                  <c:v>0.27254800000000001</c:v>
                </c:pt>
                <c:pt idx="51">
                  <c:v>0.27056799999999998</c:v>
                </c:pt>
                <c:pt idx="52">
                  <c:v>0.28090399999999999</c:v>
                </c:pt>
                <c:pt idx="53">
                  <c:v>0.26694200000000001</c:v>
                </c:pt>
                <c:pt idx="54">
                  <c:v>0.27073999999999998</c:v>
                </c:pt>
                <c:pt idx="55">
                  <c:v>0.26873900000000001</c:v>
                </c:pt>
                <c:pt idx="56">
                  <c:v>0.26878400000000002</c:v>
                </c:pt>
                <c:pt idx="57">
                  <c:v>0.27350200000000002</c:v>
                </c:pt>
                <c:pt idx="58">
                  <c:v>0.28374700000000003</c:v>
                </c:pt>
                <c:pt idx="59">
                  <c:v>0.283723</c:v>
                </c:pt>
                <c:pt idx="60">
                  <c:v>0.27980500000000003</c:v>
                </c:pt>
                <c:pt idx="61">
                  <c:v>0.28537400000000002</c:v>
                </c:pt>
                <c:pt idx="62">
                  <c:v>0.28397499999999998</c:v>
                </c:pt>
                <c:pt idx="63">
                  <c:v>0.28550700000000001</c:v>
                </c:pt>
                <c:pt idx="64">
                  <c:v>0.28590399999999999</c:v>
                </c:pt>
                <c:pt idx="65">
                  <c:v>0.27883000000000002</c:v>
                </c:pt>
                <c:pt idx="66">
                  <c:v>0.27576200000000001</c:v>
                </c:pt>
                <c:pt idx="67">
                  <c:v>0.27626899999999999</c:v>
                </c:pt>
                <c:pt idx="68">
                  <c:v>0.274227</c:v>
                </c:pt>
                <c:pt idx="69">
                  <c:v>0.27864499999999998</c:v>
                </c:pt>
                <c:pt idx="70">
                  <c:v>0.26460400000000001</c:v>
                </c:pt>
                <c:pt idx="71">
                  <c:v>0.25654399999999999</c:v>
                </c:pt>
                <c:pt idx="72">
                  <c:v>0.266181</c:v>
                </c:pt>
                <c:pt idx="73">
                  <c:v>0.25867299999999999</c:v>
                </c:pt>
                <c:pt idx="74">
                  <c:v>0.26181100000000002</c:v>
                </c:pt>
                <c:pt idx="75">
                  <c:v>0.25855899999999998</c:v>
                </c:pt>
                <c:pt idx="76">
                  <c:v>0.25768400000000002</c:v>
                </c:pt>
                <c:pt idx="77">
                  <c:v>0.26074599999999998</c:v>
                </c:pt>
                <c:pt idx="78">
                  <c:v>0.257745</c:v>
                </c:pt>
                <c:pt idx="79">
                  <c:v>0.24884100000000001</c:v>
                </c:pt>
                <c:pt idx="80">
                  <c:v>0.25179800000000002</c:v>
                </c:pt>
                <c:pt idx="81">
                  <c:v>0.24659200000000001</c:v>
                </c:pt>
                <c:pt idx="82">
                  <c:v>0.242037</c:v>
                </c:pt>
                <c:pt idx="83">
                  <c:v>0.24211099999999999</c:v>
                </c:pt>
                <c:pt idx="84">
                  <c:v>0.233569</c:v>
                </c:pt>
                <c:pt idx="85">
                  <c:v>0.23633999999999999</c:v>
                </c:pt>
                <c:pt idx="86">
                  <c:v>0.229688</c:v>
                </c:pt>
                <c:pt idx="87">
                  <c:v>0.230463</c:v>
                </c:pt>
                <c:pt idx="88">
                  <c:v>0.22742599999999999</c:v>
                </c:pt>
                <c:pt idx="89">
                  <c:v>0.22933400000000001</c:v>
                </c:pt>
                <c:pt idx="90">
                  <c:v>0.22956199999999999</c:v>
                </c:pt>
                <c:pt idx="91">
                  <c:v>0.230799</c:v>
                </c:pt>
                <c:pt idx="92">
                  <c:v>0.22131500000000001</c:v>
                </c:pt>
                <c:pt idx="93">
                  <c:v>0.21749399999999999</c:v>
                </c:pt>
                <c:pt idx="94">
                  <c:v>0.214256</c:v>
                </c:pt>
                <c:pt idx="95">
                  <c:v>0.21883</c:v>
                </c:pt>
                <c:pt idx="96">
                  <c:v>0.21968799999999999</c:v>
                </c:pt>
                <c:pt idx="97">
                  <c:v>0.21137900000000001</c:v>
                </c:pt>
                <c:pt idx="98">
                  <c:v>0.215781</c:v>
                </c:pt>
                <c:pt idx="99">
                  <c:v>0.21414800000000001</c:v>
                </c:pt>
                <c:pt idx="100">
                  <c:v>0.21889</c:v>
                </c:pt>
                <c:pt idx="101">
                  <c:v>0.21198900000000001</c:v>
                </c:pt>
                <c:pt idx="102">
                  <c:v>0.21203900000000001</c:v>
                </c:pt>
                <c:pt idx="103">
                  <c:v>0.21845999999999999</c:v>
                </c:pt>
                <c:pt idx="104">
                  <c:v>0.220445</c:v>
                </c:pt>
                <c:pt idx="105">
                  <c:v>0.22019</c:v>
                </c:pt>
                <c:pt idx="106">
                  <c:v>0.22125700000000001</c:v>
                </c:pt>
                <c:pt idx="107">
                  <c:v>0.21704200000000001</c:v>
                </c:pt>
                <c:pt idx="108">
                  <c:v>0.214141</c:v>
                </c:pt>
                <c:pt idx="109">
                  <c:v>0.208644</c:v>
                </c:pt>
                <c:pt idx="110">
                  <c:v>0.20665700000000001</c:v>
                </c:pt>
                <c:pt idx="111">
                  <c:v>0.21079500000000001</c:v>
                </c:pt>
                <c:pt idx="112">
                  <c:v>0.21260200000000001</c:v>
                </c:pt>
                <c:pt idx="113">
                  <c:v>0.20893999999999999</c:v>
                </c:pt>
                <c:pt idx="114">
                  <c:v>0.21054</c:v>
                </c:pt>
                <c:pt idx="115">
                  <c:v>0.20794799999999999</c:v>
                </c:pt>
                <c:pt idx="116">
                  <c:v>0.21429799999999999</c:v>
                </c:pt>
                <c:pt idx="117">
                  <c:v>0.209893</c:v>
                </c:pt>
                <c:pt idx="118">
                  <c:v>0.20505599999999999</c:v>
                </c:pt>
                <c:pt idx="119">
                  <c:v>0.19848099999999999</c:v>
                </c:pt>
                <c:pt idx="120">
                  <c:v>0.19728899999999999</c:v>
                </c:pt>
                <c:pt idx="121">
                  <c:v>0.19051399999999999</c:v>
                </c:pt>
                <c:pt idx="122">
                  <c:v>0.190857</c:v>
                </c:pt>
                <c:pt idx="123">
                  <c:v>0.191692</c:v>
                </c:pt>
                <c:pt idx="124">
                  <c:v>0.196766</c:v>
                </c:pt>
                <c:pt idx="125">
                  <c:v>0.19694800000000001</c:v>
                </c:pt>
                <c:pt idx="126">
                  <c:v>0.20424900000000001</c:v>
                </c:pt>
                <c:pt idx="127">
                  <c:v>0.204961</c:v>
                </c:pt>
                <c:pt idx="128">
                  <c:v>0.205294</c:v>
                </c:pt>
                <c:pt idx="129">
                  <c:v>0.20719699999999999</c:v>
                </c:pt>
                <c:pt idx="130">
                  <c:v>0.19935</c:v>
                </c:pt>
                <c:pt idx="131">
                  <c:v>0.19755200000000001</c:v>
                </c:pt>
                <c:pt idx="132">
                  <c:v>0.19941900000000001</c:v>
                </c:pt>
                <c:pt idx="133">
                  <c:v>0.189888</c:v>
                </c:pt>
                <c:pt idx="134">
                  <c:v>0.18893699999999999</c:v>
                </c:pt>
                <c:pt idx="135">
                  <c:v>0.187027</c:v>
                </c:pt>
                <c:pt idx="136">
                  <c:v>0.187002</c:v>
                </c:pt>
                <c:pt idx="137">
                  <c:v>0.184942</c:v>
                </c:pt>
                <c:pt idx="138">
                  <c:v>0.18779299999999999</c:v>
                </c:pt>
                <c:pt idx="139">
                  <c:v>0.188053</c:v>
                </c:pt>
                <c:pt idx="140">
                  <c:v>0.18993399999999999</c:v>
                </c:pt>
                <c:pt idx="141">
                  <c:v>0.19314500000000001</c:v>
                </c:pt>
                <c:pt idx="142">
                  <c:v>0.197183</c:v>
                </c:pt>
                <c:pt idx="143">
                  <c:v>0.19664499999999999</c:v>
                </c:pt>
                <c:pt idx="144">
                  <c:v>0.197017</c:v>
                </c:pt>
                <c:pt idx="145">
                  <c:v>0.19525300000000001</c:v>
                </c:pt>
                <c:pt idx="146">
                  <c:v>0.19176699999999999</c:v>
                </c:pt>
                <c:pt idx="147">
                  <c:v>0.19172600000000001</c:v>
                </c:pt>
                <c:pt idx="148">
                  <c:v>0.19625699999999999</c:v>
                </c:pt>
                <c:pt idx="149">
                  <c:v>0.19307199999999999</c:v>
                </c:pt>
                <c:pt idx="150">
                  <c:v>0.19123599999999999</c:v>
                </c:pt>
                <c:pt idx="151">
                  <c:v>0.19644900000000001</c:v>
                </c:pt>
                <c:pt idx="152">
                  <c:v>0.19581299999999999</c:v>
                </c:pt>
                <c:pt idx="153">
                  <c:v>0.192968</c:v>
                </c:pt>
                <c:pt idx="154">
                  <c:v>0.189196</c:v>
                </c:pt>
                <c:pt idx="155">
                  <c:v>0.20194400000000001</c:v>
                </c:pt>
                <c:pt idx="156">
                  <c:v>0.197798</c:v>
                </c:pt>
                <c:pt idx="157">
                  <c:v>0.19664000000000001</c:v>
                </c:pt>
                <c:pt idx="158">
                  <c:v>0.208319</c:v>
                </c:pt>
                <c:pt idx="159">
                  <c:v>0.21096699999999999</c:v>
                </c:pt>
                <c:pt idx="160">
                  <c:v>0.21332300000000001</c:v>
                </c:pt>
                <c:pt idx="161">
                  <c:v>0.215116</c:v>
                </c:pt>
                <c:pt idx="162">
                  <c:v>0.21695900000000001</c:v>
                </c:pt>
                <c:pt idx="163">
                  <c:v>0.21725900000000001</c:v>
                </c:pt>
                <c:pt idx="164">
                  <c:v>0.216278</c:v>
                </c:pt>
                <c:pt idx="165">
                  <c:v>0.21993599999999999</c:v>
                </c:pt>
                <c:pt idx="166">
                  <c:v>0.22728200000000001</c:v>
                </c:pt>
                <c:pt idx="167">
                  <c:v>0.22821</c:v>
                </c:pt>
                <c:pt idx="168">
                  <c:v>0.22054699999999999</c:v>
                </c:pt>
                <c:pt idx="169">
                  <c:v>0.21445</c:v>
                </c:pt>
                <c:pt idx="170">
                  <c:v>0.21459</c:v>
                </c:pt>
                <c:pt idx="171">
                  <c:v>0.20854400000000001</c:v>
                </c:pt>
                <c:pt idx="172">
                  <c:v>0.20555100000000001</c:v>
                </c:pt>
                <c:pt idx="173">
                  <c:v>0.20495099999999999</c:v>
                </c:pt>
                <c:pt idx="174">
                  <c:v>0.206986</c:v>
                </c:pt>
                <c:pt idx="175">
                  <c:v>0.20630200000000001</c:v>
                </c:pt>
                <c:pt idx="176">
                  <c:v>0.202655</c:v>
                </c:pt>
                <c:pt idx="177">
                  <c:v>0.19630800000000001</c:v>
                </c:pt>
                <c:pt idx="178">
                  <c:v>0.20052600000000001</c:v>
                </c:pt>
                <c:pt idx="179">
                  <c:v>0.20036300000000001</c:v>
                </c:pt>
                <c:pt idx="180">
                  <c:v>0.19870399999999999</c:v>
                </c:pt>
                <c:pt idx="181">
                  <c:v>0.19614899999999999</c:v>
                </c:pt>
                <c:pt idx="182">
                  <c:v>0.20460300000000001</c:v>
                </c:pt>
                <c:pt idx="183">
                  <c:v>0.19991600000000001</c:v>
                </c:pt>
                <c:pt idx="184">
                  <c:v>0.19792299999999999</c:v>
                </c:pt>
                <c:pt idx="185">
                  <c:v>0.196822</c:v>
                </c:pt>
                <c:pt idx="186">
                  <c:v>0.197965</c:v>
                </c:pt>
                <c:pt idx="187">
                  <c:v>0.203711</c:v>
                </c:pt>
                <c:pt idx="188">
                  <c:v>0.20305000000000001</c:v>
                </c:pt>
                <c:pt idx="189">
                  <c:v>0.20116600000000001</c:v>
                </c:pt>
                <c:pt idx="190">
                  <c:v>0.197022</c:v>
                </c:pt>
                <c:pt idx="191">
                  <c:v>0.19414899999999999</c:v>
                </c:pt>
                <c:pt idx="192">
                  <c:v>0.19417100000000001</c:v>
                </c:pt>
                <c:pt idx="193">
                  <c:v>0.18779899999999999</c:v>
                </c:pt>
                <c:pt idx="194">
                  <c:v>0.18878300000000001</c:v>
                </c:pt>
                <c:pt idx="195">
                  <c:v>0.191028</c:v>
                </c:pt>
                <c:pt idx="196">
                  <c:v>0.18856200000000001</c:v>
                </c:pt>
                <c:pt idx="197">
                  <c:v>0.17619199999999999</c:v>
                </c:pt>
                <c:pt idx="198">
                  <c:v>0.178531</c:v>
                </c:pt>
                <c:pt idx="199">
                  <c:v>0.17731</c:v>
                </c:pt>
                <c:pt idx="200">
                  <c:v>0.18049799999999999</c:v>
                </c:pt>
                <c:pt idx="201">
                  <c:v>0.177453</c:v>
                </c:pt>
                <c:pt idx="202">
                  <c:v>0.17874699999999999</c:v>
                </c:pt>
                <c:pt idx="203">
                  <c:v>0.18156700000000001</c:v>
                </c:pt>
                <c:pt idx="204">
                  <c:v>0.184449</c:v>
                </c:pt>
                <c:pt idx="205">
                  <c:v>0.195937</c:v>
                </c:pt>
                <c:pt idx="206">
                  <c:v>0.18679299999999999</c:v>
                </c:pt>
                <c:pt idx="207">
                  <c:v>0.205063</c:v>
                </c:pt>
                <c:pt idx="208">
                  <c:v>0.20371700000000001</c:v>
                </c:pt>
                <c:pt idx="209">
                  <c:v>0.197238</c:v>
                </c:pt>
                <c:pt idx="210">
                  <c:v>0.19627500000000001</c:v>
                </c:pt>
                <c:pt idx="211">
                  <c:v>0.19239200000000001</c:v>
                </c:pt>
                <c:pt idx="212">
                  <c:v>0.18465400000000001</c:v>
                </c:pt>
                <c:pt idx="213">
                  <c:v>0.183693</c:v>
                </c:pt>
                <c:pt idx="214">
                  <c:v>0.18376200000000001</c:v>
                </c:pt>
                <c:pt idx="215">
                  <c:v>0.18612300000000001</c:v>
                </c:pt>
                <c:pt idx="216">
                  <c:v>0.194661</c:v>
                </c:pt>
                <c:pt idx="217">
                  <c:v>0.192049</c:v>
                </c:pt>
                <c:pt idx="218">
                  <c:v>0.19559399999999999</c:v>
                </c:pt>
                <c:pt idx="219">
                  <c:v>0.187532</c:v>
                </c:pt>
                <c:pt idx="220">
                  <c:v>0.18077599999999999</c:v>
                </c:pt>
                <c:pt idx="221">
                  <c:v>0.20338600000000001</c:v>
                </c:pt>
                <c:pt idx="222">
                  <c:v>0.19776299999999999</c:v>
                </c:pt>
                <c:pt idx="223">
                  <c:v>0.198188</c:v>
                </c:pt>
                <c:pt idx="224">
                  <c:v>0.188249</c:v>
                </c:pt>
                <c:pt idx="225">
                  <c:v>0.19453500000000001</c:v>
                </c:pt>
                <c:pt idx="226">
                  <c:v>0.20488799999999999</c:v>
                </c:pt>
                <c:pt idx="227">
                  <c:v>0.21055499999999999</c:v>
                </c:pt>
                <c:pt idx="228">
                  <c:v>0.20624200000000001</c:v>
                </c:pt>
                <c:pt idx="229">
                  <c:v>0.201209</c:v>
                </c:pt>
                <c:pt idx="230">
                  <c:v>0.20433999999999999</c:v>
                </c:pt>
                <c:pt idx="231">
                  <c:v>0.201125</c:v>
                </c:pt>
                <c:pt idx="232">
                  <c:v>0.20119699999999999</c:v>
                </c:pt>
                <c:pt idx="233">
                  <c:v>0.21168200000000001</c:v>
                </c:pt>
                <c:pt idx="234">
                  <c:v>0.208038</c:v>
                </c:pt>
                <c:pt idx="235">
                  <c:v>0.20129900000000001</c:v>
                </c:pt>
                <c:pt idx="236">
                  <c:v>0.19915099999999999</c:v>
                </c:pt>
                <c:pt idx="237">
                  <c:v>0.20543500000000001</c:v>
                </c:pt>
                <c:pt idx="238">
                  <c:v>0.19921700000000001</c:v>
                </c:pt>
                <c:pt idx="239">
                  <c:v>0.19843</c:v>
                </c:pt>
                <c:pt idx="240">
                  <c:v>0.20069500000000001</c:v>
                </c:pt>
                <c:pt idx="241">
                  <c:v>0.18760399999999999</c:v>
                </c:pt>
                <c:pt idx="242">
                  <c:v>0.19448799999999999</c:v>
                </c:pt>
                <c:pt idx="243">
                  <c:v>0.180037</c:v>
                </c:pt>
                <c:pt idx="244">
                  <c:v>0.18399799999999999</c:v>
                </c:pt>
                <c:pt idx="245">
                  <c:v>0.18978800000000001</c:v>
                </c:pt>
                <c:pt idx="246">
                  <c:v>0.19408</c:v>
                </c:pt>
                <c:pt idx="247">
                  <c:v>0.19983999999999999</c:v>
                </c:pt>
                <c:pt idx="248">
                  <c:v>0.20305999999999999</c:v>
                </c:pt>
                <c:pt idx="249">
                  <c:v>0.21745200000000001</c:v>
                </c:pt>
                <c:pt idx="250">
                  <c:v>0.22104599999999999</c:v>
                </c:pt>
                <c:pt idx="251">
                  <c:v>0.214006</c:v>
                </c:pt>
                <c:pt idx="252">
                  <c:v>0.241727</c:v>
                </c:pt>
                <c:pt idx="253">
                  <c:v>0.25446600000000003</c:v>
                </c:pt>
                <c:pt idx="254">
                  <c:v>0.34197899999999998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8B40-A4B0-C2115A2AF624}"/>
            </c:ext>
          </c:extLst>
        </c:ser>
        <c:ser>
          <c:idx val="1"/>
          <c:order val="1"/>
          <c:tx>
            <c:v>1-month realized volatility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DIA_Call___Jan10___K100!$E$2:$E$256</c:f>
              <c:strCache>
                <c:ptCount val="255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  <c:pt idx="254">
                  <c:v>2010-01-12</c:v>
                </c:pt>
              </c:strCache>
            </c:strRef>
          </c:cat>
          <c:val>
            <c:numRef>
              <c:f>DIA_Call___Jan10___K100!$V$2:$V$256</c:f>
              <c:numCache>
                <c:formatCode>General</c:formatCode>
                <c:ptCount val="255"/>
                <c:pt idx="20">
                  <c:v>7.8499927862195479E-2</c:v>
                </c:pt>
                <c:pt idx="21">
                  <c:v>8.1582881635542809E-2</c:v>
                </c:pt>
                <c:pt idx="22">
                  <c:v>8.1122653742650278E-2</c:v>
                </c:pt>
                <c:pt idx="23">
                  <c:v>8.0122866635532891E-2</c:v>
                </c:pt>
                <c:pt idx="24">
                  <c:v>8.6266993497487912E-2</c:v>
                </c:pt>
                <c:pt idx="25">
                  <c:v>8.5346552662116631E-2</c:v>
                </c:pt>
                <c:pt idx="26">
                  <c:v>9.3552700523266974E-2</c:v>
                </c:pt>
                <c:pt idx="27">
                  <c:v>9.3843595098389188E-2</c:v>
                </c:pt>
                <c:pt idx="28">
                  <c:v>9.0281459552844653E-2</c:v>
                </c:pt>
                <c:pt idx="29">
                  <c:v>9.0811650427026713E-2</c:v>
                </c:pt>
                <c:pt idx="30">
                  <c:v>9.6019708586234362E-2</c:v>
                </c:pt>
                <c:pt idx="31">
                  <c:v>8.8864315664614099E-2</c:v>
                </c:pt>
                <c:pt idx="32">
                  <c:v>8.0139445988313754E-2</c:v>
                </c:pt>
                <c:pt idx="33">
                  <c:v>8.0697955424039847E-2</c:v>
                </c:pt>
                <c:pt idx="34">
                  <c:v>8.5947451222533444E-2</c:v>
                </c:pt>
                <c:pt idx="35">
                  <c:v>9.2659532043407045E-2</c:v>
                </c:pt>
                <c:pt idx="36">
                  <c:v>9.3331074033043596E-2</c:v>
                </c:pt>
                <c:pt idx="37">
                  <c:v>8.7383357117109497E-2</c:v>
                </c:pt>
                <c:pt idx="38">
                  <c:v>9.1771192559121556E-2</c:v>
                </c:pt>
                <c:pt idx="39">
                  <c:v>9.1324127640446728E-2</c:v>
                </c:pt>
                <c:pt idx="40">
                  <c:v>9.639504741630249E-2</c:v>
                </c:pt>
                <c:pt idx="41">
                  <c:v>9.8173343049299588E-2</c:v>
                </c:pt>
                <c:pt idx="42">
                  <c:v>9.9393821681013877E-2</c:v>
                </c:pt>
                <c:pt idx="43">
                  <c:v>9.7533677306069974E-2</c:v>
                </c:pt>
                <c:pt idx="44">
                  <c:v>0.11140413577323144</c:v>
                </c:pt>
                <c:pt idx="45">
                  <c:v>0.11198226151688835</c:v>
                </c:pt>
                <c:pt idx="46">
                  <c:v>0.11296724581621755</c:v>
                </c:pt>
                <c:pt idx="47">
                  <c:v>0.1132598261939475</c:v>
                </c:pt>
                <c:pt idx="48">
                  <c:v>0.11327730417427562</c:v>
                </c:pt>
                <c:pt idx="49">
                  <c:v>0.11637443003339504</c:v>
                </c:pt>
                <c:pt idx="50">
                  <c:v>0.11202588974231402</c:v>
                </c:pt>
                <c:pt idx="51">
                  <c:v>0.11256059339761525</c:v>
                </c:pt>
                <c:pt idx="52">
                  <c:v>0.11358240553422373</c:v>
                </c:pt>
                <c:pt idx="53">
                  <c:v>0.13115937649161785</c:v>
                </c:pt>
                <c:pt idx="54">
                  <c:v>0.12652796407273309</c:v>
                </c:pt>
                <c:pt idx="55">
                  <c:v>0.12357965515129549</c:v>
                </c:pt>
                <c:pt idx="56">
                  <c:v>0.12229055186619291</c:v>
                </c:pt>
                <c:pt idx="57">
                  <c:v>0.12250757690267847</c:v>
                </c:pt>
                <c:pt idx="58">
                  <c:v>0.11952014900325672</c:v>
                </c:pt>
                <c:pt idx="59">
                  <c:v>0.11857440180932889</c:v>
                </c:pt>
                <c:pt idx="60">
                  <c:v>0.11844637736922613</c:v>
                </c:pt>
                <c:pt idx="61">
                  <c:v>0.11043037366715018</c:v>
                </c:pt>
                <c:pt idx="62">
                  <c:v>0.11045872307810756</c:v>
                </c:pt>
                <c:pt idx="63">
                  <c:v>0.108415283067246</c:v>
                </c:pt>
                <c:pt idx="64">
                  <c:v>0.10209628873946054</c:v>
                </c:pt>
                <c:pt idx="65">
                  <c:v>0.10208746508757985</c:v>
                </c:pt>
                <c:pt idx="66">
                  <c:v>0.10188027374478077</c:v>
                </c:pt>
                <c:pt idx="67">
                  <c:v>0.1023715277096869</c:v>
                </c:pt>
                <c:pt idx="68">
                  <c:v>0.10439528550237515</c:v>
                </c:pt>
                <c:pt idx="69">
                  <c:v>0.10282696323890009</c:v>
                </c:pt>
                <c:pt idx="70">
                  <c:v>0.10282256233036614</c:v>
                </c:pt>
                <c:pt idx="71">
                  <c:v>0.10163712906095543</c:v>
                </c:pt>
                <c:pt idx="72">
                  <c:v>0.10634080743646498</c:v>
                </c:pt>
                <c:pt idx="73">
                  <c:v>8.386362061901613E-2</c:v>
                </c:pt>
                <c:pt idx="74">
                  <c:v>8.3260586534252792E-2</c:v>
                </c:pt>
                <c:pt idx="75">
                  <c:v>8.3401729864474292E-2</c:v>
                </c:pt>
                <c:pt idx="76">
                  <c:v>8.1768915169954881E-2</c:v>
                </c:pt>
                <c:pt idx="77">
                  <c:v>8.0147776071222324E-2</c:v>
                </c:pt>
                <c:pt idx="78">
                  <c:v>7.2034791931188696E-2</c:v>
                </c:pt>
                <c:pt idx="79">
                  <c:v>7.3892531887860879E-2</c:v>
                </c:pt>
                <c:pt idx="80">
                  <c:v>7.1562102665374966E-2</c:v>
                </c:pt>
                <c:pt idx="81">
                  <c:v>6.6805111632832717E-2</c:v>
                </c:pt>
                <c:pt idx="82">
                  <c:v>7.0632576790148671E-2</c:v>
                </c:pt>
                <c:pt idx="83">
                  <c:v>7.0307212691467377E-2</c:v>
                </c:pt>
                <c:pt idx="84">
                  <c:v>6.5429566477269746E-2</c:v>
                </c:pt>
                <c:pt idx="85">
                  <c:v>6.7389346743850415E-2</c:v>
                </c:pt>
                <c:pt idx="86">
                  <c:v>6.2757026950449879E-2</c:v>
                </c:pt>
                <c:pt idx="87">
                  <c:v>6.4857572006748618E-2</c:v>
                </c:pt>
                <c:pt idx="88">
                  <c:v>6.2064552963721258E-2</c:v>
                </c:pt>
                <c:pt idx="89">
                  <c:v>6.4827819782884946E-2</c:v>
                </c:pt>
                <c:pt idx="90">
                  <c:v>6.4016169353292157E-2</c:v>
                </c:pt>
                <c:pt idx="91">
                  <c:v>6.4577243052173855E-2</c:v>
                </c:pt>
                <c:pt idx="92">
                  <c:v>5.8913504165113005E-2</c:v>
                </c:pt>
                <c:pt idx="93">
                  <c:v>5.8635318511356636E-2</c:v>
                </c:pt>
                <c:pt idx="94">
                  <c:v>5.7985202390839256E-2</c:v>
                </c:pt>
                <c:pt idx="95">
                  <c:v>5.9569505591846858E-2</c:v>
                </c:pt>
                <c:pt idx="96">
                  <c:v>5.8576337210560422E-2</c:v>
                </c:pt>
                <c:pt idx="97">
                  <c:v>6.1977048163477128E-2</c:v>
                </c:pt>
                <c:pt idx="98">
                  <c:v>6.5749385581867423E-2</c:v>
                </c:pt>
                <c:pt idx="99">
                  <c:v>6.3568683225185926E-2</c:v>
                </c:pt>
                <c:pt idx="100">
                  <c:v>6.5106498658347459E-2</c:v>
                </c:pt>
                <c:pt idx="101">
                  <c:v>6.8089451982356261E-2</c:v>
                </c:pt>
                <c:pt idx="102">
                  <c:v>6.4189061846802078E-2</c:v>
                </c:pt>
                <c:pt idx="103">
                  <c:v>6.464327176857651E-2</c:v>
                </c:pt>
                <c:pt idx="104">
                  <c:v>6.3920267364016528E-2</c:v>
                </c:pt>
                <c:pt idx="105">
                  <c:v>6.243438968333874E-2</c:v>
                </c:pt>
                <c:pt idx="106">
                  <c:v>6.0286687018983993E-2</c:v>
                </c:pt>
                <c:pt idx="107">
                  <c:v>5.7955970117363378E-2</c:v>
                </c:pt>
                <c:pt idx="108">
                  <c:v>5.800921454467578E-2</c:v>
                </c:pt>
                <c:pt idx="109">
                  <c:v>5.4042836109088853E-2</c:v>
                </c:pt>
                <c:pt idx="110">
                  <c:v>5.4088260438235419E-2</c:v>
                </c:pt>
                <c:pt idx="111">
                  <c:v>5.8018819554454343E-2</c:v>
                </c:pt>
                <c:pt idx="112">
                  <c:v>5.3597632009423107E-2</c:v>
                </c:pt>
                <c:pt idx="113">
                  <c:v>5.3392781087499654E-2</c:v>
                </c:pt>
                <c:pt idx="114">
                  <c:v>5.3061496050472549E-2</c:v>
                </c:pt>
                <c:pt idx="115">
                  <c:v>5.1377371183202861E-2</c:v>
                </c:pt>
                <c:pt idx="116">
                  <c:v>5.6671692434182803E-2</c:v>
                </c:pt>
                <c:pt idx="117">
                  <c:v>5.1272772818077107E-2</c:v>
                </c:pt>
                <c:pt idx="118">
                  <c:v>4.7461962245358785E-2</c:v>
                </c:pt>
                <c:pt idx="119">
                  <c:v>5.0551000840625859E-2</c:v>
                </c:pt>
                <c:pt idx="120">
                  <c:v>4.8115279741055318E-2</c:v>
                </c:pt>
                <c:pt idx="121">
                  <c:v>4.3628089461520157E-2</c:v>
                </c:pt>
                <c:pt idx="122">
                  <c:v>4.3868505403577188E-2</c:v>
                </c:pt>
                <c:pt idx="123">
                  <c:v>4.3959766006614248E-2</c:v>
                </c:pt>
                <c:pt idx="124">
                  <c:v>4.8531510545128893E-2</c:v>
                </c:pt>
                <c:pt idx="125">
                  <c:v>4.833922109313344E-2</c:v>
                </c:pt>
                <c:pt idx="126">
                  <c:v>5.1327059335673095E-2</c:v>
                </c:pt>
                <c:pt idx="127">
                  <c:v>5.1850805389245386E-2</c:v>
                </c:pt>
                <c:pt idx="128">
                  <c:v>5.1817070863325564E-2</c:v>
                </c:pt>
                <c:pt idx="129">
                  <c:v>5.1475928383815518E-2</c:v>
                </c:pt>
                <c:pt idx="130">
                  <c:v>5.7162902950602057E-2</c:v>
                </c:pt>
                <c:pt idx="131">
                  <c:v>5.4498285134329701E-2</c:v>
                </c:pt>
                <c:pt idx="132">
                  <c:v>6.1088342207275548E-2</c:v>
                </c:pt>
                <c:pt idx="133">
                  <c:v>6.2057162338214129E-2</c:v>
                </c:pt>
                <c:pt idx="134">
                  <c:v>6.1982178689821185E-2</c:v>
                </c:pt>
                <c:pt idx="135">
                  <c:v>6.2345493500012443E-2</c:v>
                </c:pt>
                <c:pt idx="136">
                  <c:v>5.7084527689866764E-2</c:v>
                </c:pt>
                <c:pt idx="137">
                  <c:v>5.7246952348689803E-2</c:v>
                </c:pt>
                <c:pt idx="138">
                  <c:v>5.9095989099039868E-2</c:v>
                </c:pt>
                <c:pt idx="139">
                  <c:v>5.6806342234639179E-2</c:v>
                </c:pt>
                <c:pt idx="140">
                  <c:v>5.6100856598011263E-2</c:v>
                </c:pt>
                <c:pt idx="141">
                  <c:v>5.5787904813829399E-2</c:v>
                </c:pt>
                <c:pt idx="142">
                  <c:v>5.5244031630146025E-2</c:v>
                </c:pt>
                <c:pt idx="143">
                  <c:v>5.5425819161484098E-2</c:v>
                </c:pt>
                <c:pt idx="144">
                  <c:v>4.7645423479417123E-2</c:v>
                </c:pt>
                <c:pt idx="145">
                  <c:v>4.8214264298858021E-2</c:v>
                </c:pt>
                <c:pt idx="146">
                  <c:v>4.0325202722328958E-2</c:v>
                </c:pt>
                <c:pt idx="147">
                  <c:v>4.1599030481628295E-2</c:v>
                </c:pt>
                <c:pt idx="148">
                  <c:v>4.1639504748417523E-2</c:v>
                </c:pt>
                <c:pt idx="149">
                  <c:v>4.0649180407940716E-2</c:v>
                </c:pt>
                <c:pt idx="150">
                  <c:v>3.837260747977965E-2</c:v>
                </c:pt>
                <c:pt idx="151">
                  <c:v>4.1294998996503962E-2</c:v>
                </c:pt>
                <c:pt idx="152">
                  <c:v>3.3351260374946061E-2</c:v>
                </c:pt>
                <c:pt idx="153">
                  <c:v>3.2407330887151024E-2</c:v>
                </c:pt>
                <c:pt idx="154">
                  <c:v>3.4502798677710479E-2</c:v>
                </c:pt>
                <c:pt idx="155">
                  <c:v>4.0175028207795296E-2</c:v>
                </c:pt>
                <c:pt idx="156">
                  <c:v>3.984198847294565E-2</c:v>
                </c:pt>
                <c:pt idx="157">
                  <c:v>4.0086446484719707E-2</c:v>
                </c:pt>
                <c:pt idx="158">
                  <c:v>3.6352128231691254E-2</c:v>
                </c:pt>
                <c:pt idx="159">
                  <c:v>3.8007969037834398E-2</c:v>
                </c:pt>
                <c:pt idx="160">
                  <c:v>3.8023877985878932E-2</c:v>
                </c:pt>
                <c:pt idx="161">
                  <c:v>3.7841760647146422E-2</c:v>
                </c:pt>
                <c:pt idx="162">
                  <c:v>3.7473653995732832E-2</c:v>
                </c:pt>
                <c:pt idx="163">
                  <c:v>3.7065141569372517E-2</c:v>
                </c:pt>
                <c:pt idx="164">
                  <c:v>3.7366637486517688E-2</c:v>
                </c:pt>
                <c:pt idx="165">
                  <c:v>3.6333113444934464E-2</c:v>
                </c:pt>
                <c:pt idx="166">
                  <c:v>4.1363188223538259E-2</c:v>
                </c:pt>
                <c:pt idx="167">
                  <c:v>4.138394691938338E-2</c:v>
                </c:pt>
                <c:pt idx="168">
                  <c:v>4.1808328869985471E-2</c:v>
                </c:pt>
                <c:pt idx="169">
                  <c:v>4.1312195860109917E-2</c:v>
                </c:pt>
                <c:pt idx="170">
                  <c:v>4.1552652888758507E-2</c:v>
                </c:pt>
                <c:pt idx="171">
                  <c:v>4.0219013106636857E-2</c:v>
                </c:pt>
                <c:pt idx="172">
                  <c:v>3.9213798156698426E-2</c:v>
                </c:pt>
                <c:pt idx="173">
                  <c:v>3.9157594754268006E-2</c:v>
                </c:pt>
                <c:pt idx="174">
                  <c:v>3.7958843066318831E-2</c:v>
                </c:pt>
                <c:pt idx="175">
                  <c:v>3.1540693041163546E-2</c:v>
                </c:pt>
                <c:pt idx="176">
                  <c:v>3.254308847193637E-2</c:v>
                </c:pt>
                <c:pt idx="177">
                  <c:v>3.2100363639478005E-2</c:v>
                </c:pt>
                <c:pt idx="178">
                  <c:v>3.1821637561282874E-2</c:v>
                </c:pt>
                <c:pt idx="179">
                  <c:v>3.025018806205482E-2</c:v>
                </c:pt>
                <c:pt idx="180">
                  <c:v>3.042436823485788E-2</c:v>
                </c:pt>
                <c:pt idx="181">
                  <c:v>3.1318032427231995E-2</c:v>
                </c:pt>
                <c:pt idx="182">
                  <c:v>3.2072144543678467E-2</c:v>
                </c:pt>
                <c:pt idx="183">
                  <c:v>3.2085128733791976E-2</c:v>
                </c:pt>
                <c:pt idx="184">
                  <c:v>3.3598662124452262E-2</c:v>
                </c:pt>
                <c:pt idx="185">
                  <c:v>3.3335285750678054E-2</c:v>
                </c:pt>
                <c:pt idx="186">
                  <c:v>2.6399193566112759E-2</c:v>
                </c:pt>
                <c:pt idx="187">
                  <c:v>3.3846873170511202E-2</c:v>
                </c:pt>
                <c:pt idx="188">
                  <c:v>3.3578820794868652E-2</c:v>
                </c:pt>
                <c:pt idx="189">
                  <c:v>3.3887257620422849E-2</c:v>
                </c:pt>
                <c:pt idx="190">
                  <c:v>3.5792198522930765E-2</c:v>
                </c:pt>
                <c:pt idx="191">
                  <c:v>3.560065235914904E-2</c:v>
                </c:pt>
                <c:pt idx="192">
                  <c:v>3.5230344130406238E-2</c:v>
                </c:pt>
                <c:pt idx="193">
                  <c:v>3.5824862800250656E-2</c:v>
                </c:pt>
                <c:pt idx="194">
                  <c:v>3.582400721259834E-2</c:v>
                </c:pt>
                <c:pt idx="195">
                  <c:v>3.7722191921039171E-2</c:v>
                </c:pt>
                <c:pt idx="196">
                  <c:v>3.6285260666036295E-2</c:v>
                </c:pt>
                <c:pt idx="197">
                  <c:v>3.7073204463226789E-2</c:v>
                </c:pt>
                <c:pt idx="198">
                  <c:v>3.7815037114848828E-2</c:v>
                </c:pt>
                <c:pt idx="199">
                  <c:v>3.7946696964592366E-2</c:v>
                </c:pt>
                <c:pt idx="200">
                  <c:v>3.9223394824543963E-2</c:v>
                </c:pt>
                <c:pt idx="201">
                  <c:v>4.0339755061324978E-2</c:v>
                </c:pt>
                <c:pt idx="202">
                  <c:v>4.1008043405215765E-2</c:v>
                </c:pt>
                <c:pt idx="203">
                  <c:v>4.2416976857105076E-2</c:v>
                </c:pt>
                <c:pt idx="204">
                  <c:v>4.1090808788603841E-2</c:v>
                </c:pt>
                <c:pt idx="205">
                  <c:v>4.254530621213904E-2</c:v>
                </c:pt>
                <c:pt idx="206">
                  <c:v>4.6114604533521446E-2</c:v>
                </c:pt>
                <c:pt idx="207">
                  <c:v>4.8441155711241059E-2</c:v>
                </c:pt>
                <c:pt idx="208">
                  <c:v>4.8745977768147687E-2</c:v>
                </c:pt>
                <c:pt idx="209">
                  <c:v>4.7659557490183378E-2</c:v>
                </c:pt>
                <c:pt idx="210">
                  <c:v>4.595184914344827E-2</c:v>
                </c:pt>
                <c:pt idx="211">
                  <c:v>4.9812160805572631E-2</c:v>
                </c:pt>
                <c:pt idx="212">
                  <c:v>4.9558825990040044E-2</c:v>
                </c:pt>
                <c:pt idx="213">
                  <c:v>5.2626467747550455E-2</c:v>
                </c:pt>
                <c:pt idx="214">
                  <c:v>5.2628112722942551E-2</c:v>
                </c:pt>
                <c:pt idx="215">
                  <c:v>5.1203410517753123E-2</c:v>
                </c:pt>
                <c:pt idx="216">
                  <c:v>5.2173453740582056E-2</c:v>
                </c:pt>
                <c:pt idx="217">
                  <c:v>5.1956102024032773E-2</c:v>
                </c:pt>
                <c:pt idx="218">
                  <c:v>5.2740153951046601E-2</c:v>
                </c:pt>
                <c:pt idx="219">
                  <c:v>5.2342262659068856E-2</c:v>
                </c:pt>
                <c:pt idx="220">
                  <c:v>5.1030045721301702E-2</c:v>
                </c:pt>
                <c:pt idx="221">
                  <c:v>5.0912952334984857E-2</c:v>
                </c:pt>
                <c:pt idx="222">
                  <c:v>5.0086627904378338E-2</c:v>
                </c:pt>
                <c:pt idx="223">
                  <c:v>4.9404934261916111E-2</c:v>
                </c:pt>
                <c:pt idx="224">
                  <c:v>4.947444787244569E-2</c:v>
                </c:pt>
                <c:pt idx="225">
                  <c:v>4.7249202258118669E-2</c:v>
                </c:pt>
                <c:pt idx="226">
                  <c:v>4.73078040476815E-2</c:v>
                </c:pt>
                <c:pt idx="227">
                  <c:v>3.8524642160182129E-2</c:v>
                </c:pt>
                <c:pt idx="228">
                  <c:v>3.9002708864813308E-2</c:v>
                </c:pt>
                <c:pt idx="229">
                  <c:v>3.9106259584881002E-2</c:v>
                </c:pt>
                <c:pt idx="230">
                  <c:v>4.07839287723685E-2</c:v>
                </c:pt>
                <c:pt idx="231">
                  <c:v>3.6636957528757584E-2</c:v>
                </c:pt>
                <c:pt idx="232">
                  <c:v>3.6658869300898518E-2</c:v>
                </c:pt>
                <c:pt idx="233">
                  <c:v>3.3261479186777521E-2</c:v>
                </c:pt>
                <c:pt idx="234">
                  <c:v>3.3501505054176116E-2</c:v>
                </c:pt>
                <c:pt idx="235">
                  <c:v>3.3929378751670007E-2</c:v>
                </c:pt>
                <c:pt idx="236">
                  <c:v>3.2923616108767303E-2</c:v>
                </c:pt>
                <c:pt idx="237">
                  <c:v>3.2403499385601643E-2</c:v>
                </c:pt>
                <c:pt idx="238">
                  <c:v>3.0350553050410303E-2</c:v>
                </c:pt>
                <c:pt idx="239">
                  <c:v>3.0212373351223062E-2</c:v>
                </c:pt>
                <c:pt idx="240">
                  <c:v>3.2540150792634982E-2</c:v>
                </c:pt>
                <c:pt idx="241">
                  <c:v>3.1542214469776654E-2</c:v>
                </c:pt>
                <c:pt idx="242">
                  <c:v>3.2098280865371594E-2</c:v>
                </c:pt>
                <c:pt idx="243">
                  <c:v>3.0417778661875561E-2</c:v>
                </c:pt>
                <c:pt idx="244">
                  <c:v>3.0401377692607832E-2</c:v>
                </c:pt>
                <c:pt idx="245">
                  <c:v>3.0733756767150691E-2</c:v>
                </c:pt>
                <c:pt idx="246">
                  <c:v>2.7196904026298197E-2</c:v>
                </c:pt>
                <c:pt idx="247">
                  <c:v>2.7053402599430641E-2</c:v>
                </c:pt>
                <c:pt idx="248">
                  <c:v>2.4936844517221342E-2</c:v>
                </c:pt>
                <c:pt idx="249">
                  <c:v>2.7193165543346668E-2</c:v>
                </c:pt>
                <c:pt idx="250">
                  <c:v>2.971393751132239E-2</c:v>
                </c:pt>
                <c:pt idx="251">
                  <c:v>2.9746263008100252E-2</c:v>
                </c:pt>
                <c:pt idx="252">
                  <c:v>2.9745963432452425E-2</c:v>
                </c:pt>
                <c:pt idx="253">
                  <c:v>2.7433589095855866E-2</c:v>
                </c:pt>
                <c:pt idx="254">
                  <c:v>2.7204426563231802E-2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F-8B40-A4B0-C2115A2A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71471"/>
        <c:axId val="1685254271"/>
      </c:lineChart>
      <c:catAx>
        <c:axId val="168777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54271"/>
        <c:crosses val="autoZero"/>
        <c:auto val="1"/>
        <c:lblAlgn val="ctr"/>
        <c:lblOffset val="100"/>
        <c:noMultiLvlLbl val="0"/>
      </c:catAx>
      <c:valAx>
        <c:axId val="16852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Daily</a:t>
            </a:r>
            <a:r>
              <a:rPr lang="zh-CN" altLang="en-US" baseline="0"/>
              <a:t> </a:t>
            </a:r>
            <a:r>
              <a:rPr lang="en-US" altLang="zh-CN" baseline="0"/>
              <a:t>P/L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DIA</a:t>
            </a:r>
            <a:r>
              <a:rPr lang="zh-CN" altLang="en-US" baseline="0"/>
              <a:t> </a:t>
            </a:r>
            <a:r>
              <a:rPr lang="en-US" altLang="zh-CN" baseline="0"/>
              <a:t>Spot</a:t>
            </a:r>
            <a:r>
              <a:rPr lang="zh-CN" altLang="en-US" baseline="0"/>
              <a:t> </a:t>
            </a:r>
            <a:r>
              <a:rPr lang="en-US" altLang="zh-CN" baseline="0"/>
              <a:t>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DIA_Call___Jan10___K100!$R$2</c:f>
              <c:strCache>
                <c:ptCount val="1"/>
                <c:pt idx="0">
                  <c:v>-124955.6385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DIA_Call___Jan10___K100!$L$3:$L$256</c:f>
              <c:numCache>
                <c:formatCode>0.0000</c:formatCode>
                <c:ptCount val="254"/>
                <c:pt idx="0">
                  <c:v>-5.5432372505542782E-3</c:v>
                </c:pt>
                <c:pt idx="1">
                  <c:v>5.0167224080268635E-3</c:v>
                </c:pt>
                <c:pt idx="2">
                  <c:v>-2.5402107598447077E-2</c:v>
                </c:pt>
                <c:pt idx="3">
                  <c:v>-4.894149783746804E-3</c:v>
                </c:pt>
                <c:pt idx="4">
                  <c:v>-1.4754660871554415E-2</c:v>
                </c:pt>
                <c:pt idx="5">
                  <c:v>-1.5672161597399481E-2</c:v>
                </c:pt>
                <c:pt idx="6">
                  <c:v>-4.3637221370445012E-3</c:v>
                </c:pt>
                <c:pt idx="7">
                  <c:v>-2.7718550106609841E-2</c:v>
                </c:pt>
                <c:pt idx="8">
                  <c:v>1.218323586744674E-3</c:v>
                </c:pt>
                <c:pt idx="9">
                  <c:v>6.2058895108296763E-3</c:v>
                </c:pt>
                <c:pt idx="10">
                  <c:v>-3.966622324343938E-2</c:v>
                </c:pt>
                <c:pt idx="11">
                  <c:v>3.5637828988792419E-2</c:v>
                </c:pt>
                <c:pt idx="12">
                  <c:v>-1.3132295719844311E-2</c:v>
                </c:pt>
                <c:pt idx="13">
                  <c:v>-7.8856579595859566E-3</c:v>
                </c:pt>
                <c:pt idx="14">
                  <c:v>6.830601092896238E-3</c:v>
                </c:pt>
                <c:pt idx="15">
                  <c:v>5.4274084124832367E-3</c:v>
                </c:pt>
                <c:pt idx="16">
                  <c:v>2.6610231873389623E-2</c:v>
                </c:pt>
                <c:pt idx="17">
                  <c:v>-2.5681473248963305E-2</c:v>
                </c:pt>
                <c:pt idx="18">
                  <c:v>-1.7784864467067396E-2</c:v>
                </c:pt>
                <c:pt idx="19">
                  <c:v>-9.4905094905095577E-3</c:v>
                </c:pt>
                <c:pt idx="20">
                  <c:v>1.6515380736258134E-2</c:v>
                </c:pt>
                <c:pt idx="21">
                  <c:v>-1.1658191740047119E-2</c:v>
                </c:pt>
                <c:pt idx="22">
                  <c:v>1.0791818295896594E-2</c:v>
                </c:pt>
                <c:pt idx="23">
                  <c:v>2.8677839851024345E-2</c:v>
                </c:pt>
                <c:pt idx="24">
                  <c:v>-1.3275404296403392E-3</c:v>
                </c:pt>
                <c:pt idx="25">
                  <c:v>-4.3021148036253787E-2</c:v>
                </c:pt>
                <c:pt idx="26">
                  <c:v>4.5460285389569144E-3</c:v>
                </c:pt>
                <c:pt idx="27">
                  <c:v>-6.2853551225638959E-4</c:v>
                </c:pt>
                <c:pt idx="28">
                  <c:v>-1.1949685534591192E-2</c:v>
                </c:pt>
                <c:pt idx="29">
                  <c:v>-3.5646085295989782E-2</c:v>
                </c:pt>
                <c:pt idx="30">
                  <c:v>1.3201320132028016E-4</c:v>
                </c:pt>
                <c:pt idx="31">
                  <c:v>-9.6356916578670404E-3</c:v>
                </c:pt>
                <c:pt idx="32">
                  <c:v>-1.7326402772224414E-2</c:v>
                </c:pt>
                <c:pt idx="33">
                  <c:v>-3.4992540349925383E-2</c:v>
                </c:pt>
                <c:pt idx="34">
                  <c:v>3.1342234715389772E-2</c:v>
                </c:pt>
                <c:pt idx="35">
                  <c:v>-2.0986644862360238E-2</c:v>
                </c:pt>
                <c:pt idx="36">
                  <c:v>-1.5033407572383028E-2</c:v>
                </c:pt>
                <c:pt idx="37">
                  <c:v>-4.1407574901074162E-2</c:v>
                </c:pt>
                <c:pt idx="38">
                  <c:v>-9.1404983045850763E-3</c:v>
                </c:pt>
                <c:pt idx="39">
                  <c:v>2.3210831721470093E-2</c:v>
                </c:pt>
                <c:pt idx="40">
                  <c:v>-3.9261305801948532E-2</c:v>
                </c:pt>
                <c:pt idx="41">
                  <c:v>6.5082488270018501E-3</c:v>
                </c:pt>
                <c:pt idx="42">
                  <c:v>-1.5939849624060143E-2</c:v>
                </c:pt>
                <c:pt idx="43">
                  <c:v>5.6540342298288637E-2</c:v>
                </c:pt>
                <c:pt idx="44">
                  <c:v>4.9175585768006513E-3</c:v>
                </c:pt>
                <c:pt idx="45">
                  <c:v>3.2959124928036765E-2</c:v>
                </c:pt>
                <c:pt idx="46">
                  <c:v>7.6633690957224054E-3</c:v>
                </c:pt>
                <c:pt idx="47">
                  <c:v>-1.3827433628310626E-4</c:v>
                </c:pt>
                <c:pt idx="48">
                  <c:v>2.4477942193334101E-2</c:v>
                </c:pt>
                <c:pt idx="49">
                  <c:v>1.2014038876889899E-2</c:v>
                </c:pt>
                <c:pt idx="50">
                  <c:v>-1.1471255168734151E-2</c:v>
                </c:pt>
                <c:pt idx="51">
                  <c:v>-1.8486034273377472E-2</c:v>
                </c:pt>
                <c:pt idx="52">
                  <c:v>6.9012922738520999E-2</c:v>
                </c:pt>
                <c:pt idx="53">
                  <c:v>-1.3631687242798396E-2</c:v>
                </c:pt>
                <c:pt idx="54">
                  <c:v>9.2568448500651712E-3</c:v>
                </c:pt>
                <c:pt idx="55">
                  <c:v>2.1831804676398336E-2</c:v>
                </c:pt>
                <c:pt idx="56">
                  <c:v>-1.6308470290771093E-2</c:v>
                </c:pt>
                <c:pt idx="57">
                  <c:v>-3.290065544274523E-2</c:v>
                </c:pt>
                <c:pt idx="58">
                  <c:v>7.8405315614618054E-3</c:v>
                </c:pt>
                <c:pt idx="59">
                  <c:v>2.228375527426163E-2</c:v>
                </c:pt>
                <c:pt idx="60">
                  <c:v>2.8118147813749328E-2</c:v>
                </c:pt>
                <c:pt idx="61">
                  <c:v>5.6454648099359961E-3</c:v>
                </c:pt>
                <c:pt idx="62">
                  <c:v>-4.9900199600797501E-3</c:v>
                </c:pt>
                <c:pt idx="63">
                  <c:v>-2.344533600802412E-2</c:v>
                </c:pt>
                <c:pt idx="64">
                  <c:v>6.1625369110285266E-3</c:v>
                </c:pt>
                <c:pt idx="65">
                  <c:v>3.2155161413806255E-2</c:v>
                </c:pt>
                <c:pt idx="66">
                  <c:v>-4.2032389664977687E-3</c:v>
                </c:pt>
                <c:pt idx="67">
                  <c:v>-1.5890751086281796E-2</c:v>
                </c:pt>
                <c:pt idx="68">
                  <c:v>1.2993566292418324E-2</c:v>
                </c:pt>
                <c:pt idx="69">
                  <c:v>1.1955168119551773E-2</c:v>
                </c:pt>
                <c:pt idx="70">
                  <c:v>6.1530888506022841E-4</c:v>
                </c:pt>
                <c:pt idx="71">
                  <c:v>-3.4313122617144365E-2</c:v>
                </c:pt>
                <c:pt idx="72">
                  <c:v>1.3627101375445871E-2</c:v>
                </c:pt>
                <c:pt idx="73">
                  <c:v>-9.8002261590651729E-3</c:v>
                </c:pt>
                <c:pt idx="74">
                  <c:v>1.0658545869813629E-2</c:v>
                </c:pt>
                <c:pt idx="75">
                  <c:v>1.3559322033898313E-2</c:v>
                </c:pt>
                <c:pt idx="76">
                  <c:v>-5.8218753870927786E-3</c:v>
                </c:pt>
                <c:pt idx="77">
                  <c:v>-1.7443309244954408E-3</c:v>
                </c:pt>
                <c:pt idx="78">
                  <c:v>2.0594108836744729E-2</c:v>
                </c:pt>
                <c:pt idx="79">
                  <c:v>-1.2229423994128963E-3</c:v>
                </c:pt>
                <c:pt idx="80">
                  <c:v>5.9997551120360981E-3</c:v>
                </c:pt>
                <c:pt idx="81">
                  <c:v>2.5323758519961048E-2</c:v>
                </c:pt>
                <c:pt idx="82">
                  <c:v>-9.5678330876092232E-4</c:v>
                </c:pt>
                <c:pt idx="83">
                  <c:v>1.2381178707224327E-2</c:v>
                </c:pt>
                <c:pt idx="84">
                  <c:v>-1.211239172789369E-2</c:v>
                </c:pt>
                <c:pt idx="85">
                  <c:v>1.8415112272781142E-2</c:v>
                </c:pt>
                <c:pt idx="86">
                  <c:v>-1.5048996733550979E-2</c:v>
                </c:pt>
                <c:pt idx="87">
                  <c:v>3.434798057562416E-3</c:v>
                </c:pt>
                <c:pt idx="88">
                  <c:v>-1.8767705382436328E-2</c:v>
                </c:pt>
                <c:pt idx="89">
                  <c:v>3.1276314206665212E-3</c:v>
                </c:pt>
                <c:pt idx="90">
                  <c:v>-7.3150257824678988E-3</c:v>
                </c:pt>
                <c:pt idx="91">
                  <c:v>2.8267697511476175E-2</c:v>
                </c:pt>
                <c:pt idx="92">
                  <c:v>-4.4642857142858094E-3</c:v>
                </c:pt>
                <c:pt idx="93">
                  <c:v>-6.4904413500117553E-3</c:v>
                </c:pt>
                <c:pt idx="94">
                  <c:v>-1.2946905808290832E-2</c:v>
                </c:pt>
                <c:pt idx="95">
                  <c:v>-2.7677496991574957E-3</c:v>
                </c:pt>
                <c:pt idx="96">
                  <c:v>2.3892844213828868E-2</c:v>
                </c:pt>
                <c:pt idx="97">
                  <c:v>-1.9917501473187937E-2</c:v>
                </c:pt>
                <c:pt idx="98">
                  <c:v>1.0341510341510318E-2</c:v>
                </c:pt>
                <c:pt idx="99">
                  <c:v>1.6305641513925329E-2</c:v>
                </c:pt>
                <c:pt idx="100">
                  <c:v>2.2953507436467957E-2</c:v>
                </c:pt>
                <c:pt idx="101">
                  <c:v>1.7172295363481194E-3</c:v>
                </c:pt>
                <c:pt idx="102">
                  <c:v>-6.2857142857142279E-3</c:v>
                </c:pt>
                <c:pt idx="103">
                  <c:v>6.4404830362276844E-3</c:v>
                </c:pt>
                <c:pt idx="104">
                  <c:v>4.5709061821506136E-3</c:v>
                </c:pt>
                <c:pt idx="105">
                  <c:v>-1.9337959276533034E-3</c:v>
                </c:pt>
                <c:pt idx="106">
                  <c:v>0</c:v>
                </c:pt>
                <c:pt idx="107">
                  <c:v>-1.0257579211304657E-3</c:v>
                </c:pt>
                <c:pt idx="108">
                  <c:v>2.3958927552765186E-3</c:v>
                </c:pt>
                <c:pt idx="109">
                  <c:v>5.1217846574096448E-3</c:v>
                </c:pt>
                <c:pt idx="110">
                  <c:v>-2.0609217529158674E-2</c:v>
                </c:pt>
                <c:pt idx="111">
                  <c:v>-1.4221297259798704E-2</c:v>
                </c:pt>
                <c:pt idx="112">
                  <c:v>-3.5186488388461168E-4</c:v>
                </c:pt>
                <c:pt idx="113">
                  <c:v>4.5758535726856397E-3</c:v>
                </c:pt>
                <c:pt idx="114">
                  <c:v>-3.6206493809858298E-3</c:v>
                </c:pt>
                <c:pt idx="115">
                  <c:v>-2.3326690892040869E-2</c:v>
                </c:pt>
                <c:pt idx="116">
                  <c:v>-1.6802688430147539E-3</c:v>
                </c:pt>
                <c:pt idx="117">
                  <c:v>-1.8033181053138669E-3</c:v>
                </c:pt>
                <c:pt idx="118">
                  <c:v>2.035408888353607E-2</c:v>
                </c:pt>
                <c:pt idx="119">
                  <c:v>-5.3116147308782669E-3</c:v>
                </c:pt>
                <c:pt idx="120">
                  <c:v>1.1629286816186024E-2</c:v>
                </c:pt>
                <c:pt idx="121">
                  <c:v>-6.9208211143695353E-3</c:v>
                </c:pt>
                <c:pt idx="122">
                  <c:v>4.3704228679424251E-3</c:v>
                </c:pt>
                <c:pt idx="123">
                  <c:v>-2.3991532400329363E-2</c:v>
                </c:pt>
                <c:pt idx="124">
                  <c:v>3.1329075792265737E-3</c:v>
                </c:pt>
                <c:pt idx="125">
                  <c:v>-2.0420420420420471E-2</c:v>
                </c:pt>
                <c:pt idx="126">
                  <c:v>4.6597179644392028E-3</c:v>
                </c:pt>
                <c:pt idx="127">
                  <c:v>-1.9528866105212872E-3</c:v>
                </c:pt>
                <c:pt idx="128">
                  <c:v>-4.0357099180627909E-3</c:v>
                </c:pt>
                <c:pt idx="129">
                  <c:v>2.2961689587426282E-2</c:v>
                </c:pt>
                <c:pt idx="130">
                  <c:v>4.2011763293721138E-3</c:v>
                </c:pt>
                <c:pt idx="131">
                  <c:v>3.0360984939038937E-2</c:v>
                </c:pt>
                <c:pt idx="132">
                  <c:v>1.1948955916473381E-2</c:v>
                </c:pt>
                <c:pt idx="133">
                  <c:v>2.6367075547402141E-3</c:v>
                </c:pt>
                <c:pt idx="134">
                  <c:v>9.9474045277840872E-3</c:v>
                </c:pt>
                <c:pt idx="135">
                  <c:v>9.5097928223706329E-3</c:v>
                </c:pt>
                <c:pt idx="136">
                  <c:v>-3.2522148704722253E-3</c:v>
                </c:pt>
                <c:pt idx="137">
                  <c:v>1.9689468946894717E-2</c:v>
                </c:pt>
                <c:pt idx="138">
                  <c:v>3.751517157674078E-3</c:v>
                </c:pt>
                <c:pt idx="139">
                  <c:v>1.8687479388810324E-3</c:v>
                </c:pt>
                <c:pt idx="140">
                  <c:v>-1.645819618169897E-3</c:v>
                </c:pt>
                <c:pt idx="141">
                  <c:v>-3.4069677986590108E-3</c:v>
                </c:pt>
                <c:pt idx="142">
                  <c:v>8.160564622849531E-3</c:v>
                </c:pt>
                <c:pt idx="143">
                  <c:v>2.7346313716911652E-3</c:v>
                </c:pt>
                <c:pt idx="144">
                  <c:v>1.2981346132867833E-2</c:v>
                </c:pt>
                <c:pt idx="145">
                  <c:v>3.553736808098229E-3</c:v>
                </c:pt>
                <c:pt idx="146">
                  <c:v>-3.8630754372787068E-3</c:v>
                </c:pt>
                <c:pt idx="147">
                  <c:v>-2.1544759237316358E-3</c:v>
                </c:pt>
                <c:pt idx="148">
                  <c:v>1.2544532009068465E-2</c:v>
                </c:pt>
                <c:pt idx="149">
                  <c:v>-3.1132719208460946E-3</c:v>
                </c:pt>
                <c:pt idx="150">
                  <c:v>-9.8395721925134128E-3</c:v>
                </c:pt>
                <c:pt idx="151">
                  <c:v>1.283214517174347E-2</c:v>
                </c:pt>
                <c:pt idx="152">
                  <c:v>4.5004692432386584E-3</c:v>
                </c:pt>
                <c:pt idx="153">
                  <c:v>-8.2811338783310706E-3</c:v>
                </c:pt>
                <c:pt idx="154">
                  <c:v>-1.9259179959319028E-2</c:v>
                </c:pt>
                <c:pt idx="155">
                  <c:v>7.5209308925783258E-3</c:v>
                </c:pt>
                <c:pt idx="156">
                  <c:v>8.9924160346694926E-3</c:v>
                </c:pt>
                <c:pt idx="157">
                  <c:v>7.0868678191775558E-3</c:v>
                </c:pt>
                <c:pt idx="158">
                  <c:v>1.3221025695703048E-2</c:v>
                </c:pt>
                <c:pt idx="159">
                  <c:v>1.0522992739134818E-3</c:v>
                </c:pt>
                <c:pt idx="160">
                  <c:v>3.679175864606421E-3</c:v>
                </c:pt>
                <c:pt idx="161">
                  <c:v>-2.0946795140353025E-4</c:v>
                </c:pt>
                <c:pt idx="162">
                  <c:v>3.7712130735385596E-3</c:v>
                </c:pt>
                <c:pt idx="163">
                  <c:v>-2.5046963055729288E-3</c:v>
                </c:pt>
                <c:pt idx="164">
                  <c:v>-5.5450931157146055E-3</c:v>
                </c:pt>
                <c:pt idx="165">
                  <c:v>-1.9358232509205764E-2</c:v>
                </c:pt>
                <c:pt idx="166">
                  <c:v>-4.0768157922969062E-3</c:v>
                </c:pt>
                <c:pt idx="167">
                  <c:v>6.6788753635678155E-3</c:v>
                </c:pt>
                <c:pt idx="168">
                  <c:v>1.0700909577314066E-2</c:v>
                </c:pt>
                <c:pt idx="169">
                  <c:v>6.4584436209633722E-3</c:v>
                </c:pt>
                <c:pt idx="170">
                  <c:v>4.9442457395330042E-3</c:v>
                </c:pt>
                <c:pt idx="171">
                  <c:v>8.4685439129068563E-3</c:v>
                </c:pt>
                <c:pt idx="172">
                  <c:v>-1.2352214575612752E-3</c:v>
                </c:pt>
                <c:pt idx="173">
                  <c:v>1.0392849719391695E-3</c:v>
                </c:pt>
                <c:pt idx="174">
                  <c:v>6.0215946843855672E-3</c:v>
                </c:pt>
                <c:pt idx="175">
                  <c:v>1.2177502579979294E-2</c:v>
                </c:pt>
                <c:pt idx="176">
                  <c:v>-2.039151712887044E-4</c:v>
                </c:pt>
                <c:pt idx="177">
                  <c:v>5.0989190291650388E-4</c:v>
                </c:pt>
                <c:pt idx="178">
                  <c:v>-3.7712771379064813E-3</c:v>
                </c:pt>
                <c:pt idx="179">
                  <c:v>4.8086760793943917E-3</c:v>
                </c:pt>
                <c:pt idx="180">
                  <c:v>-6.4148253741981298E-3</c:v>
                </c:pt>
                <c:pt idx="181">
                  <c:v>-6.0463209674114227E-3</c:v>
                </c:pt>
                <c:pt idx="182">
                  <c:v>-2.5775853180740604E-3</c:v>
                </c:pt>
                <c:pt idx="183">
                  <c:v>1.1370684308455781E-2</c:v>
                </c:pt>
                <c:pt idx="184">
                  <c:v>-4.0883074407196407E-3</c:v>
                </c:pt>
                <c:pt idx="185">
                  <c:v>-3.5919540229883973E-3</c:v>
                </c:pt>
                <c:pt idx="186">
                  <c:v>-2.0290452157791683E-2</c:v>
                </c:pt>
                <c:pt idx="187">
                  <c:v>-2.7333894028596095E-3</c:v>
                </c:pt>
                <c:pt idx="188">
                  <c:v>1.1701454775458586E-2</c:v>
                </c:pt>
                <c:pt idx="189">
                  <c:v>1.3754298218193295E-2</c:v>
                </c:pt>
                <c:pt idx="190">
                  <c:v>-1.027854866892941E-4</c:v>
                </c:pt>
                <c:pt idx="191">
                  <c:v>6.4761513157893802E-3</c:v>
                </c:pt>
                <c:pt idx="192">
                  <c:v>7.9664998467980919E-3</c:v>
                </c:pt>
                <c:pt idx="193">
                  <c:v>1.4185834431046374E-3</c:v>
                </c:pt>
                <c:pt idx="194">
                  <c:v>1.4165739148032097E-2</c:v>
                </c:pt>
                <c:pt idx="195">
                  <c:v>4.1903621670158486E-3</c:v>
                </c:pt>
                <c:pt idx="196">
                  <c:v>-6.5573770491804684E-3</c:v>
                </c:pt>
                <c:pt idx="197">
                  <c:v>8.7008700870088163E-3</c:v>
                </c:pt>
                <c:pt idx="198">
                  <c:v>-4.6599246480270029E-3</c:v>
                </c:pt>
                <c:pt idx="199">
                  <c:v>-9.612511206295471E-3</c:v>
                </c:pt>
                <c:pt idx="200">
                  <c:v>1.3226049786271066E-2</c:v>
                </c:pt>
                <c:pt idx="201">
                  <c:v>-9.0331546555488806E-3</c:v>
                </c:pt>
                <c:pt idx="202">
                  <c:v>-1.021736952819785E-2</c:v>
                </c:pt>
                <c:pt idx="203">
                  <c:v>1.0120433154536812E-4</c:v>
                </c:pt>
                <c:pt idx="204">
                  <c:v>-1.1536126290224491E-2</c:v>
                </c:pt>
                <c:pt idx="205">
                  <c:v>1.9041769041769019E-2</c:v>
                </c:pt>
                <c:pt idx="206">
                  <c:v>-2.4914607193088245E-2</c:v>
                </c:pt>
                <c:pt idx="207">
                  <c:v>8.139295281269332E-3</c:v>
                </c:pt>
                <c:pt idx="208">
                  <c:v>-5.1098620337253209E-4</c:v>
                </c:pt>
                <c:pt idx="209">
                  <c:v>3.7832310838445959E-3</c:v>
                </c:pt>
                <c:pt idx="210">
                  <c:v>2.0271977182438672E-2</c:v>
                </c:pt>
                <c:pt idx="211">
                  <c:v>2.0956448725590882E-3</c:v>
                </c:pt>
                <c:pt idx="212">
                  <c:v>2.0424429610441441E-2</c:v>
                </c:pt>
                <c:pt idx="213">
                  <c:v>2.6362038664322629E-3</c:v>
                </c:pt>
                <c:pt idx="214">
                  <c:v>4.2847404810595346E-3</c:v>
                </c:pt>
                <c:pt idx="215">
                  <c:v>-9.3086395811111666E-3</c:v>
                </c:pt>
                <c:pt idx="216">
                  <c:v>7.2428305764902223E-3</c:v>
                </c:pt>
                <c:pt idx="217">
                  <c:v>1.3118258672626615E-2</c:v>
                </c:pt>
                <c:pt idx="218">
                  <c:v>3.1651640130443415E-3</c:v>
                </c:pt>
                <c:pt idx="219">
                  <c:v>-3.8244574051060631E-4</c:v>
                </c:pt>
                <c:pt idx="220">
                  <c:v>-8.6083213773313627E-3</c:v>
                </c:pt>
                <c:pt idx="221">
                  <c:v>-3.8591413410516973E-3</c:v>
                </c:pt>
                <c:pt idx="222">
                  <c:v>1.1719128329297668E-2</c:v>
                </c:pt>
                <c:pt idx="223">
                  <c:v>-9.5730423128459474E-4</c:v>
                </c:pt>
                <c:pt idx="224">
                  <c:v>2.5871981602145766E-3</c:v>
                </c:pt>
                <c:pt idx="225">
                  <c:v>-1.3858358023511319E-2</c:v>
                </c:pt>
                <c:pt idx="226">
                  <c:v>3.8767202946305979E-3</c:v>
                </c:pt>
                <c:pt idx="227">
                  <c:v>1.1102529445839115E-2</c:v>
                </c:pt>
                <c:pt idx="228">
                  <c:v>-1.432254368375907E-3</c:v>
                </c:pt>
                <c:pt idx="229">
                  <c:v>-8.5102314017976299E-3</c:v>
                </c:pt>
                <c:pt idx="230">
                  <c:v>2.8835953322403629E-3</c:v>
                </c:pt>
                <c:pt idx="231">
                  <c:v>5.8660050582259871E-4</c:v>
                </c:pt>
                <c:pt idx="232">
                  <c:v>-1.0667948101874103E-2</c:v>
                </c:pt>
                <c:pt idx="233">
                  <c:v>4.9543423353410887E-3</c:v>
                </c:pt>
                <c:pt idx="234">
                  <c:v>7.0565490575158485E-3</c:v>
                </c:pt>
                <c:pt idx="235">
                  <c:v>7.103090804376988E-3</c:v>
                </c:pt>
                <c:pt idx="236">
                  <c:v>2.6686999618756868E-3</c:v>
                </c:pt>
                <c:pt idx="237">
                  <c:v>-4.3726235741445851E-3</c:v>
                </c:pt>
                <c:pt idx="238">
                  <c:v>-6.6832155814389171E-4</c:v>
                </c:pt>
                <c:pt idx="239">
                  <c:v>-1.2324448265978893E-2</c:v>
                </c:pt>
                <c:pt idx="240">
                  <c:v>-2.3215322112594139E-3</c:v>
                </c:pt>
                <c:pt idx="241">
                  <c:v>7.174713980996561E-3</c:v>
                </c:pt>
                <c:pt idx="242">
                  <c:v>5.4871005005776574E-3</c:v>
                </c:pt>
                <c:pt idx="243">
                  <c:v>0</c:v>
                </c:pt>
                <c:pt idx="244">
                  <c:v>5.2656773575874283E-3</c:v>
                </c:pt>
                <c:pt idx="245">
                  <c:v>2.7619047619047432E-3</c:v>
                </c:pt>
                <c:pt idx="246">
                  <c:v>0</c:v>
                </c:pt>
                <c:pt idx="247">
                  <c:v>-6.6483046823062608E-4</c:v>
                </c:pt>
                <c:pt idx="248">
                  <c:v>-1.0929481087245785E-2</c:v>
                </c:pt>
                <c:pt idx="249">
                  <c:v>1.527817814932253E-2</c:v>
                </c:pt>
                <c:pt idx="250">
                  <c:v>-1.6089343176225457E-3</c:v>
                </c:pt>
                <c:pt idx="251">
                  <c:v>6.6357000663574972E-4</c:v>
                </c:pt>
                <c:pt idx="252">
                  <c:v>3.5998484274346598E-3</c:v>
                </c:pt>
                <c:pt idx="253">
                  <c:v>1.8878610534265317E-3</c:v>
                </c:pt>
              </c:numCache>
            </c:numRef>
          </c:cat>
          <c:val>
            <c:numRef>
              <c:f>DIA_Call___Jan10___K100!$R$3:$R$256</c:f>
              <c:numCache>
                <c:formatCode>General</c:formatCode>
                <c:ptCount val="254"/>
                <c:pt idx="0">
                  <c:v>3903.6543000000006</c:v>
                </c:pt>
                <c:pt idx="1">
                  <c:v>-2325.734774999989</c:v>
                </c:pt>
                <c:pt idx="2">
                  <c:v>9014.0406299999904</c:v>
                </c:pt>
                <c:pt idx="3">
                  <c:v>2445.2859550000157</c:v>
                </c:pt>
                <c:pt idx="4">
                  <c:v>6043.3670500000026</c:v>
                </c:pt>
                <c:pt idx="5">
                  <c:v>4075.4737449999943</c:v>
                </c:pt>
                <c:pt idx="6">
                  <c:v>2640.0244500000031</c:v>
                </c:pt>
                <c:pt idx="7">
                  <c:v>7977.1910399999897</c:v>
                </c:pt>
                <c:pt idx="8">
                  <c:v>-2927.4981399999856</c:v>
                </c:pt>
                <c:pt idx="9">
                  <c:v>-1194.4794592500025</c:v>
                </c:pt>
                <c:pt idx="10">
                  <c:v>9176.3019599999843</c:v>
                </c:pt>
                <c:pt idx="11">
                  <c:v>-6352.9166400000022</c:v>
                </c:pt>
                <c:pt idx="12">
                  <c:v>5721.5365200000051</c:v>
                </c:pt>
                <c:pt idx="13">
                  <c:v>2864.4184799999962</c:v>
                </c:pt>
                <c:pt idx="14">
                  <c:v>-413.70020999998684</c:v>
                </c:pt>
                <c:pt idx="15">
                  <c:v>-605.66005500001359</c:v>
                </c:pt>
                <c:pt idx="16">
                  <c:v>-5580.7617074999898</c:v>
                </c:pt>
                <c:pt idx="17">
                  <c:v>7812.7345449999921</c:v>
                </c:pt>
                <c:pt idx="18">
                  <c:v>4349.9456000000037</c:v>
                </c:pt>
                <c:pt idx="19">
                  <c:v>5165.6753400000007</c:v>
                </c:pt>
                <c:pt idx="20">
                  <c:v>-2912.9200099999962</c:v>
                </c:pt>
                <c:pt idx="21">
                  <c:v>4971.6598750000039</c:v>
                </c:pt>
                <c:pt idx="22">
                  <c:v>-3811.0621500000079</c:v>
                </c:pt>
                <c:pt idx="23">
                  <c:v>-9394.0039200000065</c:v>
                </c:pt>
                <c:pt idx="24">
                  <c:v>618.92862500000251</c:v>
                </c:pt>
                <c:pt idx="25">
                  <c:v>12558.900479999998</c:v>
                </c:pt>
                <c:pt idx="26">
                  <c:v>1019.3139250000071</c:v>
                </c:pt>
                <c:pt idx="27">
                  <c:v>1539.5572499999998</c:v>
                </c:pt>
                <c:pt idx="28">
                  <c:v>3861.0466999999994</c:v>
                </c:pt>
                <c:pt idx="29">
                  <c:v>6914.4599999999982</c:v>
                </c:pt>
                <c:pt idx="30">
                  <c:v>1733.616080000003</c:v>
                </c:pt>
                <c:pt idx="31">
                  <c:v>6266.5431150000022</c:v>
                </c:pt>
                <c:pt idx="32">
                  <c:v>1448.3663692749951</c:v>
                </c:pt>
                <c:pt idx="33">
                  <c:v>3224.3757000000032</c:v>
                </c:pt>
                <c:pt idx="34">
                  <c:v>-621.01494000000162</c:v>
                </c:pt>
                <c:pt idx="35">
                  <c:v>3901.5944800000011</c:v>
                </c:pt>
                <c:pt idx="36">
                  <c:v>2964.737859999997</c:v>
                </c:pt>
                <c:pt idx="37">
                  <c:v>4735.0427250000021</c:v>
                </c:pt>
                <c:pt idx="38">
                  <c:v>2263.1959349999993</c:v>
                </c:pt>
                <c:pt idx="39">
                  <c:v>-1640.8178149999997</c:v>
                </c:pt>
                <c:pt idx="40">
                  <c:v>2342.2806050000004</c:v>
                </c:pt>
                <c:pt idx="41">
                  <c:v>1889.2317499999986</c:v>
                </c:pt>
                <c:pt idx="42">
                  <c:v>111.08440000000127</c:v>
                </c:pt>
                <c:pt idx="43">
                  <c:v>-2563.4000700000006</c:v>
                </c:pt>
                <c:pt idx="44">
                  <c:v>-173.14415999999932</c:v>
                </c:pt>
                <c:pt idx="45">
                  <c:v>-5281.8772650000001</c:v>
                </c:pt>
                <c:pt idx="46">
                  <c:v>-2968.0851199999993</c:v>
                </c:pt>
                <c:pt idx="47">
                  <c:v>-872.13091000000259</c:v>
                </c:pt>
                <c:pt idx="48">
                  <c:v>-2378.6347199999941</c:v>
                </c:pt>
                <c:pt idx="49">
                  <c:v>-3264.4561950000038</c:v>
                </c:pt>
                <c:pt idx="50">
                  <c:v>-2377.0041399999968</c:v>
                </c:pt>
                <c:pt idx="51">
                  <c:v>806.92146254999921</c:v>
                </c:pt>
                <c:pt idx="52">
                  <c:v>-12249.377280000002</c:v>
                </c:pt>
                <c:pt idx="53">
                  <c:v>2747.317299999997</c:v>
                </c:pt>
                <c:pt idx="54">
                  <c:v>-1830.4368599999966</c:v>
                </c:pt>
                <c:pt idx="55">
                  <c:v>-6215.5593499999968</c:v>
                </c:pt>
                <c:pt idx="56">
                  <c:v>3711.1090449999961</c:v>
                </c:pt>
                <c:pt idx="57">
                  <c:v>6277.8065000000033</c:v>
                </c:pt>
                <c:pt idx="58">
                  <c:v>-1758.8054400000024</c:v>
                </c:pt>
                <c:pt idx="59">
                  <c:v>-4687.1149150000019</c:v>
                </c:pt>
                <c:pt idx="60">
                  <c:v>-10044.575940000001</c:v>
                </c:pt>
                <c:pt idx="61">
                  <c:v>-1331.2571999999966</c:v>
                </c:pt>
                <c:pt idx="62">
                  <c:v>1642.0191199999992</c:v>
                </c:pt>
                <c:pt idx="63">
                  <c:v>7248.8328499999952</c:v>
                </c:pt>
                <c:pt idx="64">
                  <c:v>583.15117000001135</c:v>
                </c:pt>
                <c:pt idx="65">
                  <c:v>-9266.9201800000101</c:v>
                </c:pt>
                <c:pt idx="66">
                  <c:v>1988.6989500000063</c:v>
                </c:pt>
                <c:pt idx="67">
                  <c:v>5991.4247749999986</c:v>
                </c:pt>
                <c:pt idx="68">
                  <c:v>-5324.4922500000002</c:v>
                </c:pt>
                <c:pt idx="69">
                  <c:v>-1253.110460000004</c:v>
                </c:pt>
                <c:pt idx="70">
                  <c:v>1822.6670766499981</c:v>
                </c:pt>
                <c:pt idx="71">
                  <c:v>8837.3867400000054</c:v>
                </c:pt>
                <c:pt idx="72">
                  <c:v>-1841.8717800000043</c:v>
                </c:pt>
                <c:pt idx="73">
                  <c:v>2328.3232350000085</c:v>
                </c:pt>
                <c:pt idx="74">
                  <c:v>-2082.4492500000079</c:v>
                </c:pt>
                <c:pt idx="75">
                  <c:v>-4098.460274999994</c:v>
                </c:pt>
                <c:pt idx="76">
                  <c:v>1664.3917499999964</c:v>
                </c:pt>
                <c:pt idx="77">
                  <c:v>1663.7318599999981</c:v>
                </c:pt>
                <c:pt idx="78">
                  <c:v>-4044.793934999992</c:v>
                </c:pt>
                <c:pt idx="79">
                  <c:v>-328.15006000000238</c:v>
                </c:pt>
                <c:pt idx="80">
                  <c:v>-376.70360000000295</c:v>
                </c:pt>
                <c:pt idx="81">
                  <c:v>-8164.1777489999968</c:v>
                </c:pt>
                <c:pt idx="82">
                  <c:v>656.2796800000001</c:v>
                </c:pt>
                <c:pt idx="83">
                  <c:v>-2210.3102840000006</c:v>
                </c:pt>
                <c:pt idx="84">
                  <c:v>4665.2064199999941</c:v>
                </c:pt>
                <c:pt idx="85">
                  <c:v>-5701.5800799999906</c:v>
                </c:pt>
                <c:pt idx="86">
                  <c:v>7244.6005799999948</c:v>
                </c:pt>
                <c:pt idx="87">
                  <c:v>-218.53524000000448</c:v>
                </c:pt>
                <c:pt idx="88">
                  <c:v>7712.6351400000012</c:v>
                </c:pt>
                <c:pt idx="89">
                  <c:v>3187.7495299999978</c:v>
                </c:pt>
                <c:pt idx="90">
                  <c:v>1493.9487057249987</c:v>
                </c:pt>
                <c:pt idx="91">
                  <c:v>-7608.2809599999937</c:v>
                </c:pt>
                <c:pt idx="92">
                  <c:v>3756.3123499999988</c:v>
                </c:pt>
                <c:pt idx="93">
                  <c:v>4361.6313300000011</c:v>
                </c:pt>
                <c:pt idx="94">
                  <c:v>3546.6248999999975</c:v>
                </c:pt>
                <c:pt idx="95">
                  <c:v>819.95721500000423</c:v>
                </c:pt>
                <c:pt idx="96">
                  <c:v>-5926.1361250000018</c:v>
                </c:pt>
                <c:pt idx="97">
                  <c:v>6782.2801200000013</c:v>
                </c:pt>
                <c:pt idx="98">
                  <c:v>-3305.9349399999983</c:v>
                </c:pt>
                <c:pt idx="99">
                  <c:v>-8741.5023850000071</c:v>
                </c:pt>
                <c:pt idx="100">
                  <c:v>-8220.9452499999898</c:v>
                </c:pt>
                <c:pt idx="101">
                  <c:v>-650.47500000000719</c:v>
                </c:pt>
                <c:pt idx="102">
                  <c:v>1127.8284500000004</c:v>
                </c:pt>
                <c:pt idx="103">
                  <c:v>-4095.9493049999946</c:v>
                </c:pt>
                <c:pt idx="104">
                  <c:v>-2727.0121550000072</c:v>
                </c:pt>
                <c:pt idx="105">
                  <c:v>1287.6283700000049</c:v>
                </c:pt>
                <c:pt idx="106">
                  <c:v>2126.5982499999959</c:v>
                </c:pt>
                <c:pt idx="107">
                  <c:v>2016.4320750000086</c:v>
                </c:pt>
                <c:pt idx="108">
                  <c:v>1222.6597599999948</c:v>
                </c:pt>
                <c:pt idx="109">
                  <c:v>-1796.4020199999986</c:v>
                </c:pt>
                <c:pt idx="110">
                  <c:v>10126.119464999996</c:v>
                </c:pt>
                <c:pt idx="111">
                  <c:v>6320.6222100000023</c:v>
                </c:pt>
                <c:pt idx="112">
                  <c:v>346.63041000000061</c:v>
                </c:pt>
                <c:pt idx="113">
                  <c:v>-54.539940000004911</c:v>
                </c:pt>
                <c:pt idx="114">
                  <c:v>1505.099941345007</c:v>
                </c:pt>
                <c:pt idx="115">
                  <c:v>8037.3388199999954</c:v>
                </c:pt>
                <c:pt idx="116">
                  <c:v>2482.1743800000008</c:v>
                </c:pt>
                <c:pt idx="117">
                  <c:v>2603.5301949999985</c:v>
                </c:pt>
                <c:pt idx="118">
                  <c:v>-5070.1954799999994</c:v>
                </c:pt>
                <c:pt idx="119">
                  <c:v>2806.4016750000005</c:v>
                </c:pt>
                <c:pt idx="120">
                  <c:v>-1487.1010000000015</c:v>
                </c:pt>
                <c:pt idx="121">
                  <c:v>2928.7280399999995</c:v>
                </c:pt>
                <c:pt idx="122">
                  <c:v>-1871.3402399999984</c:v>
                </c:pt>
                <c:pt idx="123">
                  <c:v>7434.4516749999984</c:v>
                </c:pt>
                <c:pt idx="124">
                  <c:v>-367.13249999999732</c:v>
                </c:pt>
                <c:pt idx="125">
                  <c:v>4219.1523499999967</c:v>
                </c:pt>
                <c:pt idx="126">
                  <c:v>-1314.1981649999962</c:v>
                </c:pt>
                <c:pt idx="127">
                  <c:v>653.66937999999766</c:v>
                </c:pt>
                <c:pt idx="128">
                  <c:v>747.94496000000208</c:v>
                </c:pt>
                <c:pt idx="129">
                  <c:v>-4033.7868900000035</c:v>
                </c:pt>
                <c:pt idx="130">
                  <c:v>-638.32579999999962</c:v>
                </c:pt>
                <c:pt idx="131">
                  <c:v>-13155.628500000001</c:v>
                </c:pt>
                <c:pt idx="132">
                  <c:v>-7185.6584800000028</c:v>
                </c:pt>
                <c:pt idx="133">
                  <c:v>-1618.7578016399916</c:v>
                </c:pt>
                <c:pt idx="134">
                  <c:v>-4345.1735249999992</c:v>
                </c:pt>
                <c:pt idx="135">
                  <c:v>-5893.289885000002</c:v>
                </c:pt>
                <c:pt idx="136">
                  <c:v>3331.6668000000009</c:v>
                </c:pt>
                <c:pt idx="137">
                  <c:v>-15019.656750000002</c:v>
                </c:pt>
                <c:pt idx="138">
                  <c:v>-2685.0250349999978</c:v>
                </c:pt>
                <c:pt idx="139">
                  <c:v>-1490.640270000011</c:v>
                </c:pt>
                <c:pt idx="140">
                  <c:v>141.7169250000004</c:v>
                </c:pt>
                <c:pt idx="141">
                  <c:v>1174.623380000007</c:v>
                </c:pt>
                <c:pt idx="142">
                  <c:v>-5744.1014399999995</c:v>
                </c:pt>
                <c:pt idx="143">
                  <c:v>-1998.5435049999926</c:v>
                </c:pt>
                <c:pt idx="144">
                  <c:v>-9427.2400600000165</c:v>
                </c:pt>
                <c:pt idx="145">
                  <c:v>-1524.4952099999928</c:v>
                </c:pt>
                <c:pt idx="146">
                  <c:v>3635.0371400000013</c:v>
                </c:pt>
                <c:pt idx="147">
                  <c:v>335.55217500000543</c:v>
                </c:pt>
                <c:pt idx="148">
                  <c:v>-9758.8700160000008</c:v>
                </c:pt>
                <c:pt idx="149">
                  <c:v>4329.1902499999815</c:v>
                </c:pt>
                <c:pt idx="150">
                  <c:v>7123.4755200000063</c:v>
                </c:pt>
                <c:pt idx="151">
                  <c:v>-10710.087191999994</c:v>
                </c:pt>
                <c:pt idx="152">
                  <c:v>-2978.523274999995</c:v>
                </c:pt>
                <c:pt idx="153">
                  <c:v>9482.7496749999937</c:v>
                </c:pt>
                <c:pt idx="154">
                  <c:v>12418.649743499998</c:v>
                </c:pt>
                <c:pt idx="155">
                  <c:v>-4271.6901499999958</c:v>
                </c:pt>
                <c:pt idx="156">
                  <c:v>-8463.747529999986</c:v>
                </c:pt>
                <c:pt idx="157">
                  <c:v>-620.74911500002509</c:v>
                </c:pt>
                <c:pt idx="158">
                  <c:v>-16095.432466260001</c:v>
                </c:pt>
                <c:pt idx="159">
                  <c:v>-849.03524999999559</c:v>
                </c:pt>
                <c:pt idx="160">
                  <c:v>-3689.0130199999849</c:v>
                </c:pt>
                <c:pt idx="161">
                  <c:v>-52.455270000007637</c:v>
                </c:pt>
                <c:pt idx="162">
                  <c:v>-3455.3171100000045</c:v>
                </c:pt>
                <c:pt idx="163">
                  <c:v>2964.9393900000077</c:v>
                </c:pt>
                <c:pt idx="164">
                  <c:v>5095.9156500000054</c:v>
                </c:pt>
                <c:pt idx="165">
                  <c:v>15337.612289999997</c:v>
                </c:pt>
                <c:pt idx="166">
                  <c:v>3495.9777999999969</c:v>
                </c:pt>
                <c:pt idx="167">
                  <c:v>-2796.8183249999879</c:v>
                </c:pt>
                <c:pt idx="168">
                  <c:v>-7403.5577000000185</c:v>
                </c:pt>
                <c:pt idx="169">
                  <c:v>-5043.2181800000108</c:v>
                </c:pt>
                <c:pt idx="170">
                  <c:v>-2840.3457249999851</c:v>
                </c:pt>
                <c:pt idx="171">
                  <c:v>-7826.4358515000149</c:v>
                </c:pt>
                <c:pt idx="172">
                  <c:v>1836.7435800000162</c:v>
                </c:pt>
                <c:pt idx="173">
                  <c:v>-860.66736000000446</c:v>
                </c:pt>
                <c:pt idx="174">
                  <c:v>-6357.3667499999856</c:v>
                </c:pt>
                <c:pt idx="175">
                  <c:v>-12985.939120000015</c:v>
                </c:pt>
                <c:pt idx="176">
                  <c:v>-3821.6433499999857</c:v>
                </c:pt>
                <c:pt idx="177">
                  <c:v>-3415.2541552500206</c:v>
                </c:pt>
                <c:pt idx="178">
                  <c:v>5162.4801900000084</c:v>
                </c:pt>
                <c:pt idx="179">
                  <c:v>-5377.3903399999899</c:v>
                </c:pt>
                <c:pt idx="180">
                  <c:v>8707.6488799999879</c:v>
                </c:pt>
                <c:pt idx="181">
                  <c:v>5629.3480950000057</c:v>
                </c:pt>
                <c:pt idx="182">
                  <c:v>4402.3471800000061</c:v>
                </c:pt>
                <c:pt idx="183">
                  <c:v>-12735.001160000016</c:v>
                </c:pt>
                <c:pt idx="184">
                  <c:v>5552.1312000000016</c:v>
                </c:pt>
                <c:pt idx="185">
                  <c:v>4583.7645349999893</c:v>
                </c:pt>
                <c:pt idx="186">
                  <c:v>22531.692680000029</c:v>
                </c:pt>
                <c:pt idx="187">
                  <c:v>3592.3481999999894</c:v>
                </c:pt>
                <c:pt idx="188">
                  <c:v>-11811.411780000006</c:v>
                </c:pt>
                <c:pt idx="189">
                  <c:v>-15643.259099999997</c:v>
                </c:pt>
                <c:pt idx="190">
                  <c:v>1115.7529599999928</c:v>
                </c:pt>
                <c:pt idx="191">
                  <c:v>-8392.3556499999922</c:v>
                </c:pt>
                <c:pt idx="192">
                  <c:v>-9728.6134750000092</c:v>
                </c:pt>
                <c:pt idx="193">
                  <c:v>-1393.6512449999761</c:v>
                </c:pt>
                <c:pt idx="194">
                  <c:v>-20750.466555000014</c:v>
                </c:pt>
                <c:pt idx="195">
                  <c:v>-4629.9503250000107</c:v>
                </c:pt>
                <c:pt idx="196">
                  <c:v>4553.6888854800063</c:v>
                </c:pt>
                <c:pt idx="197">
                  <c:v>-13881.765240000001</c:v>
                </c:pt>
                <c:pt idx="198">
                  <c:v>7578.2403200000053</c:v>
                </c:pt>
                <c:pt idx="199">
                  <c:v>15375.827687499981</c:v>
                </c:pt>
                <c:pt idx="200">
                  <c:v>-21251.657069999979</c:v>
                </c:pt>
                <c:pt idx="201">
                  <c:v>14872.423824999996</c:v>
                </c:pt>
                <c:pt idx="202">
                  <c:v>16694.492955000002</c:v>
                </c:pt>
                <c:pt idx="203">
                  <c:v>-355.55435999999565</c:v>
                </c:pt>
                <c:pt idx="204">
                  <c:v>15808.18931999999</c:v>
                </c:pt>
                <c:pt idx="205">
                  <c:v>-27744.037650000009</c:v>
                </c:pt>
                <c:pt idx="206">
                  <c:v>34665.706950000007</c:v>
                </c:pt>
                <c:pt idx="207">
                  <c:v>-10335.895499999988</c:v>
                </c:pt>
                <c:pt idx="208">
                  <c:v>2346.4665000000064</c:v>
                </c:pt>
                <c:pt idx="209">
                  <c:v>-5309.5735350000141</c:v>
                </c:pt>
                <c:pt idx="210">
                  <c:v>-32048.577757350005</c:v>
                </c:pt>
                <c:pt idx="211">
                  <c:v>-3357.3263149999716</c:v>
                </c:pt>
                <c:pt idx="212">
                  <c:v>-36042.007680000046</c:v>
                </c:pt>
                <c:pt idx="213">
                  <c:v>-4831.2564299999558</c:v>
                </c:pt>
                <c:pt idx="214">
                  <c:v>-7062.0845750000426</c:v>
                </c:pt>
                <c:pt idx="215">
                  <c:v>17218.199250000009</c:v>
                </c:pt>
                <c:pt idx="216">
                  <c:v>-12910.110954999991</c:v>
                </c:pt>
                <c:pt idx="217">
                  <c:v>-21897.884189999961</c:v>
                </c:pt>
                <c:pt idx="218">
                  <c:v>-8244.5159300000232</c:v>
                </c:pt>
                <c:pt idx="219">
                  <c:v>-4115.5584750000144</c:v>
                </c:pt>
                <c:pt idx="220">
                  <c:v>26558.394974999988</c:v>
                </c:pt>
                <c:pt idx="221">
                  <c:v>-877.28631542996061</c:v>
                </c:pt>
                <c:pt idx="222">
                  <c:v>-21753.06378000004</c:v>
                </c:pt>
                <c:pt idx="223">
                  <c:v>-2786.2032799999861</c:v>
                </c:pt>
                <c:pt idx="224">
                  <c:v>-2662.6765549999964</c:v>
                </c:pt>
                <c:pt idx="225">
                  <c:v>26937.770089999995</c:v>
                </c:pt>
                <c:pt idx="226">
                  <c:v>-6894.2330099999836</c:v>
                </c:pt>
                <c:pt idx="227">
                  <c:v>-21973.872584999997</c:v>
                </c:pt>
                <c:pt idx="228">
                  <c:v>-207.17298000002322</c:v>
                </c:pt>
                <c:pt idx="229">
                  <c:v>16418.274600000015</c:v>
                </c:pt>
                <c:pt idx="230">
                  <c:v>-7538.7345495</c:v>
                </c:pt>
                <c:pt idx="231">
                  <c:v>-3391.9259500000167</c:v>
                </c:pt>
                <c:pt idx="232">
                  <c:v>24504.764060000045</c:v>
                </c:pt>
                <c:pt idx="233">
                  <c:v>-12008.217375000035</c:v>
                </c:pt>
                <c:pt idx="234">
                  <c:v>-17847.544609999997</c:v>
                </c:pt>
                <c:pt idx="235">
                  <c:v>-16333.211160000024</c:v>
                </c:pt>
                <c:pt idx="236">
                  <c:v>-5446.4143999999451</c:v>
                </c:pt>
                <c:pt idx="237">
                  <c:v>4286.1702799999548</c:v>
                </c:pt>
                <c:pt idx="238">
                  <c:v>92.318940000006478</c:v>
                </c:pt>
                <c:pt idx="239">
                  <c:v>28990.543260000013</c:v>
                </c:pt>
                <c:pt idx="240">
                  <c:v>-4027.639622159988</c:v>
                </c:pt>
                <c:pt idx="241">
                  <c:v>-17239.145700000034</c:v>
                </c:pt>
                <c:pt idx="242">
                  <c:v>-19235.459774999974</c:v>
                </c:pt>
                <c:pt idx="243">
                  <c:v>54.470674999982521</c:v>
                </c:pt>
                <c:pt idx="244">
                  <c:v>-9102.2400000000107</c:v>
                </c:pt>
                <c:pt idx="245">
                  <c:v>-11187.746884999997</c:v>
                </c:pt>
                <c:pt idx="246">
                  <c:v>65.227155000025661</c:v>
                </c:pt>
                <c:pt idx="247">
                  <c:v>-82.860749999990432</c:v>
                </c:pt>
                <c:pt idx="248">
                  <c:v>23778.277844999979</c:v>
                </c:pt>
                <c:pt idx="249">
                  <c:v>-38360.761110000007</c:v>
                </c:pt>
                <c:pt idx="250">
                  <c:v>-3516.40366000003</c:v>
                </c:pt>
                <c:pt idx="251">
                  <c:v>4022.3110200000392</c:v>
                </c:pt>
                <c:pt idx="252">
                  <c:v>-5100.9580299999989</c:v>
                </c:pt>
                <c:pt idx="253">
                  <c:v>-12658.52174999998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1-3043-BA86-D6381772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594255"/>
        <c:axId val="1689976895"/>
      </c:lineChart>
      <c:catAx>
        <c:axId val="168959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Spot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6895"/>
        <c:crosses val="autoZero"/>
        <c:auto val="1"/>
        <c:lblAlgn val="ctr"/>
        <c:lblOffset val="100"/>
        <c:noMultiLvlLbl val="0"/>
      </c:catAx>
      <c:valAx>
        <c:axId val="16899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r>
              <a:rPr lang="zh-CN" altLang="en-US" baseline="0"/>
              <a:t> </a:t>
            </a:r>
            <a:r>
              <a:rPr lang="en-US" altLang="zh-CN" baseline="0"/>
              <a:t>&amp;</a:t>
            </a:r>
            <a:r>
              <a:rPr lang="zh-CN" altLang="en-US" baseline="0"/>
              <a:t> </a:t>
            </a:r>
            <a:r>
              <a:rPr lang="en-US" altLang="zh-CN" baseline="0"/>
              <a:t>1-month</a:t>
            </a:r>
            <a:r>
              <a:rPr lang="zh-CN" altLang="en-US" baseline="0"/>
              <a:t> </a:t>
            </a:r>
            <a:r>
              <a:rPr lang="en-US" altLang="zh-CN" baseline="0"/>
              <a:t>realized</a:t>
            </a:r>
            <a:r>
              <a:rPr lang="zh-CN" altLang="en-US" baseline="0"/>
              <a:t> </a:t>
            </a:r>
            <a:r>
              <a:rPr lang="en-US" altLang="zh-CN" baseline="0"/>
              <a:t>vol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DIA_Call___Jan10___K90!$I$1</c:f>
              <c:strCache>
                <c:ptCount val="1"/>
                <c:pt idx="0">
                  <c:v>implied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DIA_Call___Jan10___K90!$E$2:$E$260</c:f>
              <c:strCache>
                <c:ptCount val="256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2009-02-25</c:v>
                </c:pt>
                <c:pt idx="37">
                  <c:v>2009-02-26</c:v>
                </c:pt>
                <c:pt idx="38">
                  <c:v>2009-02-27</c:v>
                </c:pt>
                <c:pt idx="39">
                  <c:v>2009-03-02</c:v>
                </c:pt>
                <c:pt idx="40">
                  <c:v>2009-03-03</c:v>
                </c:pt>
                <c:pt idx="41">
                  <c:v>2009-03-04</c:v>
                </c:pt>
                <c:pt idx="42">
                  <c:v>2009-03-05</c:v>
                </c:pt>
                <c:pt idx="43">
                  <c:v>2009-03-06</c:v>
                </c:pt>
                <c:pt idx="44">
                  <c:v>2009-03-09</c:v>
                </c:pt>
                <c:pt idx="45">
                  <c:v>2009-03-10</c:v>
                </c:pt>
                <c:pt idx="46">
                  <c:v>2009-03-11</c:v>
                </c:pt>
                <c:pt idx="47">
                  <c:v>2009-03-12</c:v>
                </c:pt>
                <c:pt idx="48">
                  <c:v>2009-03-13</c:v>
                </c:pt>
                <c:pt idx="49">
                  <c:v>2009-03-16</c:v>
                </c:pt>
                <c:pt idx="50">
                  <c:v>2009-03-17</c:v>
                </c:pt>
                <c:pt idx="51">
                  <c:v>2009-03-18</c:v>
                </c:pt>
                <c:pt idx="52">
                  <c:v>2009-03-19</c:v>
                </c:pt>
                <c:pt idx="53">
                  <c:v>2009-03-20</c:v>
                </c:pt>
                <c:pt idx="54">
                  <c:v>2009-03-23</c:v>
                </c:pt>
                <c:pt idx="55">
                  <c:v>2009-03-24</c:v>
                </c:pt>
                <c:pt idx="56">
                  <c:v>2009-03-25</c:v>
                </c:pt>
                <c:pt idx="57">
                  <c:v>2009-03-26</c:v>
                </c:pt>
                <c:pt idx="58">
                  <c:v>2009-03-27</c:v>
                </c:pt>
                <c:pt idx="59">
                  <c:v>2009-03-30</c:v>
                </c:pt>
                <c:pt idx="60">
                  <c:v>2009-03-31</c:v>
                </c:pt>
                <c:pt idx="61">
                  <c:v>2009-04-01</c:v>
                </c:pt>
                <c:pt idx="62">
                  <c:v>2009-04-02</c:v>
                </c:pt>
                <c:pt idx="63">
                  <c:v>2009-04-03</c:v>
                </c:pt>
                <c:pt idx="64">
                  <c:v>2009-04-06</c:v>
                </c:pt>
                <c:pt idx="65">
                  <c:v>2009-04-07</c:v>
                </c:pt>
                <c:pt idx="66">
                  <c:v>2009-04-08</c:v>
                </c:pt>
                <c:pt idx="67">
                  <c:v>2009-04-09</c:v>
                </c:pt>
                <c:pt idx="68">
                  <c:v>2009-04-13</c:v>
                </c:pt>
                <c:pt idx="69">
                  <c:v>2009-04-14</c:v>
                </c:pt>
                <c:pt idx="70">
                  <c:v>2009-04-15</c:v>
                </c:pt>
                <c:pt idx="71">
                  <c:v>2009-04-16</c:v>
                </c:pt>
                <c:pt idx="72">
                  <c:v>2009-04-17</c:v>
                </c:pt>
                <c:pt idx="73">
                  <c:v>2009-04-20</c:v>
                </c:pt>
                <c:pt idx="74">
                  <c:v>2009-04-21</c:v>
                </c:pt>
                <c:pt idx="75">
                  <c:v>2009-04-22</c:v>
                </c:pt>
                <c:pt idx="76">
                  <c:v>2009-04-23</c:v>
                </c:pt>
                <c:pt idx="77">
                  <c:v>2009-04-24</c:v>
                </c:pt>
                <c:pt idx="78">
                  <c:v>2009-04-27</c:v>
                </c:pt>
                <c:pt idx="79">
                  <c:v>2009-04-28</c:v>
                </c:pt>
                <c:pt idx="80">
                  <c:v>2009-04-29</c:v>
                </c:pt>
                <c:pt idx="81">
                  <c:v>2009-04-30</c:v>
                </c:pt>
                <c:pt idx="82">
                  <c:v>2009-05-01</c:v>
                </c:pt>
                <c:pt idx="83">
                  <c:v>2009-05-04</c:v>
                </c:pt>
                <c:pt idx="84">
                  <c:v>2009-05-05</c:v>
                </c:pt>
                <c:pt idx="85">
                  <c:v>2009-05-06</c:v>
                </c:pt>
                <c:pt idx="86">
                  <c:v>2009-05-07</c:v>
                </c:pt>
                <c:pt idx="87">
                  <c:v>2009-05-08</c:v>
                </c:pt>
                <c:pt idx="88">
                  <c:v>2009-05-11</c:v>
                </c:pt>
                <c:pt idx="89">
                  <c:v>2009-05-12</c:v>
                </c:pt>
                <c:pt idx="90">
                  <c:v>2009-05-13</c:v>
                </c:pt>
                <c:pt idx="91">
                  <c:v>2009-05-14</c:v>
                </c:pt>
                <c:pt idx="92">
                  <c:v>2009-05-15</c:v>
                </c:pt>
                <c:pt idx="93">
                  <c:v>2009-05-18</c:v>
                </c:pt>
                <c:pt idx="94">
                  <c:v>2009-05-19</c:v>
                </c:pt>
                <c:pt idx="95">
                  <c:v>2009-05-20</c:v>
                </c:pt>
                <c:pt idx="96">
                  <c:v>2009-05-21</c:v>
                </c:pt>
                <c:pt idx="97">
                  <c:v>2009-05-22</c:v>
                </c:pt>
                <c:pt idx="98">
                  <c:v>2009-05-26</c:v>
                </c:pt>
                <c:pt idx="99">
                  <c:v>2009-05-27</c:v>
                </c:pt>
                <c:pt idx="100">
                  <c:v>2009-05-28</c:v>
                </c:pt>
                <c:pt idx="101">
                  <c:v>2009-05-29</c:v>
                </c:pt>
                <c:pt idx="102">
                  <c:v>2009-06-01</c:v>
                </c:pt>
                <c:pt idx="103">
                  <c:v>2009-06-02</c:v>
                </c:pt>
                <c:pt idx="104">
                  <c:v>2009-06-03</c:v>
                </c:pt>
                <c:pt idx="105">
                  <c:v>2009-06-04</c:v>
                </c:pt>
                <c:pt idx="106">
                  <c:v>2009-06-05</c:v>
                </c:pt>
                <c:pt idx="107">
                  <c:v>2009-06-08</c:v>
                </c:pt>
                <c:pt idx="108">
                  <c:v>2009-06-09</c:v>
                </c:pt>
                <c:pt idx="109">
                  <c:v>2009-06-10</c:v>
                </c:pt>
                <c:pt idx="110">
                  <c:v>2009-06-11</c:v>
                </c:pt>
                <c:pt idx="111">
                  <c:v>2009-06-12</c:v>
                </c:pt>
                <c:pt idx="112">
                  <c:v>2009-06-15</c:v>
                </c:pt>
                <c:pt idx="113">
                  <c:v>2009-06-16</c:v>
                </c:pt>
                <c:pt idx="114">
                  <c:v>2009-06-17</c:v>
                </c:pt>
                <c:pt idx="115">
                  <c:v>2009-06-18</c:v>
                </c:pt>
                <c:pt idx="116">
                  <c:v>2009-06-19</c:v>
                </c:pt>
                <c:pt idx="117">
                  <c:v>2009-06-22</c:v>
                </c:pt>
                <c:pt idx="118">
                  <c:v>2009-06-23</c:v>
                </c:pt>
                <c:pt idx="119">
                  <c:v>2009-06-24</c:v>
                </c:pt>
                <c:pt idx="120">
                  <c:v>2009-06-25</c:v>
                </c:pt>
                <c:pt idx="121">
                  <c:v>2009-06-26</c:v>
                </c:pt>
                <c:pt idx="122">
                  <c:v>2009-06-29</c:v>
                </c:pt>
                <c:pt idx="123">
                  <c:v>2009-06-30</c:v>
                </c:pt>
                <c:pt idx="124">
                  <c:v>2009-07-01</c:v>
                </c:pt>
                <c:pt idx="125">
                  <c:v>2009-07-02</c:v>
                </c:pt>
                <c:pt idx="126">
                  <c:v>2009-07-06</c:v>
                </c:pt>
                <c:pt idx="127">
                  <c:v>2009-07-07</c:v>
                </c:pt>
                <c:pt idx="128">
                  <c:v>2009-07-08</c:v>
                </c:pt>
                <c:pt idx="129">
                  <c:v>2009-07-09</c:v>
                </c:pt>
                <c:pt idx="130">
                  <c:v>2009-07-10</c:v>
                </c:pt>
                <c:pt idx="131">
                  <c:v>2009-07-13</c:v>
                </c:pt>
                <c:pt idx="132">
                  <c:v>2009-07-14</c:v>
                </c:pt>
                <c:pt idx="133">
                  <c:v>2009-07-15</c:v>
                </c:pt>
                <c:pt idx="134">
                  <c:v>2009-07-16</c:v>
                </c:pt>
                <c:pt idx="135">
                  <c:v>2009-07-17</c:v>
                </c:pt>
                <c:pt idx="136">
                  <c:v>2009-07-20</c:v>
                </c:pt>
                <c:pt idx="137">
                  <c:v>2009-07-21</c:v>
                </c:pt>
                <c:pt idx="138">
                  <c:v>2009-07-22</c:v>
                </c:pt>
                <c:pt idx="139">
                  <c:v>2009-07-23</c:v>
                </c:pt>
                <c:pt idx="140">
                  <c:v>2009-07-24</c:v>
                </c:pt>
                <c:pt idx="141">
                  <c:v>2009-07-27</c:v>
                </c:pt>
                <c:pt idx="142">
                  <c:v>2009-07-28</c:v>
                </c:pt>
                <c:pt idx="143">
                  <c:v>2009-07-29</c:v>
                </c:pt>
                <c:pt idx="144">
                  <c:v>2009-07-30</c:v>
                </c:pt>
                <c:pt idx="145">
                  <c:v>2009-07-31</c:v>
                </c:pt>
                <c:pt idx="146">
                  <c:v>2009-08-03</c:v>
                </c:pt>
                <c:pt idx="147">
                  <c:v>2009-08-04</c:v>
                </c:pt>
                <c:pt idx="148">
                  <c:v>2009-08-05</c:v>
                </c:pt>
                <c:pt idx="149">
                  <c:v>2009-08-06</c:v>
                </c:pt>
                <c:pt idx="150">
                  <c:v>2009-08-07</c:v>
                </c:pt>
                <c:pt idx="151">
                  <c:v>2009-08-10</c:v>
                </c:pt>
                <c:pt idx="152">
                  <c:v>2009-08-11</c:v>
                </c:pt>
                <c:pt idx="153">
                  <c:v>2009-08-12</c:v>
                </c:pt>
                <c:pt idx="154">
                  <c:v>2009-08-13</c:v>
                </c:pt>
                <c:pt idx="155">
                  <c:v>2009-08-14</c:v>
                </c:pt>
                <c:pt idx="156">
                  <c:v>2009-08-17</c:v>
                </c:pt>
                <c:pt idx="157">
                  <c:v>2009-08-18</c:v>
                </c:pt>
                <c:pt idx="158">
                  <c:v>2009-08-19</c:v>
                </c:pt>
                <c:pt idx="159">
                  <c:v>2009-08-20</c:v>
                </c:pt>
                <c:pt idx="160">
                  <c:v>2009-08-21</c:v>
                </c:pt>
                <c:pt idx="161">
                  <c:v>2009-08-24</c:v>
                </c:pt>
                <c:pt idx="162">
                  <c:v>2009-08-25</c:v>
                </c:pt>
                <c:pt idx="163">
                  <c:v>2009-08-26</c:v>
                </c:pt>
                <c:pt idx="164">
                  <c:v>2009-08-27</c:v>
                </c:pt>
                <c:pt idx="165">
                  <c:v>2009-08-28</c:v>
                </c:pt>
                <c:pt idx="166">
                  <c:v>2009-08-31</c:v>
                </c:pt>
                <c:pt idx="167">
                  <c:v>2009-09-01</c:v>
                </c:pt>
                <c:pt idx="168">
                  <c:v>2009-09-02</c:v>
                </c:pt>
                <c:pt idx="169">
                  <c:v>2009-09-03</c:v>
                </c:pt>
                <c:pt idx="170">
                  <c:v>2009-09-04</c:v>
                </c:pt>
                <c:pt idx="171">
                  <c:v>2009-09-08</c:v>
                </c:pt>
                <c:pt idx="172">
                  <c:v>2009-09-09</c:v>
                </c:pt>
                <c:pt idx="173">
                  <c:v>2009-09-10</c:v>
                </c:pt>
                <c:pt idx="174">
                  <c:v>2009-09-11</c:v>
                </c:pt>
                <c:pt idx="175">
                  <c:v>2009-09-14</c:v>
                </c:pt>
                <c:pt idx="176">
                  <c:v>2009-09-15</c:v>
                </c:pt>
                <c:pt idx="177">
                  <c:v>2009-09-16</c:v>
                </c:pt>
                <c:pt idx="178">
                  <c:v>2009-09-17</c:v>
                </c:pt>
                <c:pt idx="179">
                  <c:v>2009-09-18</c:v>
                </c:pt>
                <c:pt idx="180">
                  <c:v>2009-09-21</c:v>
                </c:pt>
                <c:pt idx="181">
                  <c:v>2009-09-22</c:v>
                </c:pt>
                <c:pt idx="182">
                  <c:v>2009-09-23</c:v>
                </c:pt>
                <c:pt idx="183">
                  <c:v>2009-09-24</c:v>
                </c:pt>
                <c:pt idx="184">
                  <c:v>2009-09-25</c:v>
                </c:pt>
                <c:pt idx="185">
                  <c:v>2009-09-28</c:v>
                </c:pt>
                <c:pt idx="186">
                  <c:v>2009-09-29</c:v>
                </c:pt>
                <c:pt idx="187">
                  <c:v>2009-09-30</c:v>
                </c:pt>
                <c:pt idx="188">
                  <c:v>2009-10-01</c:v>
                </c:pt>
                <c:pt idx="189">
                  <c:v>2009-10-02</c:v>
                </c:pt>
                <c:pt idx="190">
                  <c:v>2009-10-05</c:v>
                </c:pt>
                <c:pt idx="191">
                  <c:v>2009-10-06</c:v>
                </c:pt>
                <c:pt idx="192">
                  <c:v>2009-10-07</c:v>
                </c:pt>
                <c:pt idx="193">
                  <c:v>2009-10-08</c:v>
                </c:pt>
                <c:pt idx="194">
                  <c:v>2009-10-09</c:v>
                </c:pt>
                <c:pt idx="195">
                  <c:v>2009-10-13</c:v>
                </c:pt>
                <c:pt idx="196">
                  <c:v>2009-10-14</c:v>
                </c:pt>
                <c:pt idx="197">
                  <c:v>2009-10-15</c:v>
                </c:pt>
                <c:pt idx="198">
                  <c:v>2009-10-16</c:v>
                </c:pt>
                <c:pt idx="199">
                  <c:v>2009-10-19</c:v>
                </c:pt>
                <c:pt idx="200">
                  <c:v>2009-10-20</c:v>
                </c:pt>
                <c:pt idx="201">
                  <c:v>2009-10-21</c:v>
                </c:pt>
                <c:pt idx="202">
                  <c:v>2009-10-22</c:v>
                </c:pt>
                <c:pt idx="203">
                  <c:v>2009-10-23</c:v>
                </c:pt>
                <c:pt idx="204">
                  <c:v>2009-10-26</c:v>
                </c:pt>
                <c:pt idx="205">
                  <c:v>2009-10-27</c:v>
                </c:pt>
                <c:pt idx="206">
                  <c:v>2009-10-28</c:v>
                </c:pt>
                <c:pt idx="207">
                  <c:v>2009-10-29</c:v>
                </c:pt>
                <c:pt idx="208">
                  <c:v>2009-10-30</c:v>
                </c:pt>
                <c:pt idx="209">
                  <c:v>2009-11-02</c:v>
                </c:pt>
                <c:pt idx="210">
                  <c:v>2009-11-03</c:v>
                </c:pt>
                <c:pt idx="211">
                  <c:v>2009-11-04</c:v>
                </c:pt>
                <c:pt idx="212">
                  <c:v>2009-11-05</c:v>
                </c:pt>
                <c:pt idx="213">
                  <c:v>2009-11-06</c:v>
                </c:pt>
                <c:pt idx="214">
                  <c:v>2009-11-09</c:v>
                </c:pt>
                <c:pt idx="215">
                  <c:v>2009-11-10</c:v>
                </c:pt>
                <c:pt idx="216">
                  <c:v>2009-11-11</c:v>
                </c:pt>
                <c:pt idx="217">
                  <c:v>2009-11-12</c:v>
                </c:pt>
                <c:pt idx="218">
                  <c:v>2009-11-13</c:v>
                </c:pt>
                <c:pt idx="219">
                  <c:v>2009-11-16</c:v>
                </c:pt>
                <c:pt idx="220">
                  <c:v>2009-11-17</c:v>
                </c:pt>
                <c:pt idx="221">
                  <c:v>2009-11-18</c:v>
                </c:pt>
                <c:pt idx="222">
                  <c:v>2009-11-19</c:v>
                </c:pt>
                <c:pt idx="223">
                  <c:v>2009-11-20</c:v>
                </c:pt>
                <c:pt idx="224">
                  <c:v>2009-11-23</c:v>
                </c:pt>
                <c:pt idx="225">
                  <c:v>2009-11-24</c:v>
                </c:pt>
                <c:pt idx="226">
                  <c:v>2009-11-25</c:v>
                </c:pt>
                <c:pt idx="227">
                  <c:v>2009-11-27</c:v>
                </c:pt>
                <c:pt idx="228">
                  <c:v>2009-11-30</c:v>
                </c:pt>
                <c:pt idx="229">
                  <c:v>2009-12-01</c:v>
                </c:pt>
                <c:pt idx="230">
                  <c:v>2009-12-02</c:v>
                </c:pt>
                <c:pt idx="231">
                  <c:v>2009-12-03</c:v>
                </c:pt>
                <c:pt idx="232">
                  <c:v>2009-12-04</c:v>
                </c:pt>
                <c:pt idx="233">
                  <c:v>2009-12-07</c:v>
                </c:pt>
                <c:pt idx="234">
                  <c:v>2009-12-08</c:v>
                </c:pt>
                <c:pt idx="235">
                  <c:v>2009-12-09</c:v>
                </c:pt>
                <c:pt idx="236">
                  <c:v>2009-12-10</c:v>
                </c:pt>
                <c:pt idx="237">
                  <c:v>2009-12-11</c:v>
                </c:pt>
                <c:pt idx="238">
                  <c:v>2009-12-14</c:v>
                </c:pt>
                <c:pt idx="239">
                  <c:v>2009-12-15</c:v>
                </c:pt>
                <c:pt idx="240">
                  <c:v>2009-12-16</c:v>
                </c:pt>
                <c:pt idx="241">
                  <c:v>2009-12-17</c:v>
                </c:pt>
                <c:pt idx="242">
                  <c:v>2009-12-18</c:v>
                </c:pt>
                <c:pt idx="243">
                  <c:v>2009-12-21</c:v>
                </c:pt>
                <c:pt idx="244">
                  <c:v>2009-12-22</c:v>
                </c:pt>
                <c:pt idx="245">
                  <c:v>2009-12-23</c:v>
                </c:pt>
                <c:pt idx="246">
                  <c:v>2009-12-24</c:v>
                </c:pt>
                <c:pt idx="247">
                  <c:v>2009-12-28</c:v>
                </c:pt>
                <c:pt idx="248">
                  <c:v>2009-12-29</c:v>
                </c:pt>
                <c:pt idx="249">
                  <c:v>2009-12-30</c:v>
                </c:pt>
                <c:pt idx="250">
                  <c:v>2009-12-31</c:v>
                </c:pt>
                <c:pt idx="251">
                  <c:v>2010-01-04</c:v>
                </c:pt>
                <c:pt idx="252">
                  <c:v>2010-01-05</c:v>
                </c:pt>
                <c:pt idx="253">
                  <c:v>2010-01-06</c:v>
                </c:pt>
                <c:pt idx="254">
                  <c:v>2010-01-07</c:v>
                </c:pt>
                <c:pt idx="255">
                  <c:v>2010-01-08</c:v>
                </c:pt>
              </c:strCache>
            </c:strRef>
          </c:cat>
          <c:val>
            <c:numRef>
              <c:f>DIA_Call___Jan10___K90!$I$2:$I$260</c:f>
              <c:numCache>
                <c:formatCode>General</c:formatCode>
                <c:ptCount val="259"/>
                <c:pt idx="0">
                  <c:v>0.32858599999999999</c:v>
                </c:pt>
                <c:pt idx="1">
                  <c:v>0.32439499999999999</c:v>
                </c:pt>
                <c:pt idx="2">
                  <c:v>0.32664599999999999</c:v>
                </c:pt>
                <c:pt idx="3">
                  <c:v>0.33275100000000002</c:v>
                </c:pt>
                <c:pt idx="4">
                  <c:v>0.33281500000000003</c:v>
                </c:pt>
                <c:pt idx="5">
                  <c:v>0.33112599999999998</c:v>
                </c:pt>
                <c:pt idx="6">
                  <c:v>0.34152700000000003</c:v>
                </c:pt>
                <c:pt idx="7">
                  <c:v>0.33812999999999999</c:v>
                </c:pt>
                <c:pt idx="8">
                  <c:v>0.34239399999999998</c:v>
                </c:pt>
                <c:pt idx="9">
                  <c:v>0.32891199999999998</c:v>
                </c:pt>
                <c:pt idx="10">
                  <c:v>0.323932</c:v>
                </c:pt>
                <c:pt idx="11">
                  <c:v>0.338445</c:v>
                </c:pt>
                <c:pt idx="12">
                  <c:v>0.31985799999999998</c:v>
                </c:pt>
                <c:pt idx="13">
                  <c:v>0.31704300000000002</c:v>
                </c:pt>
                <c:pt idx="14">
                  <c:v>0.31601800000000002</c:v>
                </c:pt>
                <c:pt idx="15">
                  <c:v>0.30904500000000001</c:v>
                </c:pt>
                <c:pt idx="16">
                  <c:v>0.30396899999999999</c:v>
                </c:pt>
                <c:pt idx="17">
                  <c:v>0.29305300000000001</c:v>
                </c:pt>
                <c:pt idx="18">
                  <c:v>0.29776799999999998</c:v>
                </c:pt>
                <c:pt idx="19">
                  <c:v>0.30080299999999999</c:v>
                </c:pt>
                <c:pt idx="20">
                  <c:v>0.294821</c:v>
                </c:pt>
                <c:pt idx="21">
                  <c:v>0.29026299999999999</c:v>
                </c:pt>
                <c:pt idx="22">
                  <c:v>0.28770400000000002</c:v>
                </c:pt>
                <c:pt idx="23">
                  <c:v>0.285715</c:v>
                </c:pt>
                <c:pt idx="24">
                  <c:v>0.28626299999999999</c:v>
                </c:pt>
                <c:pt idx="25">
                  <c:v>0.28717799999999999</c:v>
                </c:pt>
                <c:pt idx="26">
                  <c:v>0.291825</c:v>
                </c:pt>
                <c:pt idx="27">
                  <c:v>0.28427200000000002</c:v>
                </c:pt>
                <c:pt idx="28">
                  <c:v>0.28149800000000003</c:v>
                </c:pt>
                <c:pt idx="29">
                  <c:v>0.28264600000000001</c:v>
                </c:pt>
                <c:pt idx="30">
                  <c:v>0.28664899999999999</c:v>
                </c:pt>
                <c:pt idx="31">
                  <c:v>0.28204699999999999</c:v>
                </c:pt>
                <c:pt idx="32">
                  <c:v>0.30876900000000002</c:v>
                </c:pt>
                <c:pt idx="33">
                  <c:v>0.30996099999999999</c:v>
                </c:pt>
                <c:pt idx="34">
                  <c:v>0.31975399999999998</c:v>
                </c:pt>
                <c:pt idx="35">
                  <c:v>0.30121399999999998</c:v>
                </c:pt>
                <c:pt idx="36" formatCode="0.000000">
                  <c:v>0.30186349999999995</c:v>
                </c:pt>
                <c:pt idx="37">
                  <c:v>0.30251299999999998</c:v>
                </c:pt>
                <c:pt idx="38">
                  <c:v>0.30037199999999997</c:v>
                </c:pt>
                <c:pt idx="39">
                  <c:v>0.31048100000000001</c:v>
                </c:pt>
                <c:pt idx="40">
                  <c:v>0.302369</c:v>
                </c:pt>
                <c:pt idx="41">
                  <c:v>0.28823500000000002</c:v>
                </c:pt>
                <c:pt idx="42">
                  <c:v>0.29398299999999999</c:v>
                </c:pt>
                <c:pt idx="43">
                  <c:v>0.28461399999999998</c:v>
                </c:pt>
                <c:pt idx="44">
                  <c:v>0.29309499999999999</c:v>
                </c:pt>
                <c:pt idx="45">
                  <c:v>0.27500200000000002</c:v>
                </c:pt>
                <c:pt idx="46">
                  <c:v>0.28551399999999999</c:v>
                </c:pt>
                <c:pt idx="47">
                  <c:v>0.28601100000000002</c:v>
                </c:pt>
                <c:pt idx="48">
                  <c:v>0.29352400000000001</c:v>
                </c:pt>
                <c:pt idx="49">
                  <c:v>0.30414799999999997</c:v>
                </c:pt>
                <c:pt idx="50">
                  <c:v>0.29411199999999998</c:v>
                </c:pt>
                <c:pt idx="51">
                  <c:v>0.29570099999999999</c:v>
                </c:pt>
                <c:pt idx="52">
                  <c:v>0.288746</c:v>
                </c:pt>
                <c:pt idx="53">
                  <c:v>0.29845699999999997</c:v>
                </c:pt>
                <c:pt idx="54">
                  <c:v>0.28758400000000001</c:v>
                </c:pt>
                <c:pt idx="55">
                  <c:v>0.290269</c:v>
                </c:pt>
                <c:pt idx="56">
                  <c:v>0.29187800000000003</c:v>
                </c:pt>
                <c:pt idx="57">
                  <c:v>0.28833399999999998</c:v>
                </c:pt>
                <c:pt idx="58">
                  <c:v>0.29441600000000001</c:v>
                </c:pt>
                <c:pt idx="59">
                  <c:v>0.30298199999999997</c:v>
                </c:pt>
                <c:pt idx="60">
                  <c:v>0.30470900000000001</c:v>
                </c:pt>
                <c:pt idx="61">
                  <c:v>0.30000500000000002</c:v>
                </c:pt>
                <c:pt idx="62">
                  <c:v>0.304367</c:v>
                </c:pt>
                <c:pt idx="63">
                  <c:v>0.30130000000000001</c:v>
                </c:pt>
                <c:pt idx="64">
                  <c:v>0.30666399999999999</c:v>
                </c:pt>
                <c:pt idx="65">
                  <c:v>0.30546899999999999</c:v>
                </c:pt>
                <c:pt idx="66">
                  <c:v>0.30101</c:v>
                </c:pt>
                <c:pt idx="67">
                  <c:v>0.29662500000000003</c:v>
                </c:pt>
                <c:pt idx="68">
                  <c:v>0.29724</c:v>
                </c:pt>
                <c:pt idx="69">
                  <c:v>0.29521199999999997</c:v>
                </c:pt>
                <c:pt idx="70">
                  <c:v>0.29640499999999997</c:v>
                </c:pt>
                <c:pt idx="71">
                  <c:v>0.28428300000000001</c:v>
                </c:pt>
                <c:pt idx="72">
                  <c:v>0.27616499999999999</c:v>
                </c:pt>
                <c:pt idx="73">
                  <c:v>0.28253099999999998</c:v>
                </c:pt>
                <c:pt idx="74">
                  <c:v>0.27649499999999999</c:v>
                </c:pt>
                <c:pt idx="75">
                  <c:v>0.28270899999999999</c:v>
                </c:pt>
                <c:pt idx="76">
                  <c:v>0.27823399999999998</c:v>
                </c:pt>
                <c:pt idx="77">
                  <c:v>0.276808</c:v>
                </c:pt>
                <c:pt idx="78">
                  <c:v>0.28050399999999998</c:v>
                </c:pt>
                <c:pt idx="79">
                  <c:v>0.27988600000000002</c:v>
                </c:pt>
                <c:pt idx="80">
                  <c:v>0.26912399999999997</c:v>
                </c:pt>
                <c:pt idx="81">
                  <c:v>0.27219500000000002</c:v>
                </c:pt>
                <c:pt idx="82">
                  <c:v>0.26839800000000003</c:v>
                </c:pt>
                <c:pt idx="83">
                  <c:v>0.26343499999999997</c:v>
                </c:pt>
                <c:pt idx="84">
                  <c:v>0.261772</c:v>
                </c:pt>
                <c:pt idx="85">
                  <c:v>0.25645200000000001</c:v>
                </c:pt>
                <c:pt idx="86">
                  <c:v>0.258436</c:v>
                </c:pt>
                <c:pt idx="87">
                  <c:v>0.25151800000000002</c:v>
                </c:pt>
                <c:pt idx="88">
                  <c:v>0.24854799999999999</c:v>
                </c:pt>
                <c:pt idx="89">
                  <c:v>0.25026300000000001</c:v>
                </c:pt>
                <c:pt idx="90">
                  <c:v>0.24956900000000001</c:v>
                </c:pt>
                <c:pt idx="91">
                  <c:v>0.25287599999999999</c:v>
                </c:pt>
                <c:pt idx="92">
                  <c:v>0.25586999999999999</c:v>
                </c:pt>
                <c:pt idx="93">
                  <c:v>0.24609300000000001</c:v>
                </c:pt>
                <c:pt idx="94">
                  <c:v>0.24315200000000001</c:v>
                </c:pt>
                <c:pt idx="95">
                  <c:v>0.24160999999999999</c:v>
                </c:pt>
                <c:pt idx="96">
                  <c:v>0.24479400000000001</c:v>
                </c:pt>
                <c:pt idx="97">
                  <c:v>0.247361</c:v>
                </c:pt>
                <c:pt idx="98">
                  <c:v>0.24185200000000001</c:v>
                </c:pt>
                <c:pt idx="99">
                  <c:v>0.242701</c:v>
                </c:pt>
                <c:pt idx="100">
                  <c:v>0.24274699999999999</c:v>
                </c:pt>
                <c:pt idx="101">
                  <c:v>0.24610499999999999</c:v>
                </c:pt>
                <c:pt idx="102">
                  <c:v>0.24115800000000001</c:v>
                </c:pt>
                <c:pt idx="103">
                  <c:v>0.24219299999999999</c:v>
                </c:pt>
                <c:pt idx="104">
                  <c:v>0.24867300000000001</c:v>
                </c:pt>
                <c:pt idx="105">
                  <c:v>0.24971099999999999</c:v>
                </c:pt>
                <c:pt idx="106">
                  <c:v>0.247666</c:v>
                </c:pt>
                <c:pt idx="107">
                  <c:v>0.250606</c:v>
                </c:pt>
                <c:pt idx="108">
                  <c:v>0.24723300000000001</c:v>
                </c:pt>
                <c:pt idx="109">
                  <c:v>0.24496000000000001</c:v>
                </c:pt>
                <c:pt idx="110">
                  <c:v>0.239343</c:v>
                </c:pt>
                <c:pt idx="111">
                  <c:v>0.23780000000000001</c:v>
                </c:pt>
                <c:pt idx="112">
                  <c:v>0.24027599999999999</c:v>
                </c:pt>
                <c:pt idx="113">
                  <c:v>0.24297099999999999</c:v>
                </c:pt>
                <c:pt idx="114">
                  <c:v>0.23807200000000001</c:v>
                </c:pt>
                <c:pt idx="115">
                  <c:v>0.24302099999999999</c:v>
                </c:pt>
                <c:pt idx="116">
                  <c:v>0.23821000000000001</c:v>
                </c:pt>
                <c:pt idx="117">
                  <c:v>0.24503</c:v>
                </c:pt>
                <c:pt idx="118">
                  <c:v>0.24131900000000001</c:v>
                </c:pt>
                <c:pt idx="119">
                  <c:v>0.235207</c:v>
                </c:pt>
                <c:pt idx="120">
                  <c:v>0.22897899999999999</c:v>
                </c:pt>
                <c:pt idx="121">
                  <c:v>0.228294</c:v>
                </c:pt>
                <c:pt idx="122">
                  <c:v>0.22184400000000001</c:v>
                </c:pt>
                <c:pt idx="123">
                  <c:v>0.22190599999999999</c:v>
                </c:pt>
                <c:pt idx="124">
                  <c:v>0.22337599999999999</c:v>
                </c:pt>
                <c:pt idx="125">
                  <c:v>0.22666700000000001</c:v>
                </c:pt>
                <c:pt idx="126">
                  <c:v>0.22781399999999999</c:v>
                </c:pt>
                <c:pt idx="127">
                  <c:v>0.23480300000000001</c:v>
                </c:pt>
                <c:pt idx="128">
                  <c:v>0.233822</c:v>
                </c:pt>
                <c:pt idx="129">
                  <c:v>0.232986</c:v>
                </c:pt>
                <c:pt idx="130">
                  <c:v>0.23325799999999999</c:v>
                </c:pt>
                <c:pt idx="131">
                  <c:v>0.22961300000000001</c:v>
                </c:pt>
                <c:pt idx="132">
                  <c:v>0.22867299999999999</c:v>
                </c:pt>
                <c:pt idx="133">
                  <c:v>0.23073299999999999</c:v>
                </c:pt>
                <c:pt idx="134">
                  <c:v>0.21637700000000001</c:v>
                </c:pt>
                <c:pt idx="135">
                  <c:v>0.21677399999999999</c:v>
                </c:pt>
                <c:pt idx="136">
                  <c:v>0.21459400000000001</c:v>
                </c:pt>
                <c:pt idx="137">
                  <c:v>0.21293400000000001</c:v>
                </c:pt>
                <c:pt idx="138">
                  <c:v>0.21118500000000001</c:v>
                </c:pt>
                <c:pt idx="139">
                  <c:v>0.21468699999999999</c:v>
                </c:pt>
                <c:pt idx="140">
                  <c:v>0.215028</c:v>
                </c:pt>
                <c:pt idx="141">
                  <c:v>0.21731900000000001</c:v>
                </c:pt>
                <c:pt idx="142">
                  <c:v>0.22236300000000001</c:v>
                </c:pt>
                <c:pt idx="143">
                  <c:v>0.22797600000000001</c:v>
                </c:pt>
                <c:pt idx="144">
                  <c:v>0.2263</c:v>
                </c:pt>
                <c:pt idx="145">
                  <c:v>0.226467</c:v>
                </c:pt>
                <c:pt idx="146">
                  <c:v>0.22334699999999999</c:v>
                </c:pt>
                <c:pt idx="147">
                  <c:v>0.21984300000000001</c:v>
                </c:pt>
                <c:pt idx="148">
                  <c:v>0.220247</c:v>
                </c:pt>
                <c:pt idx="149">
                  <c:v>0.22497800000000001</c:v>
                </c:pt>
                <c:pt idx="150">
                  <c:v>0.22280800000000001</c:v>
                </c:pt>
                <c:pt idx="151">
                  <c:v>0.21909200000000001</c:v>
                </c:pt>
                <c:pt idx="152">
                  <c:v>0.22703999999999999</c:v>
                </c:pt>
                <c:pt idx="153">
                  <c:v>0.22497</c:v>
                </c:pt>
                <c:pt idx="154">
                  <c:v>0.222743</c:v>
                </c:pt>
                <c:pt idx="155">
                  <c:v>0.21887899999999999</c:v>
                </c:pt>
                <c:pt idx="156">
                  <c:v>0.23388800000000001</c:v>
                </c:pt>
                <c:pt idx="157">
                  <c:v>0.23047300000000001</c:v>
                </c:pt>
                <c:pt idx="158">
                  <c:v>0.22703400000000001</c:v>
                </c:pt>
                <c:pt idx="159">
                  <c:v>0.246285</c:v>
                </c:pt>
                <c:pt idx="160">
                  <c:v>0.250608</c:v>
                </c:pt>
                <c:pt idx="161">
                  <c:v>0.25195699999999999</c:v>
                </c:pt>
                <c:pt idx="162">
                  <c:v>0.25378400000000001</c:v>
                </c:pt>
                <c:pt idx="163">
                  <c:v>0.255359</c:v>
                </c:pt>
                <c:pt idx="164">
                  <c:v>0.25689899999999999</c:v>
                </c:pt>
                <c:pt idx="165">
                  <c:v>0.25741700000000001</c:v>
                </c:pt>
                <c:pt idx="166">
                  <c:v>0.26086300000000001</c:v>
                </c:pt>
                <c:pt idx="167">
                  <c:v>0.26658599999999999</c:v>
                </c:pt>
                <c:pt idx="168">
                  <c:v>0.26819599999999999</c:v>
                </c:pt>
                <c:pt idx="169">
                  <c:v>0.26235999999999998</c:v>
                </c:pt>
                <c:pt idx="170">
                  <c:v>0.25747799999999998</c:v>
                </c:pt>
                <c:pt idx="171">
                  <c:v>0.25734200000000002</c:v>
                </c:pt>
                <c:pt idx="172">
                  <c:v>0.25082599999999999</c:v>
                </c:pt>
                <c:pt idx="173">
                  <c:v>0.24771000000000001</c:v>
                </c:pt>
                <c:pt idx="174">
                  <c:v>0.249472</c:v>
                </c:pt>
                <c:pt idx="175">
                  <c:v>0.25039</c:v>
                </c:pt>
                <c:pt idx="176">
                  <c:v>0.252363</c:v>
                </c:pt>
                <c:pt idx="177">
                  <c:v>0.24762200000000001</c:v>
                </c:pt>
                <c:pt idx="178">
                  <c:v>0.234461</c:v>
                </c:pt>
                <c:pt idx="179">
                  <c:v>0.241429</c:v>
                </c:pt>
                <c:pt idx="180">
                  <c:v>0.23946000000000001</c:v>
                </c:pt>
                <c:pt idx="181">
                  <c:v>0.237291</c:v>
                </c:pt>
                <c:pt idx="182">
                  <c:v>0.234455</c:v>
                </c:pt>
                <c:pt idx="183">
                  <c:v>0.24770700000000001</c:v>
                </c:pt>
                <c:pt idx="184">
                  <c:v>0.236544</c:v>
                </c:pt>
                <c:pt idx="185">
                  <c:v>0.23607900000000001</c:v>
                </c:pt>
                <c:pt idx="186">
                  <c:v>0.23879300000000001</c:v>
                </c:pt>
                <c:pt idx="187">
                  <c:v>0.24091099999999999</c:v>
                </c:pt>
                <c:pt idx="188">
                  <c:v>0.243449</c:v>
                </c:pt>
                <c:pt idx="189">
                  <c:v>0.244778</c:v>
                </c:pt>
                <c:pt idx="190">
                  <c:v>0.24194399999999999</c:v>
                </c:pt>
                <c:pt idx="191">
                  <c:v>0.23633699999999999</c:v>
                </c:pt>
                <c:pt idx="192">
                  <c:v>0.23497100000000001</c:v>
                </c:pt>
                <c:pt idx="193">
                  <c:v>0.232401</c:v>
                </c:pt>
                <c:pt idx="194">
                  <c:v>0.22774900000000001</c:v>
                </c:pt>
                <c:pt idx="195">
                  <c:v>0.23409099999999999</c:v>
                </c:pt>
                <c:pt idx="196">
                  <c:v>0.23829800000000001</c:v>
                </c:pt>
                <c:pt idx="197">
                  <c:v>0.23355200000000001</c:v>
                </c:pt>
                <c:pt idx="198">
                  <c:v>0.21018200000000001</c:v>
                </c:pt>
                <c:pt idx="199">
                  <c:v>0.220722</c:v>
                </c:pt>
                <c:pt idx="200">
                  <c:v>0.21354400000000001</c:v>
                </c:pt>
                <c:pt idx="201">
                  <c:v>0.223717</c:v>
                </c:pt>
                <c:pt idx="202">
                  <c:v>0.220914</c:v>
                </c:pt>
                <c:pt idx="203">
                  <c:v>0.216198</c:v>
                </c:pt>
                <c:pt idx="204">
                  <c:v>0.21712000000000001</c:v>
                </c:pt>
                <c:pt idx="205">
                  <c:v>0.22858300000000001</c:v>
                </c:pt>
                <c:pt idx="206">
                  <c:v>0.24324000000000001</c:v>
                </c:pt>
                <c:pt idx="207">
                  <c:v>0.23413</c:v>
                </c:pt>
                <c:pt idx="208">
                  <c:v>0.25772400000000001</c:v>
                </c:pt>
                <c:pt idx="209">
                  <c:v>0.255079</c:v>
                </c:pt>
                <c:pt idx="210">
                  <c:v>0.24019599999999999</c:v>
                </c:pt>
                <c:pt idx="211">
                  <c:v>0.23585</c:v>
                </c:pt>
                <c:pt idx="212">
                  <c:v>0.238873</c:v>
                </c:pt>
                <c:pt idx="213">
                  <c:v>0.22675500000000001</c:v>
                </c:pt>
                <c:pt idx="214">
                  <c:v>0.22314300000000001</c:v>
                </c:pt>
                <c:pt idx="215">
                  <c:v>0.21646799999999999</c:v>
                </c:pt>
                <c:pt idx="216">
                  <c:v>0.22563800000000001</c:v>
                </c:pt>
                <c:pt idx="217">
                  <c:v>0.23771999999999999</c:v>
                </c:pt>
                <c:pt idx="218">
                  <c:v>0.226683</c:v>
                </c:pt>
                <c:pt idx="219">
                  <c:v>0.23998</c:v>
                </c:pt>
                <c:pt idx="220">
                  <c:v>0.22758200000000001</c:v>
                </c:pt>
                <c:pt idx="221">
                  <c:v>0.15274599999999999</c:v>
                </c:pt>
                <c:pt idx="222">
                  <c:v>0.25985599999999998</c:v>
                </c:pt>
                <c:pt idx="223">
                  <c:v>0.259853</c:v>
                </c:pt>
                <c:pt idx="224">
                  <c:v>0.260295</c:v>
                </c:pt>
                <c:pt idx="225">
                  <c:v>0.232403</c:v>
                </c:pt>
                <c:pt idx="226">
                  <c:v>0.263955</c:v>
                </c:pt>
                <c:pt idx="227">
                  <c:v>0.25017299999999998</c:v>
                </c:pt>
                <c:pt idx="228">
                  <c:v>0.28485899999999997</c:v>
                </c:pt>
                <c:pt idx="229">
                  <c:v>0.28603899999999999</c:v>
                </c:pt>
                <c:pt idx="230">
                  <c:v>0.26372499999999999</c:v>
                </c:pt>
                <c:pt idx="231">
                  <c:v>0.26167000000000001</c:v>
                </c:pt>
                <c:pt idx="232">
                  <c:v>0.26162400000000002</c:v>
                </c:pt>
                <c:pt idx="233">
                  <c:v>0.24447199999999999</c:v>
                </c:pt>
                <c:pt idx="234">
                  <c:v>0.29664400000000002</c:v>
                </c:pt>
                <c:pt idx="235">
                  <c:v>0.290047</c:v>
                </c:pt>
                <c:pt idx="236">
                  <c:v>0.27428000000000002</c:v>
                </c:pt>
                <c:pt idx="237" formatCode="0.000000">
                  <c:v>0.27781699999999998</c:v>
                </c:pt>
                <c:pt idx="238">
                  <c:v>0.28135399999999999</c:v>
                </c:pt>
                <c:pt idx="239">
                  <c:v>0.25851299999999999</c:v>
                </c:pt>
                <c:pt idx="240">
                  <c:v>0.24274599999999999</c:v>
                </c:pt>
                <c:pt idx="241" formatCode="0.000000">
                  <c:v>0.26158799999999999</c:v>
                </c:pt>
                <c:pt idx="242">
                  <c:v>0.28043000000000001</c:v>
                </c:pt>
                <c:pt idx="243">
                  <c:v>0.33526699999999998</c:v>
                </c:pt>
                <c:pt idx="244">
                  <c:v>0.30734299999999998</c:v>
                </c:pt>
                <c:pt idx="245">
                  <c:v>0.35212100000000002</c:v>
                </c:pt>
                <c:pt idx="246">
                  <c:v>0.34573300000000001</c:v>
                </c:pt>
                <c:pt idx="247">
                  <c:v>0.30838599999999999</c:v>
                </c:pt>
                <c:pt idx="248">
                  <c:v>0.40680300000000003</c:v>
                </c:pt>
                <c:pt idx="249">
                  <c:v>0.39857700000000001</c:v>
                </c:pt>
                <c:pt idx="250">
                  <c:v>0.44460899999999998</c:v>
                </c:pt>
                <c:pt idx="251" formatCode="0.000000">
                  <c:v>0.45554899999999998</c:v>
                </c:pt>
                <c:pt idx="252">
                  <c:v>0.46648899999999999</c:v>
                </c:pt>
                <c:pt idx="253">
                  <c:v>0.500807</c:v>
                </c:pt>
                <c:pt idx="254" formatCode="0.000000">
                  <c:v>0.51796599999999993</c:v>
                </c:pt>
                <c:pt idx="255">
                  <c:v>0.53512499999999996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D048-ABD5-15DCBE587422}"/>
            </c:ext>
          </c:extLst>
        </c:ser>
        <c:ser>
          <c:idx val="1"/>
          <c:order val="1"/>
          <c:tx>
            <c:strRef>
              <c:f>DIA_Call___Jan10___K90!$V$1</c:f>
              <c:strCache>
                <c:ptCount val="1"/>
                <c:pt idx="0">
                  <c:v>1-month realized volatility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DIA_Call___Jan10___K90!$E$2:$E$260</c:f>
              <c:strCache>
                <c:ptCount val="256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2009-02-25</c:v>
                </c:pt>
                <c:pt idx="37">
                  <c:v>2009-02-26</c:v>
                </c:pt>
                <c:pt idx="38">
                  <c:v>2009-02-27</c:v>
                </c:pt>
                <c:pt idx="39">
                  <c:v>2009-03-02</c:v>
                </c:pt>
                <c:pt idx="40">
                  <c:v>2009-03-03</c:v>
                </c:pt>
                <c:pt idx="41">
                  <c:v>2009-03-04</c:v>
                </c:pt>
                <c:pt idx="42">
                  <c:v>2009-03-05</c:v>
                </c:pt>
                <c:pt idx="43">
                  <c:v>2009-03-06</c:v>
                </c:pt>
                <c:pt idx="44">
                  <c:v>2009-03-09</c:v>
                </c:pt>
                <c:pt idx="45">
                  <c:v>2009-03-10</c:v>
                </c:pt>
                <c:pt idx="46">
                  <c:v>2009-03-11</c:v>
                </c:pt>
                <c:pt idx="47">
                  <c:v>2009-03-12</c:v>
                </c:pt>
                <c:pt idx="48">
                  <c:v>2009-03-13</c:v>
                </c:pt>
                <c:pt idx="49">
                  <c:v>2009-03-16</c:v>
                </c:pt>
                <c:pt idx="50">
                  <c:v>2009-03-17</c:v>
                </c:pt>
                <c:pt idx="51">
                  <c:v>2009-03-18</c:v>
                </c:pt>
                <c:pt idx="52">
                  <c:v>2009-03-19</c:v>
                </c:pt>
                <c:pt idx="53">
                  <c:v>2009-03-20</c:v>
                </c:pt>
                <c:pt idx="54">
                  <c:v>2009-03-23</c:v>
                </c:pt>
                <c:pt idx="55">
                  <c:v>2009-03-24</c:v>
                </c:pt>
                <c:pt idx="56">
                  <c:v>2009-03-25</c:v>
                </c:pt>
                <c:pt idx="57">
                  <c:v>2009-03-26</c:v>
                </c:pt>
                <c:pt idx="58">
                  <c:v>2009-03-27</c:v>
                </c:pt>
                <c:pt idx="59">
                  <c:v>2009-03-30</c:v>
                </c:pt>
                <c:pt idx="60">
                  <c:v>2009-03-31</c:v>
                </c:pt>
                <c:pt idx="61">
                  <c:v>2009-04-01</c:v>
                </c:pt>
                <c:pt idx="62">
                  <c:v>2009-04-02</c:v>
                </c:pt>
                <c:pt idx="63">
                  <c:v>2009-04-03</c:v>
                </c:pt>
                <c:pt idx="64">
                  <c:v>2009-04-06</c:v>
                </c:pt>
                <c:pt idx="65">
                  <c:v>2009-04-07</c:v>
                </c:pt>
                <c:pt idx="66">
                  <c:v>2009-04-08</c:v>
                </c:pt>
                <c:pt idx="67">
                  <c:v>2009-04-09</c:v>
                </c:pt>
                <c:pt idx="68">
                  <c:v>2009-04-13</c:v>
                </c:pt>
                <c:pt idx="69">
                  <c:v>2009-04-14</c:v>
                </c:pt>
                <c:pt idx="70">
                  <c:v>2009-04-15</c:v>
                </c:pt>
                <c:pt idx="71">
                  <c:v>2009-04-16</c:v>
                </c:pt>
                <c:pt idx="72">
                  <c:v>2009-04-17</c:v>
                </c:pt>
                <c:pt idx="73">
                  <c:v>2009-04-20</c:v>
                </c:pt>
                <c:pt idx="74">
                  <c:v>2009-04-21</c:v>
                </c:pt>
                <c:pt idx="75">
                  <c:v>2009-04-22</c:v>
                </c:pt>
                <c:pt idx="76">
                  <c:v>2009-04-23</c:v>
                </c:pt>
                <c:pt idx="77">
                  <c:v>2009-04-24</c:v>
                </c:pt>
                <c:pt idx="78">
                  <c:v>2009-04-27</c:v>
                </c:pt>
                <c:pt idx="79">
                  <c:v>2009-04-28</c:v>
                </c:pt>
                <c:pt idx="80">
                  <c:v>2009-04-29</c:v>
                </c:pt>
                <c:pt idx="81">
                  <c:v>2009-04-30</c:v>
                </c:pt>
                <c:pt idx="82">
                  <c:v>2009-05-01</c:v>
                </c:pt>
                <c:pt idx="83">
                  <c:v>2009-05-04</c:v>
                </c:pt>
                <c:pt idx="84">
                  <c:v>2009-05-05</c:v>
                </c:pt>
                <c:pt idx="85">
                  <c:v>2009-05-06</c:v>
                </c:pt>
                <c:pt idx="86">
                  <c:v>2009-05-07</c:v>
                </c:pt>
                <c:pt idx="87">
                  <c:v>2009-05-08</c:v>
                </c:pt>
                <c:pt idx="88">
                  <c:v>2009-05-11</c:v>
                </c:pt>
                <c:pt idx="89">
                  <c:v>2009-05-12</c:v>
                </c:pt>
                <c:pt idx="90">
                  <c:v>2009-05-13</c:v>
                </c:pt>
                <c:pt idx="91">
                  <c:v>2009-05-14</c:v>
                </c:pt>
                <c:pt idx="92">
                  <c:v>2009-05-15</c:v>
                </c:pt>
                <c:pt idx="93">
                  <c:v>2009-05-18</c:v>
                </c:pt>
                <c:pt idx="94">
                  <c:v>2009-05-19</c:v>
                </c:pt>
                <c:pt idx="95">
                  <c:v>2009-05-20</c:v>
                </c:pt>
                <c:pt idx="96">
                  <c:v>2009-05-21</c:v>
                </c:pt>
                <c:pt idx="97">
                  <c:v>2009-05-22</c:v>
                </c:pt>
                <c:pt idx="98">
                  <c:v>2009-05-26</c:v>
                </c:pt>
                <c:pt idx="99">
                  <c:v>2009-05-27</c:v>
                </c:pt>
                <c:pt idx="100">
                  <c:v>2009-05-28</c:v>
                </c:pt>
                <c:pt idx="101">
                  <c:v>2009-05-29</c:v>
                </c:pt>
                <c:pt idx="102">
                  <c:v>2009-06-01</c:v>
                </c:pt>
                <c:pt idx="103">
                  <c:v>2009-06-02</c:v>
                </c:pt>
                <c:pt idx="104">
                  <c:v>2009-06-03</c:v>
                </c:pt>
                <c:pt idx="105">
                  <c:v>2009-06-04</c:v>
                </c:pt>
                <c:pt idx="106">
                  <c:v>2009-06-05</c:v>
                </c:pt>
                <c:pt idx="107">
                  <c:v>2009-06-08</c:v>
                </c:pt>
                <c:pt idx="108">
                  <c:v>2009-06-09</c:v>
                </c:pt>
                <c:pt idx="109">
                  <c:v>2009-06-10</c:v>
                </c:pt>
                <c:pt idx="110">
                  <c:v>2009-06-11</c:v>
                </c:pt>
                <c:pt idx="111">
                  <c:v>2009-06-12</c:v>
                </c:pt>
                <c:pt idx="112">
                  <c:v>2009-06-15</c:v>
                </c:pt>
                <c:pt idx="113">
                  <c:v>2009-06-16</c:v>
                </c:pt>
                <c:pt idx="114">
                  <c:v>2009-06-17</c:v>
                </c:pt>
                <c:pt idx="115">
                  <c:v>2009-06-18</c:v>
                </c:pt>
                <c:pt idx="116">
                  <c:v>2009-06-19</c:v>
                </c:pt>
                <c:pt idx="117">
                  <c:v>2009-06-22</c:v>
                </c:pt>
                <c:pt idx="118">
                  <c:v>2009-06-23</c:v>
                </c:pt>
                <c:pt idx="119">
                  <c:v>2009-06-24</c:v>
                </c:pt>
                <c:pt idx="120">
                  <c:v>2009-06-25</c:v>
                </c:pt>
                <c:pt idx="121">
                  <c:v>2009-06-26</c:v>
                </c:pt>
                <c:pt idx="122">
                  <c:v>2009-06-29</c:v>
                </c:pt>
                <c:pt idx="123">
                  <c:v>2009-06-30</c:v>
                </c:pt>
                <c:pt idx="124">
                  <c:v>2009-07-01</c:v>
                </c:pt>
                <c:pt idx="125">
                  <c:v>2009-07-02</c:v>
                </c:pt>
                <c:pt idx="126">
                  <c:v>2009-07-06</c:v>
                </c:pt>
                <c:pt idx="127">
                  <c:v>2009-07-07</c:v>
                </c:pt>
                <c:pt idx="128">
                  <c:v>2009-07-08</c:v>
                </c:pt>
                <c:pt idx="129">
                  <c:v>2009-07-09</c:v>
                </c:pt>
                <c:pt idx="130">
                  <c:v>2009-07-10</c:v>
                </c:pt>
                <c:pt idx="131">
                  <c:v>2009-07-13</c:v>
                </c:pt>
                <c:pt idx="132">
                  <c:v>2009-07-14</c:v>
                </c:pt>
                <c:pt idx="133">
                  <c:v>2009-07-15</c:v>
                </c:pt>
                <c:pt idx="134">
                  <c:v>2009-07-16</c:v>
                </c:pt>
                <c:pt idx="135">
                  <c:v>2009-07-17</c:v>
                </c:pt>
                <c:pt idx="136">
                  <c:v>2009-07-20</c:v>
                </c:pt>
                <c:pt idx="137">
                  <c:v>2009-07-21</c:v>
                </c:pt>
                <c:pt idx="138">
                  <c:v>2009-07-22</c:v>
                </c:pt>
                <c:pt idx="139">
                  <c:v>2009-07-23</c:v>
                </c:pt>
                <c:pt idx="140">
                  <c:v>2009-07-24</c:v>
                </c:pt>
                <c:pt idx="141">
                  <c:v>2009-07-27</c:v>
                </c:pt>
                <c:pt idx="142">
                  <c:v>2009-07-28</c:v>
                </c:pt>
                <c:pt idx="143">
                  <c:v>2009-07-29</c:v>
                </c:pt>
                <c:pt idx="144">
                  <c:v>2009-07-30</c:v>
                </c:pt>
                <c:pt idx="145">
                  <c:v>2009-07-31</c:v>
                </c:pt>
                <c:pt idx="146">
                  <c:v>2009-08-03</c:v>
                </c:pt>
                <c:pt idx="147">
                  <c:v>2009-08-04</c:v>
                </c:pt>
                <c:pt idx="148">
                  <c:v>2009-08-05</c:v>
                </c:pt>
                <c:pt idx="149">
                  <c:v>2009-08-06</c:v>
                </c:pt>
                <c:pt idx="150">
                  <c:v>2009-08-07</c:v>
                </c:pt>
                <c:pt idx="151">
                  <c:v>2009-08-10</c:v>
                </c:pt>
                <c:pt idx="152">
                  <c:v>2009-08-11</c:v>
                </c:pt>
                <c:pt idx="153">
                  <c:v>2009-08-12</c:v>
                </c:pt>
                <c:pt idx="154">
                  <c:v>2009-08-13</c:v>
                </c:pt>
                <c:pt idx="155">
                  <c:v>2009-08-14</c:v>
                </c:pt>
                <c:pt idx="156">
                  <c:v>2009-08-17</c:v>
                </c:pt>
                <c:pt idx="157">
                  <c:v>2009-08-18</c:v>
                </c:pt>
                <c:pt idx="158">
                  <c:v>2009-08-19</c:v>
                </c:pt>
                <c:pt idx="159">
                  <c:v>2009-08-20</c:v>
                </c:pt>
                <c:pt idx="160">
                  <c:v>2009-08-21</c:v>
                </c:pt>
                <c:pt idx="161">
                  <c:v>2009-08-24</c:v>
                </c:pt>
                <c:pt idx="162">
                  <c:v>2009-08-25</c:v>
                </c:pt>
                <c:pt idx="163">
                  <c:v>2009-08-26</c:v>
                </c:pt>
                <c:pt idx="164">
                  <c:v>2009-08-27</c:v>
                </c:pt>
                <c:pt idx="165">
                  <c:v>2009-08-28</c:v>
                </c:pt>
                <c:pt idx="166">
                  <c:v>2009-08-31</c:v>
                </c:pt>
                <c:pt idx="167">
                  <c:v>2009-09-01</c:v>
                </c:pt>
                <c:pt idx="168">
                  <c:v>2009-09-02</c:v>
                </c:pt>
                <c:pt idx="169">
                  <c:v>2009-09-03</c:v>
                </c:pt>
                <c:pt idx="170">
                  <c:v>2009-09-04</c:v>
                </c:pt>
                <c:pt idx="171">
                  <c:v>2009-09-08</c:v>
                </c:pt>
                <c:pt idx="172">
                  <c:v>2009-09-09</c:v>
                </c:pt>
                <c:pt idx="173">
                  <c:v>2009-09-10</c:v>
                </c:pt>
                <c:pt idx="174">
                  <c:v>2009-09-11</c:v>
                </c:pt>
                <c:pt idx="175">
                  <c:v>2009-09-14</c:v>
                </c:pt>
                <c:pt idx="176">
                  <c:v>2009-09-15</c:v>
                </c:pt>
                <c:pt idx="177">
                  <c:v>2009-09-16</c:v>
                </c:pt>
                <c:pt idx="178">
                  <c:v>2009-09-17</c:v>
                </c:pt>
                <c:pt idx="179">
                  <c:v>2009-09-18</c:v>
                </c:pt>
                <c:pt idx="180">
                  <c:v>2009-09-21</c:v>
                </c:pt>
                <c:pt idx="181">
                  <c:v>2009-09-22</c:v>
                </c:pt>
                <c:pt idx="182">
                  <c:v>2009-09-23</c:v>
                </c:pt>
                <c:pt idx="183">
                  <c:v>2009-09-24</c:v>
                </c:pt>
                <c:pt idx="184">
                  <c:v>2009-09-25</c:v>
                </c:pt>
                <c:pt idx="185">
                  <c:v>2009-09-28</c:v>
                </c:pt>
                <c:pt idx="186">
                  <c:v>2009-09-29</c:v>
                </c:pt>
                <c:pt idx="187">
                  <c:v>2009-09-30</c:v>
                </c:pt>
                <c:pt idx="188">
                  <c:v>2009-10-01</c:v>
                </c:pt>
                <c:pt idx="189">
                  <c:v>2009-10-02</c:v>
                </c:pt>
                <c:pt idx="190">
                  <c:v>2009-10-05</c:v>
                </c:pt>
                <c:pt idx="191">
                  <c:v>2009-10-06</c:v>
                </c:pt>
                <c:pt idx="192">
                  <c:v>2009-10-07</c:v>
                </c:pt>
                <c:pt idx="193">
                  <c:v>2009-10-08</c:v>
                </c:pt>
                <c:pt idx="194">
                  <c:v>2009-10-09</c:v>
                </c:pt>
                <c:pt idx="195">
                  <c:v>2009-10-13</c:v>
                </c:pt>
                <c:pt idx="196">
                  <c:v>2009-10-14</c:v>
                </c:pt>
                <c:pt idx="197">
                  <c:v>2009-10-15</c:v>
                </c:pt>
                <c:pt idx="198">
                  <c:v>2009-10-16</c:v>
                </c:pt>
                <c:pt idx="199">
                  <c:v>2009-10-19</c:v>
                </c:pt>
                <c:pt idx="200">
                  <c:v>2009-10-20</c:v>
                </c:pt>
                <c:pt idx="201">
                  <c:v>2009-10-21</c:v>
                </c:pt>
                <c:pt idx="202">
                  <c:v>2009-10-22</c:v>
                </c:pt>
                <c:pt idx="203">
                  <c:v>2009-10-23</c:v>
                </c:pt>
                <c:pt idx="204">
                  <c:v>2009-10-26</c:v>
                </c:pt>
                <c:pt idx="205">
                  <c:v>2009-10-27</c:v>
                </c:pt>
                <c:pt idx="206">
                  <c:v>2009-10-28</c:v>
                </c:pt>
                <c:pt idx="207">
                  <c:v>2009-10-29</c:v>
                </c:pt>
                <c:pt idx="208">
                  <c:v>2009-10-30</c:v>
                </c:pt>
                <c:pt idx="209">
                  <c:v>2009-11-02</c:v>
                </c:pt>
                <c:pt idx="210">
                  <c:v>2009-11-03</c:v>
                </c:pt>
                <c:pt idx="211">
                  <c:v>2009-11-04</c:v>
                </c:pt>
                <c:pt idx="212">
                  <c:v>2009-11-05</c:v>
                </c:pt>
                <c:pt idx="213">
                  <c:v>2009-11-06</c:v>
                </c:pt>
                <c:pt idx="214">
                  <c:v>2009-11-09</c:v>
                </c:pt>
                <c:pt idx="215">
                  <c:v>2009-11-10</c:v>
                </c:pt>
                <c:pt idx="216">
                  <c:v>2009-11-11</c:v>
                </c:pt>
                <c:pt idx="217">
                  <c:v>2009-11-12</c:v>
                </c:pt>
                <c:pt idx="218">
                  <c:v>2009-11-13</c:v>
                </c:pt>
                <c:pt idx="219">
                  <c:v>2009-11-16</c:v>
                </c:pt>
                <c:pt idx="220">
                  <c:v>2009-11-17</c:v>
                </c:pt>
                <c:pt idx="221">
                  <c:v>2009-11-18</c:v>
                </c:pt>
                <c:pt idx="222">
                  <c:v>2009-11-19</c:v>
                </c:pt>
                <c:pt idx="223">
                  <c:v>2009-11-20</c:v>
                </c:pt>
                <c:pt idx="224">
                  <c:v>2009-11-23</c:v>
                </c:pt>
                <c:pt idx="225">
                  <c:v>2009-11-24</c:v>
                </c:pt>
                <c:pt idx="226">
                  <c:v>2009-11-25</c:v>
                </c:pt>
                <c:pt idx="227">
                  <c:v>2009-11-27</c:v>
                </c:pt>
                <c:pt idx="228">
                  <c:v>2009-11-30</c:v>
                </c:pt>
                <c:pt idx="229">
                  <c:v>2009-12-01</c:v>
                </c:pt>
                <c:pt idx="230">
                  <c:v>2009-12-02</c:v>
                </c:pt>
                <c:pt idx="231">
                  <c:v>2009-12-03</c:v>
                </c:pt>
                <c:pt idx="232">
                  <c:v>2009-12-04</c:v>
                </c:pt>
                <c:pt idx="233">
                  <c:v>2009-12-07</c:v>
                </c:pt>
                <c:pt idx="234">
                  <c:v>2009-12-08</c:v>
                </c:pt>
                <c:pt idx="235">
                  <c:v>2009-12-09</c:v>
                </c:pt>
                <c:pt idx="236">
                  <c:v>2009-12-10</c:v>
                </c:pt>
                <c:pt idx="237">
                  <c:v>2009-12-11</c:v>
                </c:pt>
                <c:pt idx="238">
                  <c:v>2009-12-14</c:v>
                </c:pt>
                <c:pt idx="239">
                  <c:v>2009-12-15</c:v>
                </c:pt>
                <c:pt idx="240">
                  <c:v>2009-12-16</c:v>
                </c:pt>
                <c:pt idx="241">
                  <c:v>2009-12-17</c:v>
                </c:pt>
                <c:pt idx="242">
                  <c:v>2009-12-18</c:v>
                </c:pt>
                <c:pt idx="243">
                  <c:v>2009-12-21</c:v>
                </c:pt>
                <c:pt idx="244">
                  <c:v>2009-12-22</c:v>
                </c:pt>
                <c:pt idx="245">
                  <c:v>2009-12-23</c:v>
                </c:pt>
                <c:pt idx="246">
                  <c:v>2009-12-24</c:v>
                </c:pt>
                <c:pt idx="247">
                  <c:v>2009-12-28</c:v>
                </c:pt>
                <c:pt idx="248">
                  <c:v>2009-12-29</c:v>
                </c:pt>
                <c:pt idx="249">
                  <c:v>2009-12-30</c:v>
                </c:pt>
                <c:pt idx="250">
                  <c:v>2009-12-31</c:v>
                </c:pt>
                <c:pt idx="251">
                  <c:v>2010-01-04</c:v>
                </c:pt>
                <c:pt idx="252">
                  <c:v>2010-01-05</c:v>
                </c:pt>
                <c:pt idx="253">
                  <c:v>2010-01-06</c:v>
                </c:pt>
                <c:pt idx="254">
                  <c:v>2010-01-07</c:v>
                </c:pt>
                <c:pt idx="255">
                  <c:v>2010-01-08</c:v>
                </c:pt>
              </c:strCache>
            </c:strRef>
          </c:cat>
          <c:val>
            <c:numRef>
              <c:f>DIA_Call___Jan10___K90!$V$2:$V$260</c:f>
              <c:numCache>
                <c:formatCode>General</c:formatCode>
                <c:ptCount val="259"/>
                <c:pt idx="20">
                  <c:v>7.8736690439161178E-2</c:v>
                </c:pt>
                <c:pt idx="21">
                  <c:v>8.1583787900018578E-2</c:v>
                </c:pt>
                <c:pt idx="22">
                  <c:v>8.1829799467807468E-2</c:v>
                </c:pt>
                <c:pt idx="23">
                  <c:v>8.2757948188033517E-2</c:v>
                </c:pt>
                <c:pt idx="24">
                  <c:v>8.6298769386391777E-2</c:v>
                </c:pt>
                <c:pt idx="25">
                  <c:v>8.6274512148729721E-2</c:v>
                </c:pt>
                <c:pt idx="26">
                  <c:v>9.4342329949726952E-2</c:v>
                </c:pt>
                <c:pt idx="27">
                  <c:v>9.3856885955557801E-2</c:v>
                </c:pt>
                <c:pt idx="28">
                  <c:v>9.3866327753288417E-2</c:v>
                </c:pt>
                <c:pt idx="29">
                  <c:v>9.0867617269418222E-2</c:v>
                </c:pt>
                <c:pt idx="30">
                  <c:v>9.6549258968343724E-2</c:v>
                </c:pt>
                <c:pt idx="31">
                  <c:v>9.6110247914452634E-2</c:v>
                </c:pt>
                <c:pt idx="32">
                  <c:v>8.9163936425473628E-2</c:v>
                </c:pt>
                <c:pt idx="33">
                  <c:v>8.1123881122742908E-2</c:v>
                </c:pt>
                <c:pt idx="34">
                  <c:v>8.5967557338866865E-2</c:v>
                </c:pt>
                <c:pt idx="35">
                  <c:v>9.3346788872778058E-2</c:v>
                </c:pt>
                <c:pt idx="36">
                  <c:v>9.2783882876960558E-2</c:v>
                </c:pt>
                <c:pt idx="37">
                  <c:v>9.2348230929383018E-2</c:v>
                </c:pt>
                <c:pt idx="38">
                  <c:v>8.6493611124597872E-2</c:v>
                </c:pt>
                <c:pt idx="39">
                  <c:v>9.099388444081033E-2</c:v>
                </c:pt>
                <c:pt idx="40">
                  <c:v>9.0503795006253024E-2</c:v>
                </c:pt>
                <c:pt idx="41">
                  <c:v>9.5494640409492834E-2</c:v>
                </c:pt>
                <c:pt idx="42">
                  <c:v>9.7511933379586857E-2</c:v>
                </c:pt>
                <c:pt idx="43">
                  <c:v>9.8660820918567843E-2</c:v>
                </c:pt>
                <c:pt idx="44">
                  <c:v>9.6909025793245854E-2</c:v>
                </c:pt>
                <c:pt idx="45">
                  <c:v>0.11074646292580179</c:v>
                </c:pt>
                <c:pt idx="46">
                  <c:v>0.11130547176044188</c:v>
                </c:pt>
                <c:pt idx="47">
                  <c:v>0.11209069065294212</c:v>
                </c:pt>
                <c:pt idx="48">
                  <c:v>0.11237973962544709</c:v>
                </c:pt>
                <c:pt idx="49">
                  <c:v>0.11239645903908881</c:v>
                </c:pt>
                <c:pt idx="50">
                  <c:v>0.11546631678052315</c:v>
                </c:pt>
                <c:pt idx="51">
                  <c:v>0.11105595850086931</c:v>
                </c:pt>
                <c:pt idx="52">
                  <c:v>0.11159721285568831</c:v>
                </c:pt>
                <c:pt idx="53">
                  <c:v>0.11263111730152511</c:v>
                </c:pt>
                <c:pt idx="54">
                  <c:v>0.13036928981207904</c:v>
                </c:pt>
                <c:pt idx="55">
                  <c:v>0.12573898237770964</c:v>
                </c:pt>
                <c:pt idx="56">
                  <c:v>0.12273989283184025</c:v>
                </c:pt>
                <c:pt idx="57">
                  <c:v>0.12336090259865042</c:v>
                </c:pt>
                <c:pt idx="58">
                  <c:v>0.12407789800988615</c:v>
                </c:pt>
                <c:pt idx="59">
                  <c:v>0.12800622453769966</c:v>
                </c:pt>
                <c:pt idx="60">
                  <c:v>0.11954094554874081</c:v>
                </c:pt>
                <c:pt idx="61">
                  <c:v>0.11958270450889129</c:v>
                </c:pt>
                <c:pt idx="62">
                  <c:v>0.12033487433981432</c:v>
                </c:pt>
                <c:pt idx="63">
                  <c:v>0.11050220062462804</c:v>
                </c:pt>
                <c:pt idx="64">
                  <c:v>0.11138317001125771</c:v>
                </c:pt>
                <c:pt idx="65">
                  <c:v>0.11328730825999865</c:v>
                </c:pt>
                <c:pt idx="66">
                  <c:v>0.10209631156218717</c:v>
                </c:pt>
                <c:pt idx="67">
                  <c:v>0.10516066880552642</c:v>
                </c:pt>
                <c:pt idx="68">
                  <c:v>0.10239017258952776</c:v>
                </c:pt>
                <c:pt idx="69">
                  <c:v>0.1045097997329322</c:v>
                </c:pt>
                <c:pt idx="70">
                  <c:v>0.10469560645209926</c:v>
                </c:pt>
                <c:pt idx="71">
                  <c:v>0.10309803419808282</c:v>
                </c:pt>
                <c:pt idx="72">
                  <c:v>0.10288529854743214</c:v>
                </c:pt>
                <c:pt idx="73">
                  <c:v>0.10860298684088332</c:v>
                </c:pt>
                <c:pt idx="74">
                  <c:v>0.10674568084046435</c:v>
                </c:pt>
                <c:pt idx="75">
                  <c:v>8.4565382968174119E-2</c:v>
                </c:pt>
                <c:pt idx="76">
                  <c:v>8.3735645480226079E-2</c:v>
                </c:pt>
                <c:pt idx="77">
                  <c:v>8.4214149782344941E-2</c:v>
                </c:pt>
                <c:pt idx="78">
                  <c:v>8.2054590255354401E-2</c:v>
                </c:pt>
                <c:pt idx="79">
                  <c:v>8.0218741290686554E-2</c:v>
                </c:pt>
                <c:pt idx="80">
                  <c:v>7.3992127427418647E-2</c:v>
                </c:pt>
                <c:pt idx="81">
                  <c:v>7.406199324804387E-2</c:v>
                </c:pt>
                <c:pt idx="82">
                  <c:v>7.1633095403382446E-2</c:v>
                </c:pt>
                <c:pt idx="83">
                  <c:v>7.0694643192804607E-2</c:v>
                </c:pt>
                <c:pt idx="84">
                  <c:v>7.0718323534062266E-2</c:v>
                </c:pt>
                <c:pt idx="85">
                  <c:v>7.0924662012559245E-2</c:v>
                </c:pt>
                <c:pt idx="86">
                  <c:v>6.7432536731573164E-2</c:v>
                </c:pt>
                <c:pt idx="87">
                  <c:v>6.8904510502699926E-2</c:v>
                </c:pt>
                <c:pt idx="88">
                  <c:v>6.5182792787134736E-2</c:v>
                </c:pt>
                <c:pt idx="89">
                  <c:v>6.4864540088619388E-2</c:v>
                </c:pt>
                <c:pt idx="90">
                  <c:v>6.573545525616302E-2</c:v>
                </c:pt>
                <c:pt idx="91">
                  <c:v>6.4840020292229808E-2</c:v>
                </c:pt>
                <c:pt idx="92">
                  <c:v>6.4578339382982963E-2</c:v>
                </c:pt>
                <c:pt idx="93">
                  <c:v>6.9844792717919948E-2</c:v>
                </c:pt>
                <c:pt idx="94">
                  <c:v>5.950751596207577E-2</c:v>
                </c:pt>
                <c:pt idx="95">
                  <c:v>5.9396990001934942E-2</c:v>
                </c:pt>
                <c:pt idx="96">
                  <c:v>6.0137306048919655E-2</c:v>
                </c:pt>
                <c:pt idx="97">
                  <c:v>5.97672955775055E-2</c:v>
                </c:pt>
                <c:pt idx="98">
                  <c:v>6.2556140672296631E-2</c:v>
                </c:pt>
                <c:pt idx="99">
                  <c:v>6.584929952603906E-2</c:v>
                </c:pt>
                <c:pt idx="100">
                  <c:v>6.625485485038092E-2</c:v>
                </c:pt>
                <c:pt idx="101">
                  <c:v>6.5199026370917443E-2</c:v>
                </c:pt>
                <c:pt idx="102">
                  <c:v>6.8144925472679016E-2</c:v>
                </c:pt>
                <c:pt idx="103">
                  <c:v>6.8104471749728751E-2</c:v>
                </c:pt>
                <c:pt idx="104">
                  <c:v>6.4696665202598855E-2</c:v>
                </c:pt>
                <c:pt idx="105">
                  <c:v>6.4806100323540755E-2</c:v>
                </c:pt>
                <c:pt idx="106">
                  <c:v>6.39932997048063E-2</c:v>
                </c:pt>
                <c:pt idx="107">
                  <c:v>6.2569230797905731E-2</c:v>
                </c:pt>
                <c:pt idx="108">
                  <c:v>6.0299140495811844E-2</c:v>
                </c:pt>
                <c:pt idx="109">
                  <c:v>5.8031549963289443E-2</c:v>
                </c:pt>
                <c:pt idx="110">
                  <c:v>5.8012276646550287E-2</c:v>
                </c:pt>
                <c:pt idx="111">
                  <c:v>5.4088560501353439E-2</c:v>
                </c:pt>
                <c:pt idx="112">
                  <c:v>5.87693199477533E-2</c:v>
                </c:pt>
                <c:pt idx="113">
                  <c:v>6.0211765292988766E-2</c:v>
                </c:pt>
                <c:pt idx="114">
                  <c:v>5.3599904220981556E-2</c:v>
                </c:pt>
                <c:pt idx="115">
                  <c:v>5.3551100220490817E-2</c:v>
                </c:pt>
                <c:pt idx="116">
                  <c:v>5.3245617533582576E-2</c:v>
                </c:pt>
                <c:pt idx="117">
                  <c:v>5.6753370748728743E-2</c:v>
                </c:pt>
                <c:pt idx="118">
                  <c:v>5.6706356872936896E-2</c:v>
                </c:pt>
                <c:pt idx="119">
                  <c:v>5.1279896328782347E-2</c:v>
                </c:pt>
                <c:pt idx="120">
                  <c:v>5.1459148144825606E-2</c:v>
                </c:pt>
                <c:pt idx="121">
                  <c:v>5.086586696815433E-2</c:v>
                </c:pt>
                <c:pt idx="122">
                  <c:v>4.9573793688177208E-2</c:v>
                </c:pt>
                <c:pt idx="123">
                  <c:v>4.3987800983087889E-2</c:v>
                </c:pt>
                <c:pt idx="124">
                  <c:v>4.4253766316482361E-2</c:v>
                </c:pt>
                <c:pt idx="125">
                  <c:v>4.9324997866613936E-2</c:v>
                </c:pt>
                <c:pt idx="126">
                  <c:v>4.885169308372992E-2</c:v>
                </c:pt>
                <c:pt idx="127">
                  <c:v>5.1352353097189551E-2</c:v>
                </c:pt>
                <c:pt idx="128">
                  <c:v>5.1953902618692295E-2</c:v>
                </c:pt>
                <c:pt idx="129">
                  <c:v>5.1868784339128372E-2</c:v>
                </c:pt>
                <c:pt idx="130">
                  <c:v>5.1820801771200228E-2</c:v>
                </c:pt>
                <c:pt idx="131">
                  <c:v>5.7686990129568363E-2</c:v>
                </c:pt>
                <c:pt idx="132">
                  <c:v>5.7573045127079447E-2</c:v>
                </c:pt>
                <c:pt idx="133">
                  <c:v>6.2786699347810684E-2</c:v>
                </c:pt>
                <c:pt idx="134">
                  <c:v>6.207701049391752E-2</c:v>
                </c:pt>
                <c:pt idx="135">
                  <c:v>6.2071777027173723E-2</c:v>
                </c:pt>
                <c:pt idx="136">
                  <c:v>6.2572666209884456E-2</c:v>
                </c:pt>
                <c:pt idx="137">
                  <c:v>6.2793424978339882E-2</c:v>
                </c:pt>
                <c:pt idx="138">
                  <c:v>5.7461339966790669E-2</c:v>
                </c:pt>
                <c:pt idx="139">
                  <c:v>5.9412848780041348E-2</c:v>
                </c:pt>
                <c:pt idx="140">
                  <c:v>5.9100216834281266E-2</c:v>
                </c:pt>
                <c:pt idx="141">
                  <c:v>5.6832806175092336E-2</c:v>
                </c:pt>
                <c:pt idx="142">
                  <c:v>5.6371222514136815E-2</c:v>
                </c:pt>
                <c:pt idx="143">
                  <c:v>5.6175235768109413E-2</c:v>
                </c:pt>
                <c:pt idx="144">
                  <c:v>5.5429609481453965E-2</c:v>
                </c:pt>
                <c:pt idx="145">
                  <c:v>5.543392853953566E-2</c:v>
                </c:pt>
                <c:pt idx="146">
                  <c:v>4.827121570065239E-2</c:v>
                </c:pt>
                <c:pt idx="147">
                  <c:v>4.8253015593799346E-2</c:v>
                </c:pt>
                <c:pt idx="148">
                  <c:v>4.1630100120031634E-2</c:v>
                </c:pt>
                <c:pt idx="149">
                  <c:v>4.2410784601569128E-2</c:v>
                </c:pt>
                <c:pt idx="150">
                  <c:v>4.2083444813829231E-2</c:v>
                </c:pt>
                <c:pt idx="151">
                  <c:v>4.1859461718642674E-2</c:v>
                </c:pt>
                <c:pt idx="152">
                  <c:v>4.1304746878288473E-2</c:v>
                </c:pt>
                <c:pt idx="153">
                  <c:v>4.1975139495152698E-2</c:v>
                </c:pt>
                <c:pt idx="154">
                  <c:v>3.3352198000329819E-2</c:v>
                </c:pt>
                <c:pt idx="155">
                  <c:v>3.450935341252339E-2</c:v>
                </c:pt>
                <c:pt idx="156">
                  <c:v>4.0941895112928429E-2</c:v>
                </c:pt>
                <c:pt idx="157">
                  <c:v>4.0552349858859263E-2</c:v>
                </c:pt>
                <c:pt idx="158">
                  <c:v>4.0461299764067808E-2</c:v>
                </c:pt>
                <c:pt idx="159">
                  <c:v>4.0348948023031767E-2</c:v>
                </c:pt>
                <c:pt idx="160">
                  <c:v>3.8037279322010099E-2</c:v>
                </c:pt>
                <c:pt idx="161">
                  <c:v>3.8025098030662403E-2</c:v>
                </c:pt>
                <c:pt idx="162">
                  <c:v>3.8051981641192709E-2</c:v>
                </c:pt>
                <c:pt idx="163">
                  <c:v>3.7930466053909789E-2</c:v>
                </c:pt>
                <c:pt idx="164">
                  <c:v>3.749087352169727E-2</c:v>
                </c:pt>
                <c:pt idx="165">
                  <c:v>3.7371364638532703E-2</c:v>
                </c:pt>
                <c:pt idx="166">
                  <c:v>3.8109089790604012E-2</c:v>
                </c:pt>
                <c:pt idx="167">
                  <c:v>4.150398326405922E-2</c:v>
                </c:pt>
                <c:pt idx="168">
                  <c:v>4.1559134041719195E-2</c:v>
                </c:pt>
                <c:pt idx="169">
                  <c:v>4.1887582331445572E-2</c:v>
                </c:pt>
                <c:pt idx="170">
                  <c:v>4.2980678550329623E-2</c:v>
                </c:pt>
                <c:pt idx="171">
                  <c:v>4.1734178798643093E-2</c:v>
                </c:pt>
                <c:pt idx="172">
                  <c:v>4.1742352648181692E-2</c:v>
                </c:pt>
                <c:pt idx="173">
                  <c:v>4.0772120194334703E-2</c:v>
                </c:pt>
                <c:pt idx="174">
                  <c:v>3.9297528894091847E-2</c:v>
                </c:pt>
                <c:pt idx="175">
                  <c:v>3.9157647679360461E-2</c:v>
                </c:pt>
                <c:pt idx="176">
                  <c:v>3.8206491464884133E-2</c:v>
                </c:pt>
                <c:pt idx="177">
                  <c:v>3.2831932086211699E-2</c:v>
                </c:pt>
                <c:pt idx="178">
                  <c:v>3.2699375353852957E-2</c:v>
                </c:pt>
                <c:pt idx="179">
                  <c:v>3.2165619665759225E-2</c:v>
                </c:pt>
                <c:pt idx="180">
                  <c:v>3.2364870550963522E-2</c:v>
                </c:pt>
                <c:pt idx="181">
                  <c:v>3.0429370979597491E-2</c:v>
                </c:pt>
                <c:pt idx="182">
                  <c:v>3.1418003099051878E-2</c:v>
                </c:pt>
                <c:pt idx="183">
                  <c:v>3.2087910933487424E-2</c:v>
                </c:pt>
                <c:pt idx="184">
                  <c:v>3.2243196501285418E-2</c:v>
                </c:pt>
                <c:pt idx="185">
                  <c:v>3.3792357886554637E-2</c:v>
                </c:pt>
                <c:pt idx="186">
                  <c:v>3.3992338443605677E-2</c:v>
                </c:pt>
                <c:pt idx="187">
                  <c:v>3.36713093606828E-2</c:v>
                </c:pt>
                <c:pt idx="188">
                  <c:v>3.4243447555091289E-2</c:v>
                </c:pt>
                <c:pt idx="189">
                  <c:v>3.4069150210863791E-2</c:v>
                </c:pt>
                <c:pt idx="190">
                  <c:v>3.5230542026073043E-2</c:v>
                </c:pt>
                <c:pt idx="191">
                  <c:v>3.615929617545173E-2</c:v>
                </c:pt>
                <c:pt idx="192">
                  <c:v>3.5814500887939603E-2</c:v>
                </c:pt>
                <c:pt idx="193">
                  <c:v>3.6008306098116533E-2</c:v>
                </c:pt>
                <c:pt idx="194">
                  <c:v>3.5910212199915123E-2</c:v>
                </c:pt>
                <c:pt idx="195">
                  <c:v>3.5825048891958325E-2</c:v>
                </c:pt>
                <c:pt idx="196">
                  <c:v>3.7954363090228066E-2</c:v>
                </c:pt>
                <c:pt idx="197">
                  <c:v>3.7798751505995334E-2</c:v>
                </c:pt>
                <c:pt idx="198">
                  <c:v>3.7092108715959783E-2</c:v>
                </c:pt>
                <c:pt idx="199">
                  <c:v>3.7825442109458061E-2</c:v>
                </c:pt>
                <c:pt idx="200">
                  <c:v>3.8277540697705642E-2</c:v>
                </c:pt>
                <c:pt idx="201">
                  <c:v>3.943245283064991E-2</c:v>
                </c:pt>
                <c:pt idx="202">
                  <c:v>4.1097658810681968E-2</c:v>
                </c:pt>
                <c:pt idx="203">
                  <c:v>4.1661686333901347E-2</c:v>
                </c:pt>
                <c:pt idx="204">
                  <c:v>4.2568882767247275E-2</c:v>
                </c:pt>
                <c:pt idx="205">
                  <c:v>4.2428268528949813E-2</c:v>
                </c:pt>
                <c:pt idx="206">
                  <c:v>4.2747620523254426E-2</c:v>
                </c:pt>
                <c:pt idx="207">
                  <c:v>4.636106484302497E-2</c:v>
                </c:pt>
                <c:pt idx="208">
                  <c:v>5.2735548102239523E-2</c:v>
                </c:pt>
                <c:pt idx="209">
                  <c:v>4.8930124469792773E-2</c:v>
                </c:pt>
                <c:pt idx="210">
                  <c:v>4.8790004093801374E-2</c:v>
                </c:pt>
                <c:pt idx="211">
                  <c:v>4.773679279322203E-2</c:v>
                </c:pt>
                <c:pt idx="212">
                  <c:v>4.9837390892797893E-2</c:v>
                </c:pt>
                <c:pt idx="213">
                  <c:v>4.9815306687190551E-2</c:v>
                </c:pt>
                <c:pt idx="214">
                  <c:v>5.2955612621951489E-2</c:v>
                </c:pt>
                <c:pt idx="215">
                  <c:v>5.2631033381345116E-2</c:v>
                </c:pt>
                <c:pt idx="216">
                  <c:v>5.2675873088206794E-2</c:v>
                </c:pt>
                <c:pt idx="217">
                  <c:v>5.2277167432377453E-2</c:v>
                </c:pt>
                <c:pt idx="218">
                  <c:v>5.254888499354287E-2</c:v>
                </c:pt>
                <c:pt idx="219">
                  <c:v>5.3177262961888738E-2</c:v>
                </c:pt>
                <c:pt idx="220">
                  <c:v>5.2758783530166137E-2</c:v>
                </c:pt>
                <c:pt idx="221">
                  <c:v>5.2399197271079279E-2</c:v>
                </c:pt>
                <c:pt idx="222">
                  <c:v>5.2185366637482501E-2</c:v>
                </c:pt>
                <c:pt idx="223">
                  <c:v>5.1179839526940114E-2</c:v>
                </c:pt>
                <c:pt idx="224">
                  <c:v>5.1023058453373633E-2</c:v>
                </c:pt>
                <c:pt idx="225">
                  <c:v>4.9544100565447655E-2</c:v>
                </c:pt>
                <c:pt idx="226">
                  <c:v>4.9474852585036554E-2</c:v>
                </c:pt>
                <c:pt idx="227">
                  <c:v>5.0193618047694684E-2</c:v>
                </c:pt>
                <c:pt idx="228">
                  <c:v>4.7348993096708425E-2</c:v>
                </c:pt>
                <c:pt idx="229">
                  <c:v>3.9271272652670657E-2</c:v>
                </c:pt>
                <c:pt idx="230">
                  <c:v>3.9291606588095739E-2</c:v>
                </c:pt>
                <c:pt idx="231">
                  <c:v>4.0795669070056224E-2</c:v>
                </c:pt>
                <c:pt idx="232">
                  <c:v>4.0784053096837983E-2</c:v>
                </c:pt>
                <c:pt idx="233">
                  <c:v>3.665974814039874E-2</c:v>
                </c:pt>
                <c:pt idx="234">
                  <c:v>3.8636319294406668E-2</c:v>
                </c:pt>
                <c:pt idx="235">
                  <c:v>3.3572710129529171E-2</c:v>
                </c:pt>
                <c:pt idx="236">
                  <c:v>3.4126101328127156E-2</c:v>
                </c:pt>
                <c:pt idx="237">
                  <c:v>3.4529452757148797E-2</c:v>
                </c:pt>
                <c:pt idx="238">
                  <c:v>3.2948529895163503E-2</c:v>
                </c:pt>
                <c:pt idx="239">
                  <c:v>3.284502136885642E-2</c:v>
                </c:pt>
                <c:pt idx="240">
                  <c:v>3.0363860816854955E-2</c:v>
                </c:pt>
                <c:pt idx="241">
                  <c:v>3.2540495954985871E-2</c:v>
                </c:pt>
                <c:pt idx="242">
                  <c:v>3.2586770915634396E-2</c:v>
                </c:pt>
                <c:pt idx="243">
                  <c:v>3.2357579266281203E-2</c:v>
                </c:pt>
                <c:pt idx="244">
                  <c:v>3.2490441470187099E-2</c:v>
                </c:pt>
                <c:pt idx="245">
                  <c:v>3.0417783965451667E-2</c:v>
                </c:pt>
                <c:pt idx="246">
                  <c:v>3.0821912101401627E-2</c:v>
                </c:pt>
                <c:pt idx="247">
                  <c:v>3.0835266631492921E-2</c:v>
                </c:pt>
                <c:pt idx="248">
                  <c:v>2.7215516556108287E-2</c:v>
                </c:pt>
                <c:pt idx="249">
                  <c:v>2.7093094090353115E-2</c:v>
                </c:pt>
                <c:pt idx="250">
                  <c:v>2.7218639608458387E-2</c:v>
                </c:pt>
                <c:pt idx="251">
                  <c:v>3.1119076586904187E-2</c:v>
                </c:pt>
                <c:pt idx="252">
                  <c:v>2.9819803757166058E-2</c:v>
                </c:pt>
                <c:pt idx="253">
                  <c:v>2.9746353938428394E-2</c:v>
                </c:pt>
                <c:pt idx="254">
                  <c:v>2.9876352599541352E-2</c:v>
                </c:pt>
                <c:pt idx="255">
                  <c:v>2.7433971909276527E-2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4-D048-ABD5-15DCBE58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08831"/>
        <c:axId val="414645791"/>
      </c:lineChart>
      <c:catAx>
        <c:axId val="4145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5791"/>
        <c:crosses val="autoZero"/>
        <c:auto val="1"/>
        <c:lblAlgn val="ctr"/>
        <c:lblOffset val="100"/>
        <c:noMultiLvlLbl val="0"/>
      </c:catAx>
      <c:valAx>
        <c:axId val="4146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Option</a:t>
            </a:r>
            <a:r>
              <a:rPr lang="zh-CN" altLang="en-US" baseline="0"/>
              <a:t> </a:t>
            </a:r>
            <a:r>
              <a:rPr lang="en-US" altLang="zh-CN" baseline="0"/>
              <a:t>D</a:t>
            </a:r>
            <a:r>
              <a:rPr lang="en-US"/>
              <a:t>elta</a:t>
            </a:r>
            <a:r>
              <a:rPr lang="zh-CN" altLang="en-US"/>
              <a:t> </a:t>
            </a:r>
            <a:r>
              <a:rPr lang="en-US" altLang="zh-CN"/>
              <a:t>over</a:t>
            </a:r>
            <a:r>
              <a:rPr lang="zh-CN" altLang="en-US"/>
              <a:t> </a:t>
            </a:r>
            <a:r>
              <a:rPr lang="en-US" altLang="zh-CN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DIA_Call___Jan10___K90!$H$1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DIA_Call___Jan10___K90!$E$2:$E$260</c:f>
              <c:strCache>
                <c:ptCount val="256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2009-02-25</c:v>
                </c:pt>
                <c:pt idx="37">
                  <c:v>2009-02-26</c:v>
                </c:pt>
                <c:pt idx="38">
                  <c:v>2009-02-27</c:v>
                </c:pt>
                <c:pt idx="39">
                  <c:v>2009-03-02</c:v>
                </c:pt>
                <c:pt idx="40">
                  <c:v>2009-03-03</c:v>
                </c:pt>
                <c:pt idx="41">
                  <c:v>2009-03-04</c:v>
                </c:pt>
                <c:pt idx="42">
                  <c:v>2009-03-05</c:v>
                </c:pt>
                <c:pt idx="43">
                  <c:v>2009-03-06</c:v>
                </c:pt>
                <c:pt idx="44">
                  <c:v>2009-03-09</c:v>
                </c:pt>
                <c:pt idx="45">
                  <c:v>2009-03-10</c:v>
                </c:pt>
                <c:pt idx="46">
                  <c:v>2009-03-11</c:v>
                </c:pt>
                <c:pt idx="47">
                  <c:v>2009-03-12</c:v>
                </c:pt>
                <c:pt idx="48">
                  <c:v>2009-03-13</c:v>
                </c:pt>
                <c:pt idx="49">
                  <c:v>2009-03-16</c:v>
                </c:pt>
                <c:pt idx="50">
                  <c:v>2009-03-17</c:v>
                </c:pt>
                <c:pt idx="51">
                  <c:v>2009-03-18</c:v>
                </c:pt>
                <c:pt idx="52">
                  <c:v>2009-03-19</c:v>
                </c:pt>
                <c:pt idx="53">
                  <c:v>2009-03-20</c:v>
                </c:pt>
                <c:pt idx="54">
                  <c:v>2009-03-23</c:v>
                </c:pt>
                <c:pt idx="55">
                  <c:v>2009-03-24</c:v>
                </c:pt>
                <c:pt idx="56">
                  <c:v>2009-03-25</c:v>
                </c:pt>
                <c:pt idx="57">
                  <c:v>2009-03-26</c:v>
                </c:pt>
                <c:pt idx="58">
                  <c:v>2009-03-27</c:v>
                </c:pt>
                <c:pt idx="59">
                  <c:v>2009-03-30</c:v>
                </c:pt>
                <c:pt idx="60">
                  <c:v>2009-03-31</c:v>
                </c:pt>
                <c:pt idx="61">
                  <c:v>2009-04-01</c:v>
                </c:pt>
                <c:pt idx="62">
                  <c:v>2009-04-02</c:v>
                </c:pt>
                <c:pt idx="63">
                  <c:v>2009-04-03</c:v>
                </c:pt>
                <c:pt idx="64">
                  <c:v>2009-04-06</c:v>
                </c:pt>
                <c:pt idx="65">
                  <c:v>2009-04-07</c:v>
                </c:pt>
                <c:pt idx="66">
                  <c:v>2009-04-08</c:v>
                </c:pt>
                <c:pt idx="67">
                  <c:v>2009-04-09</c:v>
                </c:pt>
                <c:pt idx="68">
                  <c:v>2009-04-13</c:v>
                </c:pt>
                <c:pt idx="69">
                  <c:v>2009-04-14</c:v>
                </c:pt>
                <c:pt idx="70">
                  <c:v>2009-04-15</c:v>
                </c:pt>
                <c:pt idx="71">
                  <c:v>2009-04-16</c:v>
                </c:pt>
                <c:pt idx="72">
                  <c:v>2009-04-17</c:v>
                </c:pt>
                <c:pt idx="73">
                  <c:v>2009-04-20</c:v>
                </c:pt>
                <c:pt idx="74">
                  <c:v>2009-04-21</c:v>
                </c:pt>
                <c:pt idx="75">
                  <c:v>2009-04-22</c:v>
                </c:pt>
                <c:pt idx="76">
                  <c:v>2009-04-23</c:v>
                </c:pt>
                <c:pt idx="77">
                  <c:v>2009-04-24</c:v>
                </c:pt>
                <c:pt idx="78">
                  <c:v>2009-04-27</c:v>
                </c:pt>
                <c:pt idx="79">
                  <c:v>2009-04-28</c:v>
                </c:pt>
                <c:pt idx="80">
                  <c:v>2009-04-29</c:v>
                </c:pt>
                <c:pt idx="81">
                  <c:v>2009-04-30</c:v>
                </c:pt>
                <c:pt idx="82">
                  <c:v>2009-05-01</c:v>
                </c:pt>
                <c:pt idx="83">
                  <c:v>2009-05-04</c:v>
                </c:pt>
                <c:pt idx="84">
                  <c:v>2009-05-05</c:v>
                </c:pt>
                <c:pt idx="85">
                  <c:v>2009-05-06</c:v>
                </c:pt>
                <c:pt idx="86">
                  <c:v>2009-05-07</c:v>
                </c:pt>
                <c:pt idx="87">
                  <c:v>2009-05-08</c:v>
                </c:pt>
                <c:pt idx="88">
                  <c:v>2009-05-11</c:v>
                </c:pt>
                <c:pt idx="89">
                  <c:v>2009-05-12</c:v>
                </c:pt>
                <c:pt idx="90">
                  <c:v>2009-05-13</c:v>
                </c:pt>
                <c:pt idx="91">
                  <c:v>2009-05-14</c:v>
                </c:pt>
                <c:pt idx="92">
                  <c:v>2009-05-15</c:v>
                </c:pt>
                <c:pt idx="93">
                  <c:v>2009-05-18</c:v>
                </c:pt>
                <c:pt idx="94">
                  <c:v>2009-05-19</c:v>
                </c:pt>
                <c:pt idx="95">
                  <c:v>2009-05-20</c:v>
                </c:pt>
                <c:pt idx="96">
                  <c:v>2009-05-21</c:v>
                </c:pt>
                <c:pt idx="97">
                  <c:v>2009-05-22</c:v>
                </c:pt>
                <c:pt idx="98">
                  <c:v>2009-05-26</c:v>
                </c:pt>
                <c:pt idx="99">
                  <c:v>2009-05-27</c:v>
                </c:pt>
                <c:pt idx="100">
                  <c:v>2009-05-28</c:v>
                </c:pt>
                <c:pt idx="101">
                  <c:v>2009-05-29</c:v>
                </c:pt>
                <c:pt idx="102">
                  <c:v>2009-06-01</c:v>
                </c:pt>
                <c:pt idx="103">
                  <c:v>2009-06-02</c:v>
                </c:pt>
                <c:pt idx="104">
                  <c:v>2009-06-03</c:v>
                </c:pt>
                <c:pt idx="105">
                  <c:v>2009-06-04</c:v>
                </c:pt>
                <c:pt idx="106">
                  <c:v>2009-06-05</c:v>
                </c:pt>
                <c:pt idx="107">
                  <c:v>2009-06-08</c:v>
                </c:pt>
                <c:pt idx="108">
                  <c:v>2009-06-09</c:v>
                </c:pt>
                <c:pt idx="109">
                  <c:v>2009-06-10</c:v>
                </c:pt>
                <c:pt idx="110">
                  <c:v>2009-06-11</c:v>
                </c:pt>
                <c:pt idx="111">
                  <c:v>2009-06-12</c:v>
                </c:pt>
                <c:pt idx="112">
                  <c:v>2009-06-15</c:v>
                </c:pt>
                <c:pt idx="113">
                  <c:v>2009-06-16</c:v>
                </c:pt>
                <c:pt idx="114">
                  <c:v>2009-06-17</c:v>
                </c:pt>
                <c:pt idx="115">
                  <c:v>2009-06-18</c:v>
                </c:pt>
                <c:pt idx="116">
                  <c:v>2009-06-19</c:v>
                </c:pt>
                <c:pt idx="117">
                  <c:v>2009-06-22</c:v>
                </c:pt>
                <c:pt idx="118">
                  <c:v>2009-06-23</c:v>
                </c:pt>
                <c:pt idx="119">
                  <c:v>2009-06-24</c:v>
                </c:pt>
                <c:pt idx="120">
                  <c:v>2009-06-25</c:v>
                </c:pt>
                <c:pt idx="121">
                  <c:v>2009-06-26</c:v>
                </c:pt>
                <c:pt idx="122">
                  <c:v>2009-06-29</c:v>
                </c:pt>
                <c:pt idx="123">
                  <c:v>2009-06-30</c:v>
                </c:pt>
                <c:pt idx="124">
                  <c:v>2009-07-01</c:v>
                </c:pt>
                <c:pt idx="125">
                  <c:v>2009-07-02</c:v>
                </c:pt>
                <c:pt idx="126">
                  <c:v>2009-07-06</c:v>
                </c:pt>
                <c:pt idx="127">
                  <c:v>2009-07-07</c:v>
                </c:pt>
                <c:pt idx="128">
                  <c:v>2009-07-08</c:v>
                </c:pt>
                <c:pt idx="129">
                  <c:v>2009-07-09</c:v>
                </c:pt>
                <c:pt idx="130">
                  <c:v>2009-07-10</c:v>
                </c:pt>
                <c:pt idx="131">
                  <c:v>2009-07-13</c:v>
                </c:pt>
                <c:pt idx="132">
                  <c:v>2009-07-14</c:v>
                </c:pt>
                <c:pt idx="133">
                  <c:v>2009-07-15</c:v>
                </c:pt>
                <c:pt idx="134">
                  <c:v>2009-07-16</c:v>
                </c:pt>
                <c:pt idx="135">
                  <c:v>2009-07-17</c:v>
                </c:pt>
                <c:pt idx="136">
                  <c:v>2009-07-20</c:v>
                </c:pt>
                <c:pt idx="137">
                  <c:v>2009-07-21</c:v>
                </c:pt>
                <c:pt idx="138">
                  <c:v>2009-07-22</c:v>
                </c:pt>
                <c:pt idx="139">
                  <c:v>2009-07-23</c:v>
                </c:pt>
                <c:pt idx="140">
                  <c:v>2009-07-24</c:v>
                </c:pt>
                <c:pt idx="141">
                  <c:v>2009-07-27</c:v>
                </c:pt>
                <c:pt idx="142">
                  <c:v>2009-07-28</c:v>
                </c:pt>
                <c:pt idx="143">
                  <c:v>2009-07-29</c:v>
                </c:pt>
                <c:pt idx="144">
                  <c:v>2009-07-30</c:v>
                </c:pt>
                <c:pt idx="145">
                  <c:v>2009-07-31</c:v>
                </c:pt>
                <c:pt idx="146">
                  <c:v>2009-08-03</c:v>
                </c:pt>
                <c:pt idx="147">
                  <c:v>2009-08-04</c:v>
                </c:pt>
                <c:pt idx="148">
                  <c:v>2009-08-05</c:v>
                </c:pt>
                <c:pt idx="149">
                  <c:v>2009-08-06</c:v>
                </c:pt>
                <c:pt idx="150">
                  <c:v>2009-08-07</c:v>
                </c:pt>
                <c:pt idx="151">
                  <c:v>2009-08-10</c:v>
                </c:pt>
                <c:pt idx="152">
                  <c:v>2009-08-11</c:v>
                </c:pt>
                <c:pt idx="153">
                  <c:v>2009-08-12</c:v>
                </c:pt>
                <c:pt idx="154">
                  <c:v>2009-08-13</c:v>
                </c:pt>
                <c:pt idx="155">
                  <c:v>2009-08-14</c:v>
                </c:pt>
                <c:pt idx="156">
                  <c:v>2009-08-17</c:v>
                </c:pt>
                <c:pt idx="157">
                  <c:v>2009-08-18</c:v>
                </c:pt>
                <c:pt idx="158">
                  <c:v>2009-08-19</c:v>
                </c:pt>
                <c:pt idx="159">
                  <c:v>2009-08-20</c:v>
                </c:pt>
                <c:pt idx="160">
                  <c:v>2009-08-21</c:v>
                </c:pt>
                <c:pt idx="161">
                  <c:v>2009-08-24</c:v>
                </c:pt>
                <c:pt idx="162">
                  <c:v>2009-08-25</c:v>
                </c:pt>
                <c:pt idx="163">
                  <c:v>2009-08-26</c:v>
                </c:pt>
                <c:pt idx="164">
                  <c:v>2009-08-27</c:v>
                </c:pt>
                <c:pt idx="165">
                  <c:v>2009-08-28</c:v>
                </c:pt>
                <c:pt idx="166">
                  <c:v>2009-08-31</c:v>
                </c:pt>
                <c:pt idx="167">
                  <c:v>2009-09-01</c:v>
                </c:pt>
                <c:pt idx="168">
                  <c:v>2009-09-02</c:v>
                </c:pt>
                <c:pt idx="169">
                  <c:v>2009-09-03</c:v>
                </c:pt>
                <c:pt idx="170">
                  <c:v>2009-09-04</c:v>
                </c:pt>
                <c:pt idx="171">
                  <c:v>2009-09-08</c:v>
                </c:pt>
                <c:pt idx="172">
                  <c:v>2009-09-09</c:v>
                </c:pt>
                <c:pt idx="173">
                  <c:v>2009-09-10</c:v>
                </c:pt>
                <c:pt idx="174">
                  <c:v>2009-09-11</c:v>
                </c:pt>
                <c:pt idx="175">
                  <c:v>2009-09-14</c:v>
                </c:pt>
                <c:pt idx="176">
                  <c:v>2009-09-15</c:v>
                </c:pt>
                <c:pt idx="177">
                  <c:v>2009-09-16</c:v>
                </c:pt>
                <c:pt idx="178">
                  <c:v>2009-09-17</c:v>
                </c:pt>
                <c:pt idx="179">
                  <c:v>2009-09-18</c:v>
                </c:pt>
                <c:pt idx="180">
                  <c:v>2009-09-21</c:v>
                </c:pt>
                <c:pt idx="181">
                  <c:v>2009-09-22</c:v>
                </c:pt>
                <c:pt idx="182">
                  <c:v>2009-09-23</c:v>
                </c:pt>
                <c:pt idx="183">
                  <c:v>2009-09-24</c:v>
                </c:pt>
                <c:pt idx="184">
                  <c:v>2009-09-25</c:v>
                </c:pt>
                <c:pt idx="185">
                  <c:v>2009-09-28</c:v>
                </c:pt>
                <c:pt idx="186">
                  <c:v>2009-09-29</c:v>
                </c:pt>
                <c:pt idx="187">
                  <c:v>2009-09-30</c:v>
                </c:pt>
                <c:pt idx="188">
                  <c:v>2009-10-01</c:v>
                </c:pt>
                <c:pt idx="189">
                  <c:v>2009-10-02</c:v>
                </c:pt>
                <c:pt idx="190">
                  <c:v>2009-10-05</c:v>
                </c:pt>
                <c:pt idx="191">
                  <c:v>2009-10-06</c:v>
                </c:pt>
                <c:pt idx="192">
                  <c:v>2009-10-07</c:v>
                </c:pt>
                <c:pt idx="193">
                  <c:v>2009-10-08</c:v>
                </c:pt>
                <c:pt idx="194">
                  <c:v>2009-10-09</c:v>
                </c:pt>
                <c:pt idx="195">
                  <c:v>2009-10-13</c:v>
                </c:pt>
                <c:pt idx="196">
                  <c:v>2009-10-14</c:v>
                </c:pt>
                <c:pt idx="197">
                  <c:v>2009-10-15</c:v>
                </c:pt>
                <c:pt idx="198">
                  <c:v>2009-10-16</c:v>
                </c:pt>
                <c:pt idx="199">
                  <c:v>2009-10-19</c:v>
                </c:pt>
                <c:pt idx="200">
                  <c:v>2009-10-20</c:v>
                </c:pt>
                <c:pt idx="201">
                  <c:v>2009-10-21</c:v>
                </c:pt>
                <c:pt idx="202">
                  <c:v>2009-10-22</c:v>
                </c:pt>
                <c:pt idx="203">
                  <c:v>2009-10-23</c:v>
                </c:pt>
                <c:pt idx="204">
                  <c:v>2009-10-26</c:v>
                </c:pt>
                <c:pt idx="205">
                  <c:v>2009-10-27</c:v>
                </c:pt>
                <c:pt idx="206">
                  <c:v>2009-10-28</c:v>
                </c:pt>
                <c:pt idx="207">
                  <c:v>2009-10-29</c:v>
                </c:pt>
                <c:pt idx="208">
                  <c:v>2009-10-30</c:v>
                </c:pt>
                <c:pt idx="209">
                  <c:v>2009-11-02</c:v>
                </c:pt>
                <c:pt idx="210">
                  <c:v>2009-11-03</c:v>
                </c:pt>
                <c:pt idx="211">
                  <c:v>2009-11-04</c:v>
                </c:pt>
                <c:pt idx="212">
                  <c:v>2009-11-05</c:v>
                </c:pt>
                <c:pt idx="213">
                  <c:v>2009-11-06</c:v>
                </c:pt>
                <c:pt idx="214">
                  <c:v>2009-11-09</c:v>
                </c:pt>
                <c:pt idx="215">
                  <c:v>2009-11-10</c:v>
                </c:pt>
                <c:pt idx="216">
                  <c:v>2009-11-11</c:v>
                </c:pt>
                <c:pt idx="217">
                  <c:v>2009-11-12</c:v>
                </c:pt>
                <c:pt idx="218">
                  <c:v>2009-11-13</c:v>
                </c:pt>
                <c:pt idx="219">
                  <c:v>2009-11-16</c:v>
                </c:pt>
                <c:pt idx="220">
                  <c:v>2009-11-17</c:v>
                </c:pt>
                <c:pt idx="221">
                  <c:v>2009-11-18</c:v>
                </c:pt>
                <c:pt idx="222">
                  <c:v>2009-11-19</c:v>
                </c:pt>
                <c:pt idx="223">
                  <c:v>2009-11-20</c:v>
                </c:pt>
                <c:pt idx="224">
                  <c:v>2009-11-23</c:v>
                </c:pt>
                <c:pt idx="225">
                  <c:v>2009-11-24</c:v>
                </c:pt>
                <c:pt idx="226">
                  <c:v>2009-11-25</c:v>
                </c:pt>
                <c:pt idx="227">
                  <c:v>2009-11-27</c:v>
                </c:pt>
                <c:pt idx="228">
                  <c:v>2009-11-30</c:v>
                </c:pt>
                <c:pt idx="229">
                  <c:v>2009-12-01</c:v>
                </c:pt>
                <c:pt idx="230">
                  <c:v>2009-12-02</c:v>
                </c:pt>
                <c:pt idx="231">
                  <c:v>2009-12-03</c:v>
                </c:pt>
                <c:pt idx="232">
                  <c:v>2009-12-04</c:v>
                </c:pt>
                <c:pt idx="233">
                  <c:v>2009-12-07</c:v>
                </c:pt>
                <c:pt idx="234">
                  <c:v>2009-12-08</c:v>
                </c:pt>
                <c:pt idx="235">
                  <c:v>2009-12-09</c:v>
                </c:pt>
                <c:pt idx="236">
                  <c:v>2009-12-10</c:v>
                </c:pt>
                <c:pt idx="237">
                  <c:v>2009-12-11</c:v>
                </c:pt>
                <c:pt idx="238">
                  <c:v>2009-12-14</c:v>
                </c:pt>
                <c:pt idx="239">
                  <c:v>2009-12-15</c:v>
                </c:pt>
                <c:pt idx="240">
                  <c:v>2009-12-16</c:v>
                </c:pt>
                <c:pt idx="241">
                  <c:v>2009-12-17</c:v>
                </c:pt>
                <c:pt idx="242">
                  <c:v>2009-12-18</c:v>
                </c:pt>
                <c:pt idx="243">
                  <c:v>2009-12-21</c:v>
                </c:pt>
                <c:pt idx="244">
                  <c:v>2009-12-22</c:v>
                </c:pt>
                <c:pt idx="245">
                  <c:v>2009-12-23</c:v>
                </c:pt>
                <c:pt idx="246">
                  <c:v>2009-12-24</c:v>
                </c:pt>
                <c:pt idx="247">
                  <c:v>2009-12-28</c:v>
                </c:pt>
                <c:pt idx="248">
                  <c:v>2009-12-29</c:v>
                </c:pt>
                <c:pt idx="249">
                  <c:v>2009-12-30</c:v>
                </c:pt>
                <c:pt idx="250">
                  <c:v>2009-12-31</c:v>
                </c:pt>
                <c:pt idx="251">
                  <c:v>2010-01-04</c:v>
                </c:pt>
                <c:pt idx="252">
                  <c:v>2010-01-05</c:v>
                </c:pt>
                <c:pt idx="253">
                  <c:v>2010-01-06</c:v>
                </c:pt>
                <c:pt idx="254">
                  <c:v>2010-01-07</c:v>
                </c:pt>
                <c:pt idx="255">
                  <c:v>2010-01-08</c:v>
                </c:pt>
              </c:strCache>
            </c:strRef>
          </c:cat>
          <c:val>
            <c:numRef>
              <c:f>DIA_Call___Jan10___K90!$H$2:$H$260</c:f>
              <c:numCache>
                <c:formatCode>General</c:formatCode>
                <c:ptCount val="259"/>
                <c:pt idx="0">
                  <c:v>0.53864299999999998</c:v>
                </c:pt>
                <c:pt idx="1">
                  <c:v>0.52960300000000005</c:v>
                </c:pt>
                <c:pt idx="2">
                  <c:v>0.53612000000000004</c:v>
                </c:pt>
                <c:pt idx="3">
                  <c:v>0.50482899999999997</c:v>
                </c:pt>
                <c:pt idx="4">
                  <c:v>0.49812600000000001</c:v>
                </c:pt>
                <c:pt idx="5">
                  <c:v>0.47774</c:v>
                </c:pt>
                <c:pt idx="6">
                  <c:v>0.46146300000000001</c:v>
                </c:pt>
                <c:pt idx="7">
                  <c:v>0.45429799999999998</c:v>
                </c:pt>
                <c:pt idx="8">
                  <c:v>0.42236000000000001</c:v>
                </c:pt>
                <c:pt idx="9">
                  <c:v>0.43813099999999999</c:v>
                </c:pt>
                <c:pt idx="10">
                  <c:v>0.44495899999999999</c:v>
                </c:pt>
                <c:pt idx="11">
                  <c:v>0.40309800000000001</c:v>
                </c:pt>
                <c:pt idx="12">
                  <c:v>0.43557899999999999</c:v>
                </c:pt>
                <c:pt idx="13">
                  <c:v>0.41670000000000001</c:v>
                </c:pt>
                <c:pt idx="14">
                  <c:v>0.40626499999999999</c:v>
                </c:pt>
                <c:pt idx="15">
                  <c:v>0.40958800000000001</c:v>
                </c:pt>
                <c:pt idx="16">
                  <c:v>0.41252899999999998</c:v>
                </c:pt>
                <c:pt idx="17">
                  <c:v>0.44103100000000001</c:v>
                </c:pt>
                <c:pt idx="18">
                  <c:v>0.40860600000000002</c:v>
                </c:pt>
                <c:pt idx="19">
                  <c:v>0.38786900000000002</c:v>
                </c:pt>
                <c:pt idx="20">
                  <c:v>0.37008000000000002</c:v>
                </c:pt>
                <c:pt idx="21">
                  <c:v>0.38812099999999999</c:v>
                </c:pt>
                <c:pt idx="22">
                  <c:v>0.369728</c:v>
                </c:pt>
                <c:pt idx="23">
                  <c:v>0.38232300000000002</c:v>
                </c:pt>
                <c:pt idx="24">
                  <c:v>0.42146</c:v>
                </c:pt>
                <c:pt idx="25">
                  <c:v>0.41961599999999999</c:v>
                </c:pt>
                <c:pt idx="26">
                  <c:v>0.36183100000000001</c:v>
                </c:pt>
                <c:pt idx="27">
                  <c:v>0.36134300000000003</c:v>
                </c:pt>
                <c:pt idx="28">
                  <c:v>0.35699999999999998</c:v>
                </c:pt>
                <c:pt idx="29">
                  <c:v>0.34182699999999999</c:v>
                </c:pt>
                <c:pt idx="30">
                  <c:v>0.29539799999999999</c:v>
                </c:pt>
                <c:pt idx="31">
                  <c:v>0.293908</c:v>
                </c:pt>
                <c:pt idx="32">
                  <c:v>0.264372</c:v>
                </c:pt>
                <c:pt idx="33">
                  <c:v>0.250969</c:v>
                </c:pt>
                <c:pt idx="34">
                  <c:v>0.21953800000000001</c:v>
                </c:pt>
                <c:pt idx="35">
                  <c:v>0.23491799999999999</c:v>
                </c:pt>
                <c:pt idx="36">
                  <c:v>0.27234694925062763</c:v>
                </c:pt>
                <c:pt idx="37">
                  <c:v>0.21209900000000001</c:v>
                </c:pt>
                <c:pt idx="38">
                  <c:v>0.193602</c:v>
                </c:pt>
                <c:pt idx="39">
                  <c:v>0.16090299999999999</c:v>
                </c:pt>
                <c:pt idx="40">
                  <c:v>0.14422499999999999</c:v>
                </c:pt>
                <c:pt idx="41">
                  <c:v>0.150258</c:v>
                </c:pt>
                <c:pt idx="42">
                  <c:v>0.121105</c:v>
                </c:pt>
                <c:pt idx="43">
                  <c:v>0.117091</c:v>
                </c:pt>
                <c:pt idx="44">
                  <c:v>0.112068</c:v>
                </c:pt>
                <c:pt idx="45">
                  <c:v>0.13913400000000001</c:v>
                </c:pt>
                <c:pt idx="46">
                  <c:v>0.15363499999999999</c:v>
                </c:pt>
                <c:pt idx="47">
                  <c:v>0.18659400000000001</c:v>
                </c:pt>
                <c:pt idx="48">
                  <c:v>0.20208499999999999</c:v>
                </c:pt>
                <c:pt idx="49">
                  <c:v>0.210982</c:v>
                </c:pt>
                <c:pt idx="50">
                  <c:v>0.22811000000000001</c:v>
                </c:pt>
                <c:pt idx="51">
                  <c:v>0.242364</c:v>
                </c:pt>
                <c:pt idx="52">
                  <c:v>0.25063200000000002</c:v>
                </c:pt>
                <c:pt idx="53">
                  <c:v>0.24104</c:v>
                </c:pt>
                <c:pt idx="54">
                  <c:v>0.31486999999999998</c:v>
                </c:pt>
                <c:pt idx="55">
                  <c:v>0.29813899999999999</c:v>
                </c:pt>
                <c:pt idx="56">
                  <c:v>0.31186199999999997</c:v>
                </c:pt>
                <c:pt idx="57">
                  <c:v>0.33833999999999997</c:v>
                </c:pt>
                <c:pt idx="58">
                  <c:v>0.31928800000000002</c:v>
                </c:pt>
                <c:pt idx="59">
                  <c:v>0.28092800000000001</c:v>
                </c:pt>
                <c:pt idx="60">
                  <c:v>0.29174600000000001</c:v>
                </c:pt>
                <c:pt idx="61">
                  <c:v>0.31640600000000002</c:v>
                </c:pt>
                <c:pt idx="62">
                  <c:v>0.35833500000000001</c:v>
                </c:pt>
                <c:pt idx="63">
                  <c:v>0.36387599999999998</c:v>
                </c:pt>
                <c:pt idx="64">
                  <c:v>0.35942000000000002</c:v>
                </c:pt>
                <c:pt idx="65">
                  <c:v>0.32477600000000001</c:v>
                </c:pt>
                <c:pt idx="66">
                  <c:v>0.32841799999999999</c:v>
                </c:pt>
                <c:pt idx="67">
                  <c:v>0.37042799999999998</c:v>
                </c:pt>
                <c:pt idx="68">
                  <c:v>0.36251800000000001</c:v>
                </c:pt>
                <c:pt idx="69">
                  <c:v>0.33678200000000003</c:v>
                </c:pt>
                <c:pt idx="70">
                  <c:v>0.35597800000000002</c:v>
                </c:pt>
                <c:pt idx="71">
                  <c:v>0.371452</c:v>
                </c:pt>
                <c:pt idx="72">
                  <c:v>0.36960100000000001</c:v>
                </c:pt>
                <c:pt idx="73">
                  <c:v>0.31962400000000002</c:v>
                </c:pt>
                <c:pt idx="74">
                  <c:v>0.33484799999999998</c:v>
                </c:pt>
                <c:pt idx="75">
                  <c:v>0.32447500000000001</c:v>
                </c:pt>
                <c:pt idx="76">
                  <c:v>0.33583099999999999</c:v>
                </c:pt>
                <c:pt idx="77">
                  <c:v>0.35514499999999999</c:v>
                </c:pt>
                <c:pt idx="78">
                  <c:v>0.34689900000000001</c:v>
                </c:pt>
                <c:pt idx="79">
                  <c:v>0.343358</c:v>
                </c:pt>
                <c:pt idx="80">
                  <c:v>0.36694700000000002</c:v>
                </c:pt>
                <c:pt idx="81">
                  <c:v>0.36662899999999998</c:v>
                </c:pt>
                <c:pt idx="82">
                  <c:v>0.373556</c:v>
                </c:pt>
                <c:pt idx="83">
                  <c:v>0.41240599999999999</c:v>
                </c:pt>
                <c:pt idx="84">
                  <c:v>0.408854</c:v>
                </c:pt>
                <c:pt idx="85">
                  <c:v>0.427481</c:v>
                </c:pt>
                <c:pt idx="86">
                  <c:v>0.40559699999999999</c:v>
                </c:pt>
                <c:pt idx="87">
                  <c:v>0.434838</c:v>
                </c:pt>
                <c:pt idx="88">
                  <c:v>0.40261599999999997</c:v>
                </c:pt>
                <c:pt idx="89">
                  <c:v>0.40987200000000001</c:v>
                </c:pt>
                <c:pt idx="90">
                  <c:v>0.37232399999999999</c:v>
                </c:pt>
                <c:pt idx="91">
                  <c:v>0.36169200000000001</c:v>
                </c:pt>
                <c:pt idx="92">
                  <c:v>0.35641400000000001</c:v>
                </c:pt>
                <c:pt idx="93">
                  <c:v>0.40063399999999999</c:v>
                </c:pt>
                <c:pt idx="94">
                  <c:v>0.38880599999999998</c:v>
                </c:pt>
                <c:pt idx="95">
                  <c:v>0.37362600000000001</c:v>
                </c:pt>
                <c:pt idx="96">
                  <c:v>0.35072300000000001</c:v>
                </c:pt>
                <c:pt idx="97">
                  <c:v>0.34756799999999999</c:v>
                </c:pt>
                <c:pt idx="98">
                  <c:v>0.38806400000000002</c:v>
                </c:pt>
                <c:pt idx="99">
                  <c:v>0.34778700000000001</c:v>
                </c:pt>
                <c:pt idx="100">
                  <c:v>0.36782199999999998</c:v>
                </c:pt>
                <c:pt idx="101">
                  <c:v>0.40218999999999999</c:v>
                </c:pt>
                <c:pt idx="102">
                  <c:v>0.44608999999999999</c:v>
                </c:pt>
                <c:pt idx="103">
                  <c:v>0.44966099999999998</c:v>
                </c:pt>
                <c:pt idx="104">
                  <c:v>0.43877500000000003</c:v>
                </c:pt>
                <c:pt idx="105">
                  <c:v>0.45276300000000003</c:v>
                </c:pt>
                <c:pt idx="106">
                  <c:v>0.46272000000000002</c:v>
                </c:pt>
                <c:pt idx="107">
                  <c:v>0.45898699999999998</c:v>
                </c:pt>
                <c:pt idx="108">
                  <c:v>0.45611600000000002</c:v>
                </c:pt>
                <c:pt idx="109">
                  <c:v>0.45211899999999999</c:v>
                </c:pt>
                <c:pt idx="110">
                  <c:v>0.45394299999999999</c:v>
                </c:pt>
                <c:pt idx="111">
                  <c:v>0.46417399999999998</c:v>
                </c:pt>
                <c:pt idx="112">
                  <c:v>0.41798400000000002</c:v>
                </c:pt>
                <c:pt idx="113">
                  <c:v>0.38826699999999997</c:v>
                </c:pt>
                <c:pt idx="114">
                  <c:v>0.39074999999999999</c:v>
                </c:pt>
                <c:pt idx="115">
                  <c:v>0.39266800000000002</c:v>
                </c:pt>
                <c:pt idx="116">
                  <c:v>0.38900200000000001</c:v>
                </c:pt>
                <c:pt idx="117">
                  <c:v>0.34196199999999999</c:v>
                </c:pt>
                <c:pt idx="118">
                  <c:v>0.33433499999999999</c:v>
                </c:pt>
                <c:pt idx="119">
                  <c:v>0.32431300000000002</c:v>
                </c:pt>
                <c:pt idx="120">
                  <c:v>0.361794</c:v>
                </c:pt>
                <c:pt idx="121">
                  <c:v>0.34851199999999999</c:v>
                </c:pt>
                <c:pt idx="122">
                  <c:v>0.36808000000000002</c:v>
                </c:pt>
                <c:pt idx="123">
                  <c:v>0.35132200000000002</c:v>
                </c:pt>
                <c:pt idx="124">
                  <c:v>0.36206199999999999</c:v>
                </c:pt>
                <c:pt idx="125">
                  <c:v>0.30848799999999998</c:v>
                </c:pt>
                <c:pt idx="126">
                  <c:v>0.314079</c:v>
                </c:pt>
                <c:pt idx="127">
                  <c:v>0.27629300000000001</c:v>
                </c:pt>
                <c:pt idx="128">
                  <c:v>0.283551</c:v>
                </c:pt>
                <c:pt idx="129">
                  <c:v>0.27776899999999999</c:v>
                </c:pt>
                <c:pt idx="130">
                  <c:v>0.268955</c:v>
                </c:pt>
                <c:pt idx="131">
                  <c:v>0.31180999999999998</c:v>
                </c:pt>
                <c:pt idx="132">
                  <c:v>0.31978200000000001</c:v>
                </c:pt>
                <c:pt idx="133">
                  <c:v>0.391704</c:v>
                </c:pt>
                <c:pt idx="134">
                  <c:v>0.43404399999999999</c:v>
                </c:pt>
                <c:pt idx="135">
                  <c:v>0.44502000000000003</c:v>
                </c:pt>
                <c:pt idx="136">
                  <c:v>0.46912399999999999</c:v>
                </c:pt>
                <c:pt idx="137">
                  <c:v>0.49383500000000002</c:v>
                </c:pt>
                <c:pt idx="138">
                  <c:v>0.48420400000000002</c:v>
                </c:pt>
                <c:pt idx="139">
                  <c:v>0.538246</c:v>
                </c:pt>
                <c:pt idx="140">
                  <c:v>0.54809799999999997</c:v>
                </c:pt>
                <c:pt idx="141">
                  <c:v>0.55277100000000001</c:v>
                </c:pt>
                <c:pt idx="142">
                  <c:v>0.54845999999999995</c:v>
                </c:pt>
                <c:pt idx="143">
                  <c:v>0.53971800000000003</c:v>
                </c:pt>
                <c:pt idx="144">
                  <c:v>0.56057100000000004</c:v>
                </c:pt>
                <c:pt idx="145">
                  <c:v>0.56748299999999996</c:v>
                </c:pt>
                <c:pt idx="146">
                  <c:v>0.60167700000000002</c:v>
                </c:pt>
                <c:pt idx="147">
                  <c:v>0.61192299999999999</c:v>
                </c:pt>
                <c:pt idx="148">
                  <c:v>0.60173900000000002</c:v>
                </c:pt>
                <c:pt idx="149">
                  <c:v>0.59503799999999996</c:v>
                </c:pt>
                <c:pt idx="150">
                  <c:v>0.62852300000000005</c:v>
                </c:pt>
                <c:pt idx="151">
                  <c:v>0.62178500000000003</c:v>
                </c:pt>
                <c:pt idx="152">
                  <c:v>0.59338100000000005</c:v>
                </c:pt>
                <c:pt idx="153">
                  <c:v>0.62705</c:v>
                </c:pt>
                <c:pt idx="154">
                  <c:v>0.63979600000000003</c:v>
                </c:pt>
                <c:pt idx="155">
                  <c:v>0.61895800000000001</c:v>
                </c:pt>
                <c:pt idx="156">
                  <c:v>0.56426200000000004</c:v>
                </c:pt>
                <c:pt idx="157">
                  <c:v>0.58453500000000003</c:v>
                </c:pt>
                <c:pt idx="158">
                  <c:v>0.61351</c:v>
                </c:pt>
                <c:pt idx="159">
                  <c:v>0.607379</c:v>
                </c:pt>
                <c:pt idx="160">
                  <c:v>0.65114799999999995</c:v>
                </c:pt>
                <c:pt idx="161">
                  <c:v>0.65284399999999998</c:v>
                </c:pt>
                <c:pt idx="162">
                  <c:v>0.66179699999999997</c:v>
                </c:pt>
                <c:pt idx="163">
                  <c:v>0.66139099999999995</c:v>
                </c:pt>
                <c:pt idx="164">
                  <c:v>0.67037899999999995</c:v>
                </c:pt>
                <c:pt idx="165">
                  <c:v>0.66352199999999995</c:v>
                </c:pt>
                <c:pt idx="166">
                  <c:v>0.64792099999999997</c:v>
                </c:pt>
                <c:pt idx="167">
                  <c:v>0.59714599999999995</c:v>
                </c:pt>
                <c:pt idx="168">
                  <c:v>0.58653100000000002</c:v>
                </c:pt>
                <c:pt idx="169">
                  <c:v>0.60435000000000005</c:v>
                </c:pt>
                <c:pt idx="170">
                  <c:v>0.63351400000000002</c:v>
                </c:pt>
                <c:pt idx="171">
                  <c:v>0.65119499999999997</c:v>
                </c:pt>
                <c:pt idx="172">
                  <c:v>0.66654400000000003</c:v>
                </c:pt>
                <c:pt idx="173">
                  <c:v>0.69170200000000004</c:v>
                </c:pt>
                <c:pt idx="174">
                  <c:v>0.68698000000000004</c:v>
                </c:pt>
                <c:pt idx="175">
                  <c:v>0.69030999999999998</c:v>
                </c:pt>
                <c:pt idx="176">
                  <c:v>0.70530800000000005</c:v>
                </c:pt>
                <c:pt idx="177">
                  <c:v>0.74012699999999998</c:v>
                </c:pt>
                <c:pt idx="178">
                  <c:v>0.75239299999999998</c:v>
                </c:pt>
                <c:pt idx="179">
                  <c:v>0.75439100000000003</c:v>
                </c:pt>
                <c:pt idx="180">
                  <c:v>0.74826400000000004</c:v>
                </c:pt>
                <c:pt idx="181">
                  <c:v>0.76275300000000001</c:v>
                </c:pt>
                <c:pt idx="182">
                  <c:v>0.74949100000000002</c:v>
                </c:pt>
                <c:pt idx="183">
                  <c:v>0.72499999999999998</c:v>
                </c:pt>
                <c:pt idx="184">
                  <c:v>0.72662499999999997</c:v>
                </c:pt>
                <c:pt idx="185">
                  <c:v>0.75833899999999999</c:v>
                </c:pt>
                <c:pt idx="186">
                  <c:v>0.74679300000000004</c:v>
                </c:pt>
                <c:pt idx="187">
                  <c:v>0.73599700000000001</c:v>
                </c:pt>
                <c:pt idx="188">
                  <c:v>0.67891199999999996</c:v>
                </c:pt>
                <c:pt idx="189">
                  <c:v>0.67090399999999994</c:v>
                </c:pt>
                <c:pt idx="190">
                  <c:v>0.70702399999999999</c:v>
                </c:pt>
                <c:pt idx="191">
                  <c:v>0.749054</c:v>
                </c:pt>
                <c:pt idx="192">
                  <c:v>0.750247</c:v>
                </c:pt>
                <c:pt idx="193">
                  <c:v>0.77081299999999997</c:v>
                </c:pt>
                <c:pt idx="194">
                  <c:v>0.79673499999999997</c:v>
                </c:pt>
                <c:pt idx="195">
                  <c:v>0.79808800000000002</c:v>
                </c:pt>
                <c:pt idx="196">
                  <c:v>0.82854000000000005</c:v>
                </c:pt>
                <c:pt idx="197">
                  <c:v>0.84113400000000005</c:v>
                </c:pt>
                <c:pt idx="198">
                  <c:v>0.85638599999999998</c:v>
                </c:pt>
                <c:pt idx="199">
                  <c:v>0.86755899999999997</c:v>
                </c:pt>
                <c:pt idx="200">
                  <c:v>0.86636400000000002</c:v>
                </c:pt>
                <c:pt idx="201">
                  <c:v>0.83495399999999997</c:v>
                </c:pt>
                <c:pt idx="202">
                  <c:v>0.86847700000000005</c:v>
                </c:pt>
                <c:pt idx="203">
                  <c:v>0.85484400000000005</c:v>
                </c:pt>
                <c:pt idx="204">
                  <c:v>0.832866</c:v>
                </c:pt>
                <c:pt idx="205">
                  <c:v>0.82287900000000003</c:v>
                </c:pt>
                <c:pt idx="206">
                  <c:v>0.78084200000000004</c:v>
                </c:pt>
                <c:pt idx="207">
                  <c:v>0.83750999999999998</c:v>
                </c:pt>
                <c:pt idx="208">
                  <c:v>0.75475000000000003</c:v>
                </c:pt>
                <c:pt idx="209">
                  <c:v>0.78181299999999998</c:v>
                </c:pt>
                <c:pt idx="210">
                  <c:v>0.79401900000000003</c:v>
                </c:pt>
                <c:pt idx="211">
                  <c:v>0.809589</c:v>
                </c:pt>
                <c:pt idx="212">
                  <c:v>0.85706899999999997</c:v>
                </c:pt>
                <c:pt idx="213">
                  <c:v>0.87502400000000002</c:v>
                </c:pt>
                <c:pt idx="214">
                  <c:v>0.92198800000000003</c:v>
                </c:pt>
                <c:pt idx="215">
                  <c:v>0.93429099999999998</c:v>
                </c:pt>
                <c:pt idx="216">
                  <c:v>0.93345100000000003</c:v>
                </c:pt>
                <c:pt idx="217">
                  <c:v>0.90793599999999997</c:v>
                </c:pt>
                <c:pt idx="218">
                  <c:v>0.93163700000000005</c:v>
                </c:pt>
                <c:pt idx="219">
                  <c:v>0.94269899999999995</c:v>
                </c:pt>
                <c:pt idx="220">
                  <c:v>0.95647599999999999</c:v>
                </c:pt>
                <c:pt idx="221">
                  <c:v>0.99594400000000005</c:v>
                </c:pt>
                <c:pt idx="222">
                  <c:v>0.95896000000000003</c:v>
                </c:pt>
                <c:pt idx="223">
                  <c:v>0.92869999999999997</c:v>
                </c:pt>
                <c:pt idx="224">
                  <c:v>0.94941299999999995</c:v>
                </c:pt>
                <c:pt idx="225">
                  <c:v>0.96849300000000005</c:v>
                </c:pt>
                <c:pt idx="226">
                  <c:v>0.95272199999999996</c:v>
                </c:pt>
                <c:pt idx="227">
                  <c:v>0.94896499999999995</c:v>
                </c:pt>
                <c:pt idx="228">
                  <c:v>0.93599200000000005</c:v>
                </c:pt>
                <c:pt idx="229">
                  <c:v>0.95163699999999996</c:v>
                </c:pt>
                <c:pt idx="230">
                  <c:v>0.96594500000000005</c:v>
                </c:pt>
                <c:pt idx="231">
                  <c:v>0.960364</c:v>
                </c:pt>
                <c:pt idx="232">
                  <c:v>0.96598399999999995</c:v>
                </c:pt>
                <c:pt idx="233">
                  <c:v>0.982047</c:v>
                </c:pt>
                <c:pt idx="234">
                  <c:v>0.94053900000000001</c:v>
                </c:pt>
                <c:pt idx="235">
                  <c:v>0.95443999999999996</c:v>
                </c:pt>
                <c:pt idx="236">
                  <c:v>0.97476700000000005</c:v>
                </c:pt>
                <c:pt idx="237">
                  <c:v>0.97986754237389062</c:v>
                </c:pt>
                <c:pt idx="238">
                  <c:v>0.98898600000000003</c:v>
                </c:pt>
                <c:pt idx="239">
                  <c:v>0.98912347201432915</c:v>
                </c:pt>
                <c:pt idx="240">
                  <c:v>0.99381769297715639</c:v>
                </c:pt>
                <c:pt idx="241">
                  <c:v>0.98629622608193634</c:v>
                </c:pt>
                <c:pt idx="242">
                  <c:v>0.96374899999999997</c:v>
                </c:pt>
                <c:pt idx="243">
                  <c:v>0.95355500000000004</c:v>
                </c:pt>
                <c:pt idx="244">
                  <c:v>0.97326400000000002</c:v>
                </c:pt>
                <c:pt idx="245">
                  <c:v>0.958229</c:v>
                </c:pt>
                <c:pt idx="246">
                  <c:v>0.96859099999999998</c:v>
                </c:pt>
                <c:pt idx="247">
                  <c:v>0.99004300000000001</c:v>
                </c:pt>
                <c:pt idx="248">
                  <c:v>0.96657099999999996</c:v>
                </c:pt>
                <c:pt idx="249">
                  <c:v>0.97229500000000002</c:v>
                </c:pt>
                <c:pt idx="250">
                  <c:v>0.95130800000000004</c:v>
                </c:pt>
                <c:pt idx="251">
                  <c:v>0.99434023841350572</c:v>
                </c:pt>
                <c:pt idx="252">
                  <c:v>0.98198399999999997</c:v>
                </c:pt>
                <c:pt idx="253">
                  <c:v>0.98069200000000001</c:v>
                </c:pt>
                <c:pt idx="254">
                  <c:v>0.99981259905580078</c:v>
                </c:pt>
                <c:pt idx="255">
                  <c:v>0.99999952554000771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B-9344-8D56-CB878785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80799"/>
        <c:axId val="413836911"/>
      </c:lineChart>
      <c:catAx>
        <c:axId val="41388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6911"/>
        <c:crosses val="autoZero"/>
        <c:auto val="1"/>
        <c:lblAlgn val="ctr"/>
        <c:lblOffset val="100"/>
        <c:noMultiLvlLbl val="0"/>
      </c:catAx>
      <c:valAx>
        <c:axId val="413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Daily</a:t>
            </a:r>
            <a:r>
              <a:rPr lang="en-US" baseline="0"/>
              <a:t> P</a:t>
            </a:r>
            <a:r>
              <a:rPr lang="en-US" altLang="zh-CN" baseline="0"/>
              <a:t>/</a:t>
            </a:r>
            <a:r>
              <a:rPr lang="en-US" baseline="0"/>
              <a:t>L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en-US" baseline="0"/>
              <a:t> </a:t>
            </a:r>
            <a:r>
              <a:rPr lang="en-US" altLang="zh-CN" baseline="0"/>
              <a:t>DIA</a:t>
            </a:r>
            <a:r>
              <a:rPr lang="zh-CN" altLang="en-US" baseline="0"/>
              <a:t> </a:t>
            </a:r>
            <a:r>
              <a:rPr lang="en-US" baseline="0"/>
              <a:t>S</a:t>
            </a:r>
            <a:r>
              <a:rPr lang="en-US" altLang="zh-CN" baseline="0"/>
              <a:t>pot</a:t>
            </a:r>
            <a:r>
              <a:rPr lang="en-US" baseline="0"/>
              <a:t> R</a:t>
            </a:r>
            <a:r>
              <a:rPr lang="en-US" altLang="zh-CN" baseline="0"/>
              <a:t>eturn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DIA_Call___Jan10___K90!$R$1</c:f>
              <c:strCache>
                <c:ptCount val="1"/>
                <c:pt idx="0">
                  <c:v>net cash flow for hedging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DIA_Call___Jan10___K90!$L$2:$L$260</c:f>
              <c:numCache>
                <c:formatCode>General</c:formatCode>
                <c:ptCount val="259"/>
                <c:pt idx="0">
                  <c:v>0</c:v>
                </c:pt>
                <c:pt idx="1">
                  <c:v>-5.5432372505542782E-3</c:v>
                </c:pt>
                <c:pt idx="2">
                  <c:v>5.0167224080268635E-3</c:v>
                </c:pt>
                <c:pt idx="3">
                  <c:v>-2.5402107598447077E-2</c:v>
                </c:pt>
                <c:pt idx="4">
                  <c:v>-4.894149783746804E-3</c:v>
                </c:pt>
                <c:pt idx="5">
                  <c:v>-1.4754660871554415E-2</c:v>
                </c:pt>
                <c:pt idx="6">
                  <c:v>-1.5672161597399481E-2</c:v>
                </c:pt>
                <c:pt idx="7">
                  <c:v>-4.3637221370445012E-3</c:v>
                </c:pt>
                <c:pt idx="8">
                  <c:v>-2.7718550106609841E-2</c:v>
                </c:pt>
                <c:pt idx="9">
                  <c:v>1.218323586744674E-3</c:v>
                </c:pt>
                <c:pt idx="10">
                  <c:v>6.2058895108296763E-3</c:v>
                </c:pt>
                <c:pt idx="11">
                  <c:v>-3.966622324343938E-2</c:v>
                </c:pt>
                <c:pt idx="12">
                  <c:v>3.5637828988792419E-2</c:v>
                </c:pt>
                <c:pt idx="13">
                  <c:v>-1.3132295719844311E-2</c:v>
                </c:pt>
                <c:pt idx="14">
                  <c:v>-7.8856579595859566E-3</c:v>
                </c:pt>
                <c:pt idx="15">
                  <c:v>6.830601092896238E-3</c:v>
                </c:pt>
                <c:pt idx="16">
                  <c:v>5.4274084124832367E-3</c:v>
                </c:pt>
                <c:pt idx="17">
                  <c:v>2.6610231873389623E-2</c:v>
                </c:pt>
                <c:pt idx="18">
                  <c:v>-2.5681473248963305E-2</c:v>
                </c:pt>
                <c:pt idx="19">
                  <c:v>-1.7784864467067396E-2</c:v>
                </c:pt>
                <c:pt idx="20">
                  <c:v>-9.4905094905095577E-3</c:v>
                </c:pt>
                <c:pt idx="21">
                  <c:v>1.6515380736258134E-2</c:v>
                </c:pt>
                <c:pt idx="22">
                  <c:v>-1.1658191740047119E-2</c:v>
                </c:pt>
                <c:pt idx="23">
                  <c:v>1.0791818295896594E-2</c:v>
                </c:pt>
                <c:pt idx="24">
                  <c:v>2.8677839851024345E-2</c:v>
                </c:pt>
                <c:pt idx="25">
                  <c:v>-1.3275404296403392E-3</c:v>
                </c:pt>
                <c:pt idx="26">
                  <c:v>-4.3021148036253787E-2</c:v>
                </c:pt>
                <c:pt idx="27">
                  <c:v>4.5460285389569144E-3</c:v>
                </c:pt>
                <c:pt idx="28">
                  <c:v>-6.2853551225638959E-4</c:v>
                </c:pt>
                <c:pt idx="29">
                  <c:v>-1.1949685534591192E-2</c:v>
                </c:pt>
                <c:pt idx="30">
                  <c:v>-3.5646085295989782E-2</c:v>
                </c:pt>
                <c:pt idx="31">
                  <c:v>1.3201320132028016E-4</c:v>
                </c:pt>
                <c:pt idx="32">
                  <c:v>-9.6356916578670404E-3</c:v>
                </c:pt>
                <c:pt idx="33">
                  <c:v>-1.7326402772224414E-2</c:v>
                </c:pt>
                <c:pt idx="34">
                  <c:v>-3.4992540349925383E-2</c:v>
                </c:pt>
                <c:pt idx="35">
                  <c:v>3.1342234715389772E-2</c:v>
                </c:pt>
                <c:pt idx="36">
                  <c:v>-9.6756609430361795E-3</c:v>
                </c:pt>
                <c:pt idx="37">
                  <c:v>-1.1421494426861134E-2</c:v>
                </c:pt>
                <c:pt idx="38">
                  <c:v>-1.5033407572383028E-2</c:v>
                </c:pt>
                <c:pt idx="39">
                  <c:v>-4.1407574901074162E-2</c:v>
                </c:pt>
                <c:pt idx="40">
                  <c:v>-9.1404983045850763E-3</c:v>
                </c:pt>
                <c:pt idx="41">
                  <c:v>2.3210831721470093E-2</c:v>
                </c:pt>
                <c:pt idx="42">
                  <c:v>-3.9261305801948532E-2</c:v>
                </c:pt>
                <c:pt idx="43">
                  <c:v>6.5082488270018501E-3</c:v>
                </c:pt>
                <c:pt idx="44">
                  <c:v>-1.5939849624060143E-2</c:v>
                </c:pt>
                <c:pt idx="45">
                  <c:v>5.6540342298288637E-2</c:v>
                </c:pt>
                <c:pt idx="46">
                  <c:v>4.9175585768006513E-3</c:v>
                </c:pt>
                <c:pt idx="47">
                  <c:v>3.2959124928036765E-2</c:v>
                </c:pt>
                <c:pt idx="48">
                  <c:v>7.6633690957224054E-3</c:v>
                </c:pt>
                <c:pt idx="49">
                  <c:v>-1.3827433628310626E-4</c:v>
                </c:pt>
                <c:pt idx="50">
                  <c:v>2.4477942193334101E-2</c:v>
                </c:pt>
                <c:pt idx="51">
                  <c:v>1.2014038876889899E-2</c:v>
                </c:pt>
                <c:pt idx="52">
                  <c:v>-1.1471255168734151E-2</c:v>
                </c:pt>
                <c:pt idx="53">
                  <c:v>-1.8486034273377472E-2</c:v>
                </c:pt>
                <c:pt idx="54">
                  <c:v>6.9012922738520999E-2</c:v>
                </c:pt>
                <c:pt idx="55">
                  <c:v>-1.3631687242798396E-2</c:v>
                </c:pt>
                <c:pt idx="56">
                  <c:v>9.2568448500651712E-3</c:v>
                </c:pt>
                <c:pt idx="57">
                  <c:v>2.1831804676398336E-2</c:v>
                </c:pt>
                <c:pt idx="58">
                  <c:v>-1.6308470290771093E-2</c:v>
                </c:pt>
                <c:pt idx="59">
                  <c:v>-3.290065544274523E-2</c:v>
                </c:pt>
                <c:pt idx="60">
                  <c:v>7.8405315614618054E-3</c:v>
                </c:pt>
                <c:pt idx="61">
                  <c:v>2.228375527426163E-2</c:v>
                </c:pt>
                <c:pt idx="62">
                  <c:v>2.8118147813749328E-2</c:v>
                </c:pt>
                <c:pt idx="63">
                  <c:v>5.6454648099359961E-3</c:v>
                </c:pt>
                <c:pt idx="64">
                  <c:v>-4.9900199600797501E-3</c:v>
                </c:pt>
                <c:pt idx="65">
                  <c:v>-2.344533600802412E-2</c:v>
                </c:pt>
                <c:pt idx="66">
                  <c:v>6.1625369110285266E-3</c:v>
                </c:pt>
                <c:pt idx="67">
                  <c:v>3.2155161413806255E-2</c:v>
                </c:pt>
                <c:pt idx="68">
                  <c:v>-4.2032389664977687E-3</c:v>
                </c:pt>
                <c:pt idx="69">
                  <c:v>-1.5890751086281796E-2</c:v>
                </c:pt>
                <c:pt idx="70">
                  <c:v>1.2993566292418324E-2</c:v>
                </c:pt>
                <c:pt idx="71">
                  <c:v>1.1955168119551773E-2</c:v>
                </c:pt>
                <c:pt idx="72">
                  <c:v>6.1530888506022841E-4</c:v>
                </c:pt>
                <c:pt idx="73">
                  <c:v>-3.4313122617144365E-2</c:v>
                </c:pt>
                <c:pt idx="74">
                  <c:v>1.3627101375445871E-2</c:v>
                </c:pt>
                <c:pt idx="75">
                  <c:v>-9.8002261590651729E-3</c:v>
                </c:pt>
                <c:pt idx="76">
                  <c:v>1.0658545869813629E-2</c:v>
                </c:pt>
                <c:pt idx="77">
                  <c:v>1.3559322033898313E-2</c:v>
                </c:pt>
                <c:pt idx="78">
                  <c:v>-5.8218753870927786E-3</c:v>
                </c:pt>
                <c:pt idx="79">
                  <c:v>-1.7443309244954408E-3</c:v>
                </c:pt>
                <c:pt idx="80">
                  <c:v>2.0594108836744729E-2</c:v>
                </c:pt>
                <c:pt idx="81">
                  <c:v>-1.2229423994128963E-3</c:v>
                </c:pt>
                <c:pt idx="82">
                  <c:v>5.9997551120360981E-3</c:v>
                </c:pt>
                <c:pt idx="83">
                  <c:v>2.5323758519961048E-2</c:v>
                </c:pt>
                <c:pt idx="84">
                  <c:v>-9.5678330876092232E-4</c:v>
                </c:pt>
                <c:pt idx="85">
                  <c:v>1.2381178707224327E-2</c:v>
                </c:pt>
                <c:pt idx="86">
                  <c:v>-1.211239172789369E-2</c:v>
                </c:pt>
                <c:pt idx="87">
                  <c:v>1.8415112272781142E-2</c:v>
                </c:pt>
                <c:pt idx="88">
                  <c:v>-1.5048996733550979E-2</c:v>
                </c:pt>
                <c:pt idx="89">
                  <c:v>3.434798057562416E-3</c:v>
                </c:pt>
                <c:pt idx="90">
                  <c:v>-1.8767705382436328E-2</c:v>
                </c:pt>
                <c:pt idx="91">
                  <c:v>3.1276314206665212E-3</c:v>
                </c:pt>
                <c:pt idx="92">
                  <c:v>-7.3150257824678988E-3</c:v>
                </c:pt>
                <c:pt idx="93">
                  <c:v>2.8267697511476175E-2</c:v>
                </c:pt>
                <c:pt idx="94">
                  <c:v>-4.4642857142858094E-3</c:v>
                </c:pt>
                <c:pt idx="95">
                  <c:v>-6.4904413500117553E-3</c:v>
                </c:pt>
                <c:pt idx="96">
                  <c:v>-1.2946905808290832E-2</c:v>
                </c:pt>
                <c:pt idx="97">
                  <c:v>-2.7677496991574957E-3</c:v>
                </c:pt>
                <c:pt idx="98">
                  <c:v>2.3892844213828868E-2</c:v>
                </c:pt>
                <c:pt idx="99">
                  <c:v>-1.9917501473187937E-2</c:v>
                </c:pt>
                <c:pt idx="100">
                  <c:v>1.0341510341510318E-2</c:v>
                </c:pt>
                <c:pt idx="101">
                  <c:v>1.6305641513925329E-2</c:v>
                </c:pt>
                <c:pt idx="102">
                  <c:v>2.2953507436467957E-2</c:v>
                </c:pt>
                <c:pt idx="103">
                  <c:v>1.7172295363481194E-3</c:v>
                </c:pt>
                <c:pt idx="104">
                  <c:v>-6.2857142857142279E-3</c:v>
                </c:pt>
                <c:pt idx="105">
                  <c:v>6.4404830362276844E-3</c:v>
                </c:pt>
                <c:pt idx="106">
                  <c:v>4.5709061821506136E-3</c:v>
                </c:pt>
                <c:pt idx="107">
                  <c:v>-1.9337959276533034E-3</c:v>
                </c:pt>
                <c:pt idx="108">
                  <c:v>0</c:v>
                </c:pt>
                <c:pt idx="109">
                  <c:v>-1.0257579211304657E-3</c:v>
                </c:pt>
                <c:pt idx="110">
                  <c:v>2.3958927552765186E-3</c:v>
                </c:pt>
                <c:pt idx="111">
                  <c:v>5.1217846574096448E-3</c:v>
                </c:pt>
                <c:pt idx="112">
                  <c:v>-2.0609217529158674E-2</c:v>
                </c:pt>
                <c:pt idx="113">
                  <c:v>-1.4221297259798704E-2</c:v>
                </c:pt>
                <c:pt idx="114">
                  <c:v>-3.5186488388461168E-4</c:v>
                </c:pt>
                <c:pt idx="115">
                  <c:v>4.5758535726856397E-3</c:v>
                </c:pt>
                <c:pt idx="116">
                  <c:v>-3.6206493809858298E-3</c:v>
                </c:pt>
                <c:pt idx="117">
                  <c:v>-2.3326690892040869E-2</c:v>
                </c:pt>
                <c:pt idx="118">
                  <c:v>-1.6802688430147539E-3</c:v>
                </c:pt>
                <c:pt idx="119">
                  <c:v>-1.8033181053138669E-3</c:v>
                </c:pt>
                <c:pt idx="120">
                  <c:v>2.035408888353607E-2</c:v>
                </c:pt>
                <c:pt idx="121">
                  <c:v>-5.3116147308782669E-3</c:v>
                </c:pt>
                <c:pt idx="122">
                  <c:v>1.1629286816186024E-2</c:v>
                </c:pt>
                <c:pt idx="123">
                  <c:v>-6.9208211143695353E-3</c:v>
                </c:pt>
                <c:pt idx="124">
                  <c:v>4.3704228679424251E-3</c:v>
                </c:pt>
                <c:pt idx="125">
                  <c:v>-2.3991532400329363E-2</c:v>
                </c:pt>
                <c:pt idx="126">
                  <c:v>3.1329075792265737E-3</c:v>
                </c:pt>
                <c:pt idx="127">
                  <c:v>-2.0420420420420471E-2</c:v>
                </c:pt>
                <c:pt idx="128">
                  <c:v>4.6597179644392028E-3</c:v>
                </c:pt>
                <c:pt idx="129">
                  <c:v>-1.9528866105212872E-3</c:v>
                </c:pt>
                <c:pt idx="130">
                  <c:v>-4.0357099180627909E-3</c:v>
                </c:pt>
                <c:pt idx="131">
                  <c:v>2.2961689587426282E-2</c:v>
                </c:pt>
                <c:pt idx="132">
                  <c:v>4.2011763293721138E-3</c:v>
                </c:pt>
                <c:pt idx="133">
                  <c:v>3.0360984939038937E-2</c:v>
                </c:pt>
                <c:pt idx="134">
                  <c:v>1.1948955916473381E-2</c:v>
                </c:pt>
                <c:pt idx="135">
                  <c:v>2.6367075547402141E-3</c:v>
                </c:pt>
                <c:pt idx="136">
                  <c:v>9.9474045277840872E-3</c:v>
                </c:pt>
                <c:pt idx="137">
                  <c:v>9.5097928223706329E-3</c:v>
                </c:pt>
                <c:pt idx="138">
                  <c:v>-3.2522148704722253E-3</c:v>
                </c:pt>
                <c:pt idx="139">
                  <c:v>1.9689468946894717E-2</c:v>
                </c:pt>
                <c:pt idx="140">
                  <c:v>3.751517157674078E-3</c:v>
                </c:pt>
                <c:pt idx="141">
                  <c:v>1.8687479388810324E-3</c:v>
                </c:pt>
                <c:pt idx="142">
                  <c:v>-1.645819618169897E-3</c:v>
                </c:pt>
                <c:pt idx="143">
                  <c:v>-3.4069677986590108E-3</c:v>
                </c:pt>
                <c:pt idx="144">
                  <c:v>8.160564622849531E-3</c:v>
                </c:pt>
                <c:pt idx="145">
                  <c:v>2.7346313716911652E-3</c:v>
                </c:pt>
                <c:pt idx="146">
                  <c:v>1.2981346132867833E-2</c:v>
                </c:pt>
                <c:pt idx="147">
                  <c:v>3.553736808098229E-3</c:v>
                </c:pt>
                <c:pt idx="148">
                  <c:v>-3.8630754372787068E-3</c:v>
                </c:pt>
                <c:pt idx="149">
                  <c:v>-2.1544759237316358E-3</c:v>
                </c:pt>
                <c:pt idx="150">
                  <c:v>1.2544532009068465E-2</c:v>
                </c:pt>
                <c:pt idx="151">
                  <c:v>-3.1132719208460946E-3</c:v>
                </c:pt>
                <c:pt idx="152">
                  <c:v>-9.8395721925134128E-3</c:v>
                </c:pt>
                <c:pt idx="153">
                  <c:v>1.283214517174347E-2</c:v>
                </c:pt>
                <c:pt idx="154">
                  <c:v>4.5004692432386584E-3</c:v>
                </c:pt>
                <c:pt idx="155">
                  <c:v>-8.2811338783310706E-3</c:v>
                </c:pt>
                <c:pt idx="156">
                  <c:v>-1.9259179959319028E-2</c:v>
                </c:pt>
                <c:pt idx="157">
                  <c:v>7.5209308925783258E-3</c:v>
                </c:pt>
                <c:pt idx="158">
                  <c:v>8.9924160346694926E-3</c:v>
                </c:pt>
                <c:pt idx="159">
                  <c:v>7.0868678191775558E-3</c:v>
                </c:pt>
                <c:pt idx="160">
                  <c:v>1.3221025695703048E-2</c:v>
                </c:pt>
                <c:pt idx="161">
                  <c:v>1.0522992739134818E-3</c:v>
                </c:pt>
                <c:pt idx="162">
                  <c:v>3.679175864606421E-3</c:v>
                </c:pt>
                <c:pt idx="163">
                  <c:v>-2.0946795140353025E-4</c:v>
                </c:pt>
                <c:pt idx="164">
                  <c:v>3.7712130735385596E-3</c:v>
                </c:pt>
                <c:pt idx="165">
                  <c:v>-2.5046963055729288E-3</c:v>
                </c:pt>
                <c:pt idx="166">
                  <c:v>-5.5450931157146055E-3</c:v>
                </c:pt>
                <c:pt idx="167">
                  <c:v>-1.9358232509205764E-2</c:v>
                </c:pt>
                <c:pt idx="168">
                  <c:v>-4.0768157922969062E-3</c:v>
                </c:pt>
                <c:pt idx="169">
                  <c:v>6.6788753635678155E-3</c:v>
                </c:pt>
                <c:pt idx="170">
                  <c:v>1.0700909577314066E-2</c:v>
                </c:pt>
                <c:pt idx="171">
                  <c:v>6.4584436209633722E-3</c:v>
                </c:pt>
                <c:pt idx="172">
                  <c:v>4.9442457395330042E-3</c:v>
                </c:pt>
                <c:pt idx="173">
                  <c:v>8.4685439129068563E-3</c:v>
                </c:pt>
                <c:pt idx="174">
                  <c:v>-1.2352214575612752E-3</c:v>
                </c:pt>
                <c:pt idx="175">
                  <c:v>1.0392849719391695E-3</c:v>
                </c:pt>
                <c:pt idx="176">
                  <c:v>6.0215946843855672E-3</c:v>
                </c:pt>
                <c:pt idx="177">
                  <c:v>1.2177502579979294E-2</c:v>
                </c:pt>
                <c:pt idx="178">
                  <c:v>-2.039151712887044E-4</c:v>
                </c:pt>
                <c:pt idx="179">
                  <c:v>5.0989190291650388E-4</c:v>
                </c:pt>
                <c:pt idx="180">
                  <c:v>-3.7712771379064813E-3</c:v>
                </c:pt>
                <c:pt idx="181">
                  <c:v>4.8086760793943917E-3</c:v>
                </c:pt>
                <c:pt idx="182">
                  <c:v>-6.4148253741981298E-3</c:v>
                </c:pt>
                <c:pt idx="183">
                  <c:v>-6.0463209674114227E-3</c:v>
                </c:pt>
                <c:pt idx="184">
                  <c:v>-2.5775853180740604E-3</c:v>
                </c:pt>
                <c:pt idx="185">
                  <c:v>1.1370684308455781E-2</c:v>
                </c:pt>
                <c:pt idx="186">
                  <c:v>-4.0883074407196407E-3</c:v>
                </c:pt>
                <c:pt idx="187">
                  <c:v>-3.5919540229883973E-3</c:v>
                </c:pt>
                <c:pt idx="188">
                  <c:v>-2.0290452157791683E-2</c:v>
                </c:pt>
                <c:pt idx="189">
                  <c:v>-2.7333894028596095E-3</c:v>
                </c:pt>
                <c:pt idx="190">
                  <c:v>1.1701454775458586E-2</c:v>
                </c:pt>
                <c:pt idx="191">
                  <c:v>1.3754298218193295E-2</c:v>
                </c:pt>
                <c:pt idx="192">
                  <c:v>-1.027854866892941E-4</c:v>
                </c:pt>
                <c:pt idx="193">
                  <c:v>6.4761513157893802E-3</c:v>
                </c:pt>
                <c:pt idx="194">
                  <c:v>7.9664998467980919E-3</c:v>
                </c:pt>
                <c:pt idx="195">
                  <c:v>1.4185834431046374E-3</c:v>
                </c:pt>
                <c:pt idx="196">
                  <c:v>1.4165739148032097E-2</c:v>
                </c:pt>
                <c:pt idx="197">
                  <c:v>4.1903621670158486E-3</c:v>
                </c:pt>
                <c:pt idx="198">
                  <c:v>-6.5573770491804684E-3</c:v>
                </c:pt>
                <c:pt idx="199">
                  <c:v>8.7008700870088163E-3</c:v>
                </c:pt>
                <c:pt idx="200">
                  <c:v>-4.6599246480270029E-3</c:v>
                </c:pt>
                <c:pt idx="201">
                  <c:v>-9.612511206295471E-3</c:v>
                </c:pt>
                <c:pt idx="202">
                  <c:v>1.3226049786271066E-2</c:v>
                </c:pt>
                <c:pt idx="203">
                  <c:v>-9.0331546555488806E-3</c:v>
                </c:pt>
                <c:pt idx="204">
                  <c:v>-1.021736952819785E-2</c:v>
                </c:pt>
                <c:pt idx="205">
                  <c:v>1.0120433154536812E-4</c:v>
                </c:pt>
                <c:pt idx="206">
                  <c:v>-1.1536126290224491E-2</c:v>
                </c:pt>
                <c:pt idx="207">
                  <c:v>1.9041769041769019E-2</c:v>
                </c:pt>
                <c:pt idx="208">
                  <c:v>-2.4914607193088245E-2</c:v>
                </c:pt>
                <c:pt idx="209">
                  <c:v>8.139295281269332E-3</c:v>
                </c:pt>
                <c:pt idx="210">
                  <c:v>-5.1098620337253209E-4</c:v>
                </c:pt>
                <c:pt idx="211">
                  <c:v>3.7832310838445959E-3</c:v>
                </c:pt>
                <c:pt idx="212">
                  <c:v>2.0271977182438672E-2</c:v>
                </c:pt>
                <c:pt idx="213">
                  <c:v>2.0956448725590882E-3</c:v>
                </c:pt>
                <c:pt idx="214">
                  <c:v>2.0424429610441441E-2</c:v>
                </c:pt>
                <c:pt idx="215">
                  <c:v>2.6362038664322629E-3</c:v>
                </c:pt>
                <c:pt idx="216">
                  <c:v>4.2847404810595346E-3</c:v>
                </c:pt>
                <c:pt idx="217">
                  <c:v>-9.3086395811111666E-3</c:v>
                </c:pt>
                <c:pt idx="218">
                  <c:v>7.2428305764902223E-3</c:v>
                </c:pt>
                <c:pt idx="219">
                  <c:v>1.3118258672626615E-2</c:v>
                </c:pt>
                <c:pt idx="220">
                  <c:v>3.1651640130443415E-3</c:v>
                </c:pt>
                <c:pt idx="221">
                  <c:v>-3.8244574051060631E-4</c:v>
                </c:pt>
                <c:pt idx="222">
                  <c:v>-8.6083213773313627E-3</c:v>
                </c:pt>
                <c:pt idx="223">
                  <c:v>-3.8591413410516973E-3</c:v>
                </c:pt>
                <c:pt idx="224">
                  <c:v>1.1719128329297668E-2</c:v>
                </c:pt>
                <c:pt idx="225">
                  <c:v>-9.5730423128459474E-4</c:v>
                </c:pt>
                <c:pt idx="226">
                  <c:v>2.5871981602145766E-3</c:v>
                </c:pt>
                <c:pt idx="227">
                  <c:v>-1.3858358023511319E-2</c:v>
                </c:pt>
                <c:pt idx="228">
                  <c:v>3.8767202946305979E-3</c:v>
                </c:pt>
                <c:pt idx="229">
                  <c:v>1.1102529445839115E-2</c:v>
                </c:pt>
                <c:pt idx="230">
                  <c:v>-1.432254368375907E-3</c:v>
                </c:pt>
                <c:pt idx="231">
                  <c:v>-8.5102314017976299E-3</c:v>
                </c:pt>
                <c:pt idx="232">
                  <c:v>2.8835953322403629E-3</c:v>
                </c:pt>
                <c:pt idx="233">
                  <c:v>5.8660050582259871E-4</c:v>
                </c:pt>
                <c:pt idx="234">
                  <c:v>-1.0667948101874103E-2</c:v>
                </c:pt>
                <c:pt idx="235">
                  <c:v>4.9543423353410887E-3</c:v>
                </c:pt>
                <c:pt idx="236">
                  <c:v>7.0565490575158485E-3</c:v>
                </c:pt>
                <c:pt idx="237">
                  <c:v>7.103090804376988E-3</c:v>
                </c:pt>
                <c:pt idx="238">
                  <c:v>2.6686999618756868E-3</c:v>
                </c:pt>
                <c:pt idx="239">
                  <c:v>-4.3726235741445851E-3</c:v>
                </c:pt>
                <c:pt idx="240">
                  <c:v>-6.6832155814389171E-4</c:v>
                </c:pt>
                <c:pt idx="241">
                  <c:v>-1.2324448265978893E-2</c:v>
                </c:pt>
                <c:pt idx="242">
                  <c:v>-2.3215322112594139E-3</c:v>
                </c:pt>
                <c:pt idx="243">
                  <c:v>7.174713980996561E-3</c:v>
                </c:pt>
                <c:pt idx="244">
                  <c:v>5.4871005005776574E-3</c:v>
                </c:pt>
                <c:pt idx="245">
                  <c:v>0</c:v>
                </c:pt>
                <c:pt idx="246">
                  <c:v>5.2656773575874283E-3</c:v>
                </c:pt>
                <c:pt idx="247">
                  <c:v>2.7619047619047432E-3</c:v>
                </c:pt>
                <c:pt idx="248">
                  <c:v>0</c:v>
                </c:pt>
                <c:pt idx="249">
                  <c:v>-6.6483046823062608E-4</c:v>
                </c:pt>
                <c:pt idx="250">
                  <c:v>-1.0929481087245785E-2</c:v>
                </c:pt>
                <c:pt idx="251">
                  <c:v>1.527817814932253E-2</c:v>
                </c:pt>
                <c:pt idx="252">
                  <c:v>-1.6089343176225457E-3</c:v>
                </c:pt>
                <c:pt idx="253">
                  <c:v>6.6357000663574972E-4</c:v>
                </c:pt>
                <c:pt idx="254">
                  <c:v>3.5998484274346598E-3</c:v>
                </c:pt>
                <c:pt idx="255">
                  <c:v>1.6046818954125186E-3</c:v>
                </c:pt>
              </c:numCache>
            </c:numRef>
          </c:xVal>
          <c:yVal>
            <c:numRef>
              <c:f>DIA_Call___Jan10___K90!$R$2:$R$260</c:f>
              <c:numCache>
                <c:formatCode>_(* #,##0.00_);_(* \(#,##0.00\);_(* "-"??_);_(@_)</c:formatCode>
                <c:ptCount val="259"/>
                <c:pt idx="0">
                  <c:v>-170049.59510000001</c:v>
                </c:pt>
                <c:pt idx="1">
                  <c:v>2838.1079999999683</c:v>
                </c:pt>
                <c:pt idx="2">
                  <c:v>-2056.2764249999859</c:v>
                </c:pt>
                <c:pt idx="3">
                  <c:v>9622.2954100000115</c:v>
                </c:pt>
                <c:pt idx="4">
                  <c:v>2051.1515149999923</c:v>
                </c:pt>
                <c:pt idx="5">
                  <c:v>6146.1751400000094</c:v>
                </c:pt>
                <c:pt idx="6">
                  <c:v>4830.4439049999937</c:v>
                </c:pt>
                <c:pt idx="7">
                  <c:v>2117.0425500000083</c:v>
                </c:pt>
                <c:pt idx="8">
                  <c:v>9175.1486399999922</c:v>
                </c:pt>
                <c:pt idx="9">
                  <c:v>-4536.2127299999975</c:v>
                </c:pt>
                <c:pt idx="10">
                  <c:v>-1760.3680090499925</c:v>
                </c:pt>
                <c:pt idx="11">
                  <c:v>11634.637034999983</c:v>
                </c:pt>
                <c:pt idx="12">
                  <c:v>-9349.3310399999882</c:v>
                </c:pt>
                <c:pt idx="13">
                  <c:v>5362.7687399999913</c:v>
                </c:pt>
                <c:pt idx="14">
                  <c:v>2940.7917000000029</c:v>
                </c:pt>
                <c:pt idx="15">
                  <c:v>-942.88463499999864</c:v>
                </c:pt>
                <c:pt idx="16">
                  <c:v>-839.02318499999956</c:v>
                </c:pt>
                <c:pt idx="17">
                  <c:v>-8347.5660030000054</c:v>
                </c:pt>
                <c:pt idx="18">
                  <c:v>9252.6358749999963</c:v>
                </c:pt>
                <c:pt idx="19">
                  <c:v>5812.1663600000038</c:v>
                </c:pt>
                <c:pt idx="20">
                  <c:v>4938.5821800000049</c:v>
                </c:pt>
                <c:pt idx="21">
                  <c:v>-5091.2604049999918</c:v>
                </c:pt>
                <c:pt idx="22">
                  <c:v>5130.0835949999901</c:v>
                </c:pt>
                <c:pt idx="23">
                  <c:v>-3550.8453749999985</c:v>
                </c:pt>
                <c:pt idx="24">
                  <c:v>-11350.121369999993</c:v>
                </c:pt>
                <c:pt idx="25">
                  <c:v>534.06849999999599</c:v>
                </c:pt>
                <c:pt idx="26">
                  <c:v>16015.979524999995</c:v>
                </c:pt>
                <c:pt idx="27">
                  <c:v>135.87139999998857</c:v>
                </c:pt>
                <c:pt idx="28">
                  <c:v>1208.4397500000118</c:v>
                </c:pt>
                <c:pt idx="29">
                  <c:v>4171.4370250000093</c:v>
                </c:pt>
                <c:pt idx="30">
                  <c:v>12309.488624999989</c:v>
                </c:pt>
                <c:pt idx="31">
                  <c:v>395.08839999999384</c:v>
                </c:pt>
                <c:pt idx="32">
                  <c:v>7756.301280000007</c:v>
                </c:pt>
                <c:pt idx="33">
                  <c:v>3796.7702507000054</c:v>
                </c:pt>
                <c:pt idx="34">
                  <c:v>7827.1047749999943</c:v>
                </c:pt>
                <c:pt idx="35">
                  <c:v>-3950.0453999999945</c:v>
                </c:pt>
                <c:pt idx="36">
                  <c:v>-9519.8660971508871</c:v>
                </c:pt>
                <c:pt idx="37">
                  <c:v>15148.744359577813</c:v>
                </c:pt>
                <c:pt idx="38">
                  <c:v>4580.9670200000019</c:v>
                </c:pt>
                <c:pt idx="39">
                  <c:v>7762.9060950000012</c:v>
                </c:pt>
                <c:pt idx="40">
                  <c:v>3923.2493299999992</c:v>
                </c:pt>
                <c:pt idx="41">
                  <c:v>-1452.1129350000037</c:v>
                </c:pt>
                <c:pt idx="42">
                  <c:v>6741.4854850000002</c:v>
                </c:pt>
                <c:pt idx="43">
                  <c:v>934.25849999999855</c:v>
                </c:pt>
                <c:pt idx="44">
                  <c:v>1150.4679200000019</c:v>
                </c:pt>
                <c:pt idx="45">
                  <c:v>-6549.7013400000033</c:v>
                </c:pt>
                <c:pt idx="46">
                  <c:v>-3526.3531799999946</c:v>
                </c:pt>
                <c:pt idx="47">
                  <c:v>-8279.1360050000058</c:v>
                </c:pt>
                <c:pt idx="48">
                  <c:v>-3921.0819199999878</c:v>
                </c:pt>
                <c:pt idx="49">
                  <c:v>-2251.697245000008</c:v>
                </c:pt>
                <c:pt idx="50">
                  <c:v>-4440.947839999998</c:v>
                </c:pt>
                <c:pt idx="51">
                  <c:v>-3740.1783300000006</c:v>
                </c:pt>
                <c:pt idx="52">
                  <c:v>-2144.5951800000075</c:v>
                </c:pt>
                <c:pt idx="53">
                  <c:v>2597.2674876400083</c:v>
                </c:pt>
                <c:pt idx="54">
                  <c:v>-20093.572799999991</c:v>
                </c:pt>
                <c:pt idx="55">
                  <c:v>4491.4369499999902</c:v>
                </c:pt>
                <c:pt idx="56">
                  <c:v>-3718.0410049999882</c:v>
                </c:pt>
                <c:pt idx="57">
                  <c:v>-7330.4342999999999</c:v>
                </c:pt>
                <c:pt idx="58">
                  <c:v>5188.5264199999838</c:v>
                </c:pt>
                <c:pt idx="59">
                  <c:v>10103.064999999999</c:v>
                </c:pt>
                <c:pt idx="60">
                  <c:v>-2871.5299199999959</c:v>
                </c:pt>
                <c:pt idx="61">
                  <c:v>-6691.6143000000047</c:v>
                </c:pt>
                <c:pt idx="62">
                  <c:v>-11697.562065000006</c:v>
                </c:pt>
                <c:pt idx="63">
                  <c:v>-1554.5829599999922</c:v>
                </c:pt>
                <c:pt idx="64">
                  <c:v>1243.9369600000005</c:v>
                </c:pt>
                <c:pt idx="65">
                  <c:v>9444.4740599999932</c:v>
                </c:pt>
                <c:pt idx="66">
                  <c:v>-998.98238999998784</c:v>
                </c:pt>
                <c:pt idx="67">
                  <c:v>-11893.661149999989</c:v>
                </c:pt>
                <c:pt idx="68">
                  <c:v>2230.0267499999773</c:v>
                </c:pt>
                <c:pt idx="69">
                  <c:v>7140.324520000001</c:v>
                </c:pt>
                <c:pt idx="70">
                  <c:v>-5395.0357999999933</c:v>
                </c:pt>
                <c:pt idx="71">
                  <c:v>-4400.9603400000087</c:v>
                </c:pt>
                <c:pt idx="72">
                  <c:v>700.84781480001368</c:v>
                </c:pt>
                <c:pt idx="73">
                  <c:v>13734.679139999997</c:v>
                </c:pt>
                <c:pt idx="74">
                  <c:v>-4240.8735599999909</c:v>
                </c:pt>
                <c:pt idx="75">
                  <c:v>2861.2364549999775</c:v>
                </c:pt>
                <c:pt idx="76">
                  <c:v>-3165.7688999999896</c:v>
                </c:pt>
                <c:pt idx="77">
                  <c:v>-5457.2672699999948</c:v>
                </c:pt>
                <c:pt idx="78">
                  <c:v>2316.3838599999904</c:v>
                </c:pt>
                <c:pt idx="79">
                  <c:v>992.96722000001057</c:v>
                </c:pt>
                <c:pt idx="80">
                  <c:v>-6751.0538550000201</c:v>
                </c:pt>
                <c:pt idx="81">
                  <c:v>90.898710000023172</c:v>
                </c:pt>
                <c:pt idx="82">
                  <c:v>-1991.9281200000012</c:v>
                </c:pt>
                <c:pt idx="83">
                  <c:v>-11454.615585000012</c:v>
                </c:pt>
                <c:pt idx="84">
                  <c:v>1046.2771200000013</c:v>
                </c:pt>
                <c:pt idx="85">
                  <c:v>-5554.7017890000052</c:v>
                </c:pt>
                <c:pt idx="86">
                  <c:v>6446.9169800000045</c:v>
                </c:pt>
                <c:pt idx="87">
                  <c:v>-8772.8848199999957</c:v>
                </c:pt>
                <c:pt idx="88">
                  <c:v>9521.7621100000051</c:v>
                </c:pt>
                <c:pt idx="89">
                  <c:v>-2151.5491200000156</c:v>
                </c:pt>
                <c:pt idx="90">
                  <c:v>10924.77834000001</c:v>
                </c:pt>
                <c:pt idx="91">
                  <c:v>3103.1086799999989</c:v>
                </c:pt>
                <c:pt idx="92">
                  <c:v>1840.6750480999965</c:v>
                </c:pt>
                <c:pt idx="93">
                  <c:v>-13174.0224</c:v>
                </c:pt>
                <c:pt idx="94">
                  <c:v>3508.0665200000117</c:v>
                </c:pt>
                <c:pt idx="95">
                  <c:v>4473.0146999999897</c:v>
                </c:pt>
                <c:pt idx="96">
                  <c:v>6661.3375499999956</c:v>
                </c:pt>
                <c:pt idx="97">
                  <c:v>915.09197500000153</c:v>
                </c:pt>
                <c:pt idx="98">
                  <c:v>-12026.299600000008</c:v>
                </c:pt>
                <c:pt idx="99">
                  <c:v>11723.023620000013</c:v>
                </c:pt>
                <c:pt idx="100">
                  <c:v>-5891.692449999995</c:v>
                </c:pt>
                <c:pt idx="101">
                  <c:v>-10271.392320000001</c:v>
                </c:pt>
                <c:pt idx="102">
                  <c:v>-13421.327500000007</c:v>
                </c:pt>
                <c:pt idx="103">
                  <c:v>-1093.6187499999933</c:v>
                </c:pt>
                <c:pt idx="104">
                  <c:v>3312.88194999999</c:v>
                </c:pt>
                <c:pt idx="105">
                  <c:v>-4284.3145800000075</c:v>
                </c:pt>
                <c:pt idx="106">
                  <c:v>-3063.6195449999827</c:v>
                </c:pt>
                <c:pt idx="107">
                  <c:v>1146.3669700000137</c:v>
                </c:pt>
                <c:pt idx="108">
                  <c:v>881.6553899999692</c:v>
                </c:pt>
                <c:pt idx="109">
                  <c:v>1226.1796750000119</c:v>
                </c:pt>
                <c:pt idx="110">
                  <c:v>-560.89824000000124</c:v>
                </c:pt>
                <c:pt idx="111">
                  <c:v>-3162.2486349999886</c:v>
                </c:pt>
                <c:pt idx="112">
                  <c:v>13982.405849999976</c:v>
                </c:pt>
                <c:pt idx="113">
                  <c:v>8867.8499700000302</c:v>
                </c:pt>
                <c:pt idx="114">
                  <c:v>-740.69131500001333</c:v>
                </c:pt>
                <c:pt idx="115">
                  <c:v>-574.76705999999706</c:v>
                </c:pt>
                <c:pt idx="116">
                  <c:v>1482.9867854199917</c:v>
                </c:pt>
                <c:pt idx="117">
                  <c:v>13717.804800000007</c:v>
                </c:pt>
                <c:pt idx="118">
                  <c:v>2220.4485100000052</c:v>
                </c:pt>
                <c:pt idx="119">
                  <c:v>2912.443309999981</c:v>
                </c:pt>
                <c:pt idx="120">
                  <c:v>-11113.866119999988</c:v>
                </c:pt>
                <c:pt idx="121">
                  <c:v>3917.4594900000066</c:v>
                </c:pt>
                <c:pt idx="122">
                  <c:v>-5838.6020000000044</c:v>
                </c:pt>
                <c:pt idx="123">
                  <c:v>4965.5629799999824</c:v>
                </c:pt>
                <c:pt idx="124">
                  <c:v>-3196.2776999999737</c:v>
                </c:pt>
                <c:pt idx="125">
                  <c:v>15561.37191</c:v>
                </c:pt>
                <c:pt idx="126">
                  <c:v>-1629.0776250000072</c:v>
                </c:pt>
                <c:pt idx="127">
                  <c:v>10785.069049999989</c:v>
                </c:pt>
                <c:pt idx="128">
                  <c:v>-2081.2677899999926</c:v>
                </c:pt>
                <c:pt idx="129">
                  <c:v>1654.7794900000065</c:v>
                </c:pt>
                <c:pt idx="130">
                  <c:v>2512.3425599999946</c:v>
                </c:pt>
                <c:pt idx="131">
                  <c:v>-12495.875174999986</c:v>
                </c:pt>
                <c:pt idx="132">
                  <c:v>-2334.2813200000228</c:v>
                </c:pt>
                <c:pt idx="133">
                  <c:v>-21698.867399999988</c:v>
                </c:pt>
                <c:pt idx="134">
                  <c:v>-12926.613700000005</c:v>
                </c:pt>
                <c:pt idx="135">
                  <c:v>-3168.2068913600142</c:v>
                </c:pt>
                <c:pt idx="136">
                  <c:v>-7451.8721199999827</c:v>
                </c:pt>
                <c:pt idx="137">
                  <c:v>-7712.1795450000145</c:v>
                </c:pt>
                <c:pt idx="138">
                  <c:v>2996.011479999996</c:v>
                </c:pt>
                <c:pt idx="139">
                  <c:v>-17142.392609999992</c:v>
                </c:pt>
                <c:pt idx="140">
                  <c:v>-3136.8275399999766</c:v>
                </c:pt>
                <c:pt idx="141">
                  <c:v>-1490.640270000011</c:v>
                </c:pt>
                <c:pt idx="142">
                  <c:v>1372.9026150000061</c:v>
                </c:pt>
                <c:pt idx="143">
                  <c:v>2774.5359599999779</c:v>
                </c:pt>
                <c:pt idx="144">
                  <c:v>-6672.3344100000004</c:v>
                </c:pt>
                <c:pt idx="145">
                  <c:v>-2217.68063999998</c:v>
                </c:pt>
                <c:pt idx="146">
                  <c:v>-11113.391940000029</c:v>
                </c:pt>
                <c:pt idx="147">
                  <c:v>-3341.8865899999882</c:v>
                </c:pt>
                <c:pt idx="148">
                  <c:v>3308.8325200000218</c:v>
                </c:pt>
                <c:pt idx="149">
                  <c:v>2172.497705000007</c:v>
                </c:pt>
                <c:pt idx="150">
                  <c:v>-10992.18792000002</c:v>
                </c:pt>
                <c:pt idx="151">
                  <c:v>2205.0105000000076</c:v>
                </c:pt>
                <c:pt idx="152">
                  <c:v>9203.7481199999784</c:v>
                </c:pt>
                <c:pt idx="153">
                  <c:v>-11049.761772</c:v>
                </c:pt>
                <c:pt idx="154">
                  <c:v>-4201.9100899999885</c:v>
                </c:pt>
                <c:pt idx="155">
                  <c:v>6812.6715299999987</c:v>
                </c:pt>
                <c:pt idx="156">
                  <c:v>17537.643395999992</c:v>
                </c:pt>
                <c:pt idx="157">
                  <c:v>-6549.1926500000027</c:v>
                </c:pt>
                <c:pt idx="158">
                  <c:v>-9444.5461249999698</c:v>
                </c:pt>
                <c:pt idx="159">
                  <c:v>2012.592714999975</c:v>
                </c:pt>
                <c:pt idx="160">
                  <c:v>-13859.114107509991</c:v>
                </c:pt>
                <c:pt idx="161">
                  <c:v>-564.69167999997092</c:v>
                </c:pt>
                <c:pt idx="162">
                  <c:v>-2991.9135400000132</c:v>
                </c:pt>
                <c:pt idx="163">
                  <c:v>135.64865999998298</c:v>
                </c:pt>
                <c:pt idx="164">
                  <c:v>-3014.3055599999643</c:v>
                </c:pt>
                <c:pt idx="165">
                  <c:v>2293.8722099999904</c:v>
                </c:pt>
                <c:pt idx="166">
                  <c:v>5190.0626749999728</c:v>
                </c:pt>
                <c:pt idx="167">
                  <c:v>16564.582125000008</c:v>
                </c:pt>
                <c:pt idx="168">
                  <c:v>3448.8665749999714</c:v>
                </c:pt>
                <c:pt idx="169">
                  <c:v>-5828.1494250000087</c:v>
                </c:pt>
                <c:pt idx="170">
                  <c:v>-9640.8892999999644</c:v>
                </c:pt>
                <c:pt idx="171">
                  <c:v>-5882.6455099999921</c:v>
                </c:pt>
                <c:pt idx="172">
                  <c:v>-5132.0148950000103</c:v>
                </c:pt>
                <c:pt idx="173">
                  <c:v>-8482.9379670000326</c:v>
                </c:pt>
                <c:pt idx="174">
                  <c:v>1590.2279400000041</c:v>
                </c:pt>
                <c:pt idx="175">
                  <c:v>-1122.6095999999754</c:v>
                </c:pt>
                <c:pt idx="176">
                  <c:v>-5086.5716999999941</c:v>
                </c:pt>
                <c:pt idx="177">
                  <c:v>-11952.666320000008</c:v>
                </c:pt>
                <c:pt idx="178">
                  <c:v>-4209.8138600000038</c:v>
                </c:pt>
                <c:pt idx="179">
                  <c:v>-224.58417362499392</c:v>
                </c:pt>
                <c:pt idx="180">
                  <c:v>2095.9854300000061</c:v>
                </c:pt>
                <c:pt idx="181">
                  <c:v>-4980.3764149999888</c:v>
                </c:pt>
                <c:pt idx="182">
                  <c:v>4529.3708599999918</c:v>
                </c:pt>
                <c:pt idx="183">
                  <c:v>8313.8373149999952</c:v>
                </c:pt>
                <c:pt idx="184">
                  <c:v>-550.20875000000001</c:v>
                </c:pt>
                <c:pt idx="185">
                  <c:v>-10860.142159999981</c:v>
                </c:pt>
                <c:pt idx="186">
                  <c:v>3937.6478399999614</c:v>
                </c:pt>
                <c:pt idx="187">
                  <c:v>3668.6427400000057</c:v>
                </c:pt>
                <c:pt idx="188">
                  <c:v>19004.738200000014</c:v>
                </c:pt>
                <c:pt idx="189">
                  <c:v>2658.7360800000233</c:v>
                </c:pt>
                <c:pt idx="190">
                  <c:v>-12132.527400000006</c:v>
                </c:pt>
                <c:pt idx="191">
                  <c:v>-14311.845450000003</c:v>
                </c:pt>
                <c:pt idx="192">
                  <c:v>-406.19264000002761</c:v>
                </c:pt>
                <c:pt idx="193">
                  <c:v>-7047.6597099999772</c:v>
                </c:pt>
                <c:pt idx="194">
                  <c:v>-8953.8476299999857</c:v>
                </c:pt>
                <c:pt idx="195">
                  <c:v>-468.00946500002266</c:v>
                </c:pt>
                <c:pt idx="196">
                  <c:v>-10682.713860000034</c:v>
                </c:pt>
                <c:pt idx="197">
                  <c:v>-4436.5513499999724</c:v>
                </c:pt>
                <c:pt idx="198">
                  <c:v>-5060.3737398900057</c:v>
                </c:pt>
                <c:pt idx="199">
                  <c:v>-3944.1807299999664</c:v>
                </c:pt>
                <c:pt idx="200">
                  <c:v>419.88117499998907</c:v>
                </c:pt>
                <c:pt idx="201">
                  <c:v>10930.287374999994</c:v>
                </c:pt>
                <c:pt idx="202">
                  <c:v>-11819.874570000002</c:v>
                </c:pt>
                <c:pt idx="203">
                  <c:v>4763.4383649999791</c:v>
                </c:pt>
                <c:pt idx="204">
                  <c:v>7600.7616300000227</c:v>
                </c:pt>
                <c:pt idx="205">
                  <c:v>3454.2036899999825</c:v>
                </c:pt>
                <c:pt idx="206">
                  <c:v>14371.609560000003</c:v>
                </c:pt>
                <c:pt idx="207">
                  <c:v>-19742.564519999974</c:v>
                </c:pt>
                <c:pt idx="208">
                  <c:v>28114.399599999986</c:v>
                </c:pt>
                <c:pt idx="209">
                  <c:v>-9268.400924999989</c:v>
                </c:pt>
                <c:pt idx="210">
                  <c:v>-4178.1138000000001</c:v>
                </c:pt>
                <c:pt idx="211">
                  <c:v>-5349.7741499999893</c:v>
                </c:pt>
                <c:pt idx="212">
                  <c:v>-16644.605418000028</c:v>
                </c:pt>
                <c:pt idx="213">
                  <c:v>-6307.5017250000201</c:v>
                </c:pt>
                <c:pt idx="214">
                  <c:v>-16835.185079999981</c:v>
                </c:pt>
                <c:pt idx="215">
                  <c:v>-4421.8827450000044</c:v>
                </c:pt>
                <c:pt idx="216">
                  <c:v>303.20220000000563</c:v>
                </c:pt>
                <c:pt idx="217">
                  <c:v>9124.0364250000239</c:v>
                </c:pt>
                <c:pt idx="218">
                  <c:v>-8536.7446850000542</c:v>
                </c:pt>
                <c:pt idx="219">
                  <c:v>-4036.634419999963</c:v>
                </c:pt>
                <c:pt idx="220">
                  <c:v>-5043.2775050000164</c:v>
                </c:pt>
                <c:pt idx="221">
                  <c:v>-14442.327899999991</c:v>
                </c:pt>
                <c:pt idx="222">
                  <c:v>13416.870599999997</c:v>
                </c:pt>
                <c:pt idx="223">
                  <c:v>12069.590052800031</c:v>
                </c:pt>
                <c:pt idx="224">
                  <c:v>-7572.8799299999991</c:v>
                </c:pt>
                <c:pt idx="225">
                  <c:v>-6969.1608000000206</c:v>
                </c:pt>
                <c:pt idx="226">
                  <c:v>5775.4190549999967</c:v>
                </c:pt>
                <c:pt idx="227">
                  <c:v>1356.7654100000459</c:v>
                </c:pt>
                <c:pt idx="228">
                  <c:v>4703.1016899999368</c:v>
                </c:pt>
                <c:pt idx="229">
                  <c:v>-5734.7529749999694</c:v>
                </c:pt>
                <c:pt idx="230">
                  <c:v>-5237.157240000045</c:v>
                </c:pt>
                <c:pt idx="231">
                  <c:v>2025.4286150000476</c:v>
                </c:pt>
                <c:pt idx="232">
                  <c:v>-2045.4636300000077</c:v>
                </c:pt>
                <c:pt idx="233">
                  <c:v>-5849.7430249999898</c:v>
                </c:pt>
                <c:pt idx="234">
                  <c:v>14954.917319999979</c:v>
                </c:pt>
                <c:pt idx="235">
                  <c:v>-5033.2045749999888</c:v>
                </c:pt>
                <c:pt idx="236">
                  <c:v>-7411.8340100000351</c:v>
                </c:pt>
                <c:pt idx="237">
                  <c:v>-1873.0211705400861</c:v>
                </c:pt>
                <c:pt idx="238">
                  <c:v>-3357.416097933472</c:v>
                </c:pt>
                <c:pt idx="239">
                  <c:v>-50.395865732931419</c:v>
                </c:pt>
                <c:pt idx="240">
                  <c:v>-1719.7043786269546</c:v>
                </c:pt>
                <c:pt idx="241">
                  <c:v>2721.4923666974773</c:v>
                </c:pt>
                <c:pt idx="242">
                  <c:v>9521.7603171248556</c:v>
                </c:pt>
                <c:pt idx="243">
                  <c:v>3706.3345199999617</c:v>
                </c:pt>
                <c:pt idx="244">
                  <c:v>-7205.1176749999868</c:v>
                </c:pt>
                <c:pt idx="245">
                  <c:v>5496.4201249999942</c:v>
                </c:pt>
                <c:pt idx="246">
                  <c:v>-3808.0349999999817</c:v>
                </c:pt>
                <c:pt idx="247">
                  <c:v>-7905.3837800000356</c:v>
                </c:pt>
                <c:pt idx="248">
                  <c:v>8649.7840800000522</c:v>
                </c:pt>
                <c:pt idx="249">
                  <c:v>-2107.9774800000591</c:v>
                </c:pt>
                <c:pt idx="250">
                  <c:v>7644.4098150000291</c:v>
                </c:pt>
                <c:pt idx="251">
                  <c:v>-15913.752087698544</c:v>
                </c:pt>
                <c:pt idx="252">
                  <c:v>4562.1085658425091</c:v>
                </c:pt>
                <c:pt idx="253">
                  <c:v>477.34231999999309</c:v>
                </c:pt>
                <c:pt idx="254">
                  <c:v>-7089.7269239003544</c:v>
                </c:pt>
                <c:pt idx="255">
                  <c:v>-69.421692337207844</c:v>
                </c:pt>
                <c:pt idx="25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EC43-A769-9498F5D8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68591"/>
        <c:axId val="391224079"/>
      </c:scatterChart>
      <c:valAx>
        <c:axId val="3904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Spot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4079"/>
        <c:crosses val="autoZero"/>
        <c:crossBetween val="midCat"/>
      </c:valAx>
      <c:valAx>
        <c:axId val="3912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Market</a:t>
            </a:r>
            <a:r>
              <a:rPr lang="zh-CN" altLang="en-US" baseline="0"/>
              <a:t> </a:t>
            </a:r>
            <a:r>
              <a:rPr lang="en-US" altLang="zh-CN" baseline="0"/>
              <a:t>Value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DIA_Call___Jan10___K95!$E$2:$E$255</c:f>
              <c:strCache>
                <c:ptCount val="254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</c:strCache>
            </c:strRef>
          </c:cat>
          <c:val>
            <c:numRef>
              <c:f>DIA_Call___Jan10___K95!$U$2:$U$255</c:f>
              <c:numCache>
                <c:formatCode>0.00</c:formatCode>
                <c:ptCount val="254"/>
                <c:pt idx="0">
                  <c:v>117336.53330000001</c:v>
                </c:pt>
                <c:pt idx="1">
                  <c:v>114695.31465000001</c:v>
                </c:pt>
                <c:pt idx="2">
                  <c:v>116731.8334</c:v>
                </c:pt>
                <c:pt idx="3">
                  <c:v>106589.20587000001</c:v>
                </c:pt>
                <c:pt idx="4">
                  <c:v>104468.46445000001</c:v>
                </c:pt>
                <c:pt idx="5">
                  <c:v>98534.361450000011</c:v>
                </c:pt>
                <c:pt idx="6">
                  <c:v>93151.342375000007</c:v>
                </c:pt>
                <c:pt idx="7">
                  <c:v>91292.282689999993</c:v>
                </c:pt>
                <c:pt idx="8">
                  <c:v>82046.62423999999</c:v>
                </c:pt>
                <c:pt idx="9">
                  <c:v>85579.977910000016</c:v>
                </c:pt>
                <c:pt idx="10">
                  <c:v>87648.709889999998</c:v>
                </c:pt>
                <c:pt idx="11">
                  <c:v>75474.043015000003</c:v>
                </c:pt>
                <c:pt idx="12">
                  <c:v>85220.915359999999</c:v>
                </c:pt>
                <c:pt idx="13">
                  <c:v>80103.679319999996</c:v>
                </c:pt>
                <c:pt idx="14">
                  <c:v>77004.842739999993</c:v>
                </c:pt>
                <c:pt idx="15">
                  <c:v>78452.701844999989</c:v>
                </c:pt>
                <c:pt idx="16">
                  <c:v>79577.247189999995</c:v>
                </c:pt>
                <c:pt idx="17">
                  <c:v>87767.23125099999</c:v>
                </c:pt>
                <c:pt idx="18">
                  <c:v>78612.434390000009</c:v>
                </c:pt>
                <c:pt idx="19">
                  <c:v>72947.270759999985</c:v>
                </c:pt>
                <c:pt idx="20">
                  <c:v>68370.620079999993</c:v>
                </c:pt>
                <c:pt idx="21">
                  <c:v>72749.200685000003</c:v>
                </c:pt>
                <c:pt idx="22">
                  <c:v>68135.53697999999</c:v>
                </c:pt>
                <c:pt idx="23">
                  <c:v>71646.547875000004</c:v>
                </c:pt>
                <c:pt idx="24">
                  <c:v>83113.703890000004</c:v>
                </c:pt>
                <c:pt idx="25">
                  <c:v>82002.858000000007</c:v>
                </c:pt>
                <c:pt idx="26">
                  <c:v>66526.187699999995</c:v>
                </c:pt>
                <c:pt idx="27">
                  <c:v>66954.658225000006</c:v>
                </c:pt>
                <c:pt idx="28">
                  <c:v>65346.765749999991</c:v>
                </c:pt>
                <c:pt idx="29">
                  <c:v>61648.640725000005</c:v>
                </c:pt>
                <c:pt idx="30">
                  <c:v>50830.828125</c:v>
                </c:pt>
                <c:pt idx="31">
                  <c:v>49607.69604000001</c:v>
                </c:pt>
                <c:pt idx="32">
                  <c:v>43249.172679999996</c:v>
                </c:pt>
                <c:pt idx="33">
                  <c:v>40009.767105000006</c:v>
                </c:pt>
                <c:pt idx="34">
                  <c:v>33573.973300000005</c:v>
                </c:pt>
                <c:pt idx="35">
                  <c:v>36943.873679999997</c:v>
                </c:pt>
                <c:pt idx="36">
                  <c:v>32208.767919999998</c:v>
                </c:pt>
                <c:pt idx="37">
                  <c:v>28537.740420000002</c:v>
                </c:pt>
                <c:pt idx="38">
                  <c:v>22717.919700000002</c:v>
                </c:pt>
                <c:pt idx="39">
                  <c:v>19563.248704999998</c:v>
                </c:pt>
                <c:pt idx="40">
                  <c:v>20381.435655000001</c:v>
                </c:pt>
                <c:pt idx="41">
                  <c:v>16094.378754999998</c:v>
                </c:pt>
                <c:pt idx="42">
                  <c:v>15549.943499999998</c:v>
                </c:pt>
                <c:pt idx="43">
                  <c:v>14860.34592</c:v>
                </c:pt>
                <c:pt idx="44">
                  <c:v>19725.686119999998</c:v>
                </c:pt>
                <c:pt idx="45">
                  <c:v>21022.97638</c:v>
                </c:pt>
                <c:pt idx="46">
                  <c:v>26854.823274999999</c:v>
                </c:pt>
                <c:pt idx="47">
                  <c:v>30804.173119999992</c:v>
                </c:pt>
                <c:pt idx="48">
                  <c:v>31381.652050000004</c:v>
                </c:pt>
                <c:pt idx="49">
                  <c:v>36015.680399999997</c:v>
                </c:pt>
                <c:pt idx="50">
                  <c:v>39378.823785000008</c:v>
                </c:pt>
                <c:pt idx="51">
                  <c:v>40569.128844999999</c:v>
                </c:pt>
                <c:pt idx="52">
                  <c:v>38425.593849999997</c:v>
                </c:pt>
                <c:pt idx="53">
                  <c:v>55414.471840000006</c:v>
                </c:pt>
                <c:pt idx="54">
                  <c:v>51514.635549999999</c:v>
                </c:pt>
                <c:pt idx="55">
                  <c:v>54497.314689999992</c:v>
                </c:pt>
                <c:pt idx="56">
                  <c:v>61470.82445</c:v>
                </c:pt>
                <c:pt idx="57">
                  <c:v>56466.485809999998</c:v>
                </c:pt>
                <c:pt idx="58">
                  <c:v>47824.751625000004</c:v>
                </c:pt>
                <c:pt idx="59">
                  <c:v>50045.125760000003</c:v>
                </c:pt>
                <c:pt idx="60">
                  <c:v>55960.288614999998</c:v>
                </c:pt>
                <c:pt idx="61">
                  <c:v>66266.298034999985</c:v>
                </c:pt>
                <c:pt idx="62">
                  <c:v>68138.755439999994</c:v>
                </c:pt>
                <c:pt idx="63">
                  <c:v>66389.820000000007</c:v>
                </c:pt>
                <c:pt idx="64">
                  <c:v>57842.741529999999</c:v>
                </c:pt>
                <c:pt idx="65">
                  <c:v>58716.970094999997</c:v>
                </c:pt>
                <c:pt idx="66">
                  <c:v>69093.448199999999</c:v>
                </c:pt>
                <c:pt idx="67">
                  <c:v>67896.204599999997</c:v>
                </c:pt>
                <c:pt idx="68">
                  <c:v>60826.578085000001</c:v>
                </c:pt>
                <c:pt idx="69">
                  <c:v>65910.112099999998</c:v>
                </c:pt>
                <c:pt idx="70">
                  <c:v>69892.699940000006</c:v>
                </c:pt>
                <c:pt idx="71">
                  <c:v>68876.958045000007</c:v>
                </c:pt>
                <c:pt idx="72">
                  <c:v>56814.213539999997</c:v>
                </c:pt>
                <c:pt idx="73">
                  <c:v>60440.196250000008</c:v>
                </c:pt>
                <c:pt idx="74">
                  <c:v>57112.308715000006</c:v>
                </c:pt>
                <c:pt idx="75">
                  <c:v>60142.652675000005</c:v>
                </c:pt>
                <c:pt idx="76">
                  <c:v>65262.087694999995</c:v>
                </c:pt>
                <c:pt idx="77">
                  <c:v>63197.321530000001</c:v>
                </c:pt>
                <c:pt idx="78">
                  <c:v>61818.219259999998</c:v>
                </c:pt>
                <c:pt idx="79">
                  <c:v>68404.038359999991</c:v>
                </c:pt>
                <c:pt idx="80">
                  <c:v>68012.025515000001</c:v>
                </c:pt>
                <c:pt idx="81">
                  <c:v>69762.551319999984</c:v>
                </c:pt>
                <c:pt idx="82">
                  <c:v>80398.595207000006</c:v>
                </c:pt>
                <c:pt idx="83">
                  <c:v>79458.840159999992</c:v>
                </c:pt>
                <c:pt idx="84">
                  <c:v>84648.470780999996</c:v>
                </c:pt>
                <c:pt idx="85">
                  <c:v>78177.400315000021</c:v>
                </c:pt>
                <c:pt idx="86">
                  <c:v>86104.904060000015</c:v>
                </c:pt>
                <c:pt idx="87">
                  <c:v>77462.135380000022</c:v>
                </c:pt>
                <c:pt idx="88">
                  <c:v>79048.87116000001</c:v>
                </c:pt>
                <c:pt idx="89">
                  <c:v>68998.103369999983</c:v>
                </c:pt>
                <c:pt idx="90">
                  <c:v>66430.689884999985</c:v>
                </c:pt>
                <c:pt idx="91">
                  <c:v>64669.45352000001</c:v>
                </c:pt>
                <c:pt idx="92">
                  <c:v>76173.277600000001</c:v>
                </c:pt>
                <c:pt idx="93">
                  <c:v>72534.665559999994</c:v>
                </c:pt>
                <c:pt idx="94">
                  <c:v>67936.594215000005</c:v>
                </c:pt>
                <c:pt idx="95">
                  <c:v>62424.927599999995</c:v>
                </c:pt>
                <c:pt idx="96">
                  <c:v>61510.37483500001</c:v>
                </c:pt>
                <c:pt idx="97">
                  <c:v>71494.667650000003</c:v>
                </c:pt>
                <c:pt idx="98">
                  <c:v>61399.318679999997</c:v>
                </c:pt>
                <c:pt idx="99">
                  <c:v>66175.312699999995</c:v>
                </c:pt>
                <c:pt idx="100">
                  <c:v>73900.909704999998</c:v>
                </c:pt>
                <c:pt idx="101">
                  <c:v>87965.440150000009</c:v>
                </c:pt>
                <c:pt idx="102">
                  <c:v>89053.78125</c:v>
                </c:pt>
                <c:pt idx="103">
                  <c:v>86041.945849999989</c:v>
                </c:pt>
                <c:pt idx="104">
                  <c:v>90404.131824999989</c:v>
                </c:pt>
                <c:pt idx="105">
                  <c:v>93362.585189999998</c:v>
                </c:pt>
                <c:pt idx="106">
                  <c:v>92180.968529999984</c:v>
                </c:pt>
                <c:pt idx="107">
                  <c:v>91012.387829999978</c:v>
                </c:pt>
                <c:pt idx="108">
                  <c:v>89642.962150000021</c:v>
                </c:pt>
                <c:pt idx="109">
                  <c:v>89619.271699999998</c:v>
                </c:pt>
                <c:pt idx="110">
                  <c:v>92552.501229999994</c:v>
                </c:pt>
                <c:pt idx="111">
                  <c:v>79194.662224999993</c:v>
                </c:pt>
                <c:pt idx="112">
                  <c:v>71018.707060000015</c:v>
                </c:pt>
                <c:pt idx="113">
                  <c:v>71297.916620000004</c:v>
                </c:pt>
                <c:pt idx="114">
                  <c:v>71896.301820000008</c:v>
                </c:pt>
                <c:pt idx="115">
                  <c:v>70426.877359999999</c:v>
                </c:pt>
                <c:pt idx="116">
                  <c:v>58758.159039999991</c:v>
                </c:pt>
                <c:pt idx="117">
                  <c:v>56346.381140000012</c:v>
                </c:pt>
                <c:pt idx="118">
                  <c:v>53630.852554999998</c:v>
                </c:pt>
                <c:pt idx="119">
                  <c:v>62281.973880000005</c:v>
                </c:pt>
                <c:pt idx="120">
                  <c:v>58581.505464999995</c:v>
                </c:pt>
                <c:pt idx="121">
                  <c:v>62889.982749999996</c:v>
                </c:pt>
                <c:pt idx="122">
                  <c:v>58609.130440000001</c:v>
                </c:pt>
                <c:pt idx="123">
                  <c:v>61390.835065000007</c:v>
                </c:pt>
                <c:pt idx="124">
                  <c:v>48988.424309999995</c:v>
                </c:pt>
                <c:pt idx="125">
                  <c:v>50102.649625000005</c:v>
                </c:pt>
                <c:pt idx="126">
                  <c:v>41707.216774999994</c:v>
                </c:pt>
                <c:pt idx="127">
                  <c:v>43617.216055000004</c:v>
                </c:pt>
                <c:pt idx="128">
                  <c:v>42734.633829999999</c:v>
                </c:pt>
                <c:pt idx="129">
                  <c:v>40642.022400000002</c:v>
                </c:pt>
                <c:pt idx="130">
                  <c:v>49507.060750000004</c:v>
                </c:pt>
                <c:pt idx="131">
                  <c:v>51398.003159999993</c:v>
                </c:pt>
                <c:pt idx="132">
                  <c:v>69434.541400000002</c:v>
                </c:pt>
                <c:pt idx="133">
                  <c:v>79848.636664999998</c:v>
                </c:pt>
                <c:pt idx="134">
                  <c:v>82721.380140000008</c:v>
                </c:pt>
                <c:pt idx="135">
                  <c:v>89387.290544999982</c:v>
                </c:pt>
                <c:pt idx="136">
                  <c:v>96575.435039999997</c:v>
                </c:pt>
                <c:pt idx="137">
                  <c:v>93253.000960000005</c:v>
                </c:pt>
                <c:pt idx="138">
                  <c:v>110558.67630499999</c:v>
                </c:pt>
                <c:pt idx="139">
                  <c:v>113589.24776499998</c:v>
                </c:pt>
                <c:pt idx="140">
                  <c:v>115412.07013000001</c:v>
                </c:pt>
                <c:pt idx="141">
                  <c:v>114339.29237499999</c:v>
                </c:pt>
                <c:pt idx="142">
                  <c:v>112156.25162</c:v>
                </c:pt>
                <c:pt idx="143">
                  <c:v>118842.54431</c:v>
                </c:pt>
                <c:pt idx="144">
                  <c:v>121039.18246000001</c:v>
                </c:pt>
                <c:pt idx="145">
                  <c:v>132373.88675000001</c:v>
                </c:pt>
                <c:pt idx="146">
                  <c:v>135461.64908500001</c:v>
                </c:pt>
                <c:pt idx="147">
                  <c:v>131795.37101499998</c:v>
                </c:pt>
                <c:pt idx="148">
                  <c:v>130055.26912000001</c:v>
                </c:pt>
                <c:pt idx="149">
                  <c:v>141610.02004800001</c:v>
                </c:pt>
                <c:pt idx="150">
                  <c:v>138313.3885</c:v>
                </c:pt>
                <c:pt idx="151">
                  <c:v>129221.3076</c:v>
                </c:pt>
                <c:pt idx="152">
                  <c:v>140915.81820399998</c:v>
                </c:pt>
                <c:pt idx="153">
                  <c:v>145197.866415</c:v>
                </c:pt>
                <c:pt idx="154">
                  <c:v>136776.32881499999</c:v>
                </c:pt>
                <c:pt idx="155">
                  <c:v>119449.05749000001</c:v>
                </c:pt>
                <c:pt idx="156">
                  <c:v>125708.82835000003</c:v>
                </c:pt>
                <c:pt idx="157">
                  <c:v>135307.31109</c:v>
                </c:pt>
                <c:pt idx="158">
                  <c:v>135143.08979500001</c:v>
                </c:pt>
                <c:pt idx="159">
                  <c:v>150982.01079499998</c:v>
                </c:pt>
                <c:pt idx="160">
                  <c:v>151721.58364999999</c:v>
                </c:pt>
                <c:pt idx="161">
                  <c:v>155107.58438000004</c:v>
                </c:pt>
                <c:pt idx="162">
                  <c:v>154712.80061999999</c:v>
                </c:pt>
                <c:pt idx="163">
                  <c:v>158412.92823999998</c:v>
                </c:pt>
                <c:pt idx="164">
                  <c:v>156027.63812999998</c:v>
                </c:pt>
                <c:pt idx="165">
                  <c:v>150364.79150000002</c:v>
                </c:pt>
                <c:pt idx="166">
                  <c:v>132559.128765</c:v>
                </c:pt>
                <c:pt idx="167">
                  <c:v>128723.01526000001</c:v>
                </c:pt>
                <c:pt idx="168">
                  <c:v>134211.50137500002</c:v>
                </c:pt>
                <c:pt idx="169">
                  <c:v>144108.11275</c:v>
                </c:pt>
                <c:pt idx="170">
                  <c:v>150213.09765000001</c:v>
                </c:pt>
                <c:pt idx="171">
                  <c:v>155257.48091000001</c:v>
                </c:pt>
                <c:pt idx="172">
                  <c:v>164451.22955799999</c:v>
                </c:pt>
                <c:pt idx="173">
                  <c:v>163047.01580999998</c:v>
                </c:pt>
                <c:pt idx="174">
                  <c:v>163984.73952</c:v>
                </c:pt>
                <c:pt idx="175">
                  <c:v>170523.4167</c:v>
                </c:pt>
                <c:pt idx="176">
                  <c:v>184197.06591999999</c:v>
                </c:pt>
                <c:pt idx="177">
                  <c:v>188075.02595000004</c:v>
                </c:pt>
                <c:pt idx="178">
                  <c:v>189609.2065</c:v>
                </c:pt>
                <c:pt idx="179">
                  <c:v>186345.53826000003</c:v>
                </c:pt>
                <c:pt idx="180">
                  <c:v>191931.60734999998</c:v>
                </c:pt>
                <c:pt idx="181">
                  <c:v>185340.06274000002</c:v>
                </c:pt>
                <c:pt idx="182">
                  <c:v>177367.77695</c:v>
                </c:pt>
                <c:pt idx="183">
                  <c:v>175348.30375999998</c:v>
                </c:pt>
                <c:pt idx="184">
                  <c:v>188388.38871999999</c:v>
                </c:pt>
                <c:pt idx="185">
                  <c:v>184181.97224000003</c:v>
                </c:pt>
                <c:pt idx="186">
                  <c:v>179850.65738500003</c:v>
                </c:pt>
                <c:pt idx="187">
                  <c:v>156068.72344</c:v>
                </c:pt>
                <c:pt idx="188">
                  <c:v>152907.24953000003</c:v>
                </c:pt>
                <c:pt idx="189">
                  <c:v>166379.83246500001</c:v>
                </c:pt>
                <c:pt idx="190">
                  <c:v>183200.39500000002</c:v>
                </c:pt>
                <c:pt idx="191">
                  <c:v>183328.08255999998</c:v>
                </c:pt>
                <c:pt idx="192">
                  <c:v>192001.47648499996</c:v>
                </c:pt>
                <c:pt idx="193">
                  <c:v>202755.346605</c:v>
                </c:pt>
                <c:pt idx="194">
                  <c:v>204823.06946499998</c:v>
                </c:pt>
                <c:pt idx="195">
                  <c:v>221294.88174500002</c:v>
                </c:pt>
                <c:pt idx="196">
                  <c:v>226232.75850000003</c:v>
                </c:pt>
                <c:pt idx="197">
                  <c:v>228494.37054499995</c:v>
                </c:pt>
                <c:pt idx="198">
                  <c:v>237611.63475000003</c:v>
                </c:pt>
                <c:pt idx="199">
                  <c:v>233635.246705</c:v>
                </c:pt>
                <c:pt idx="200">
                  <c:v>219946.42328749999</c:v>
                </c:pt>
                <c:pt idx="201">
                  <c:v>237353.32277999999</c:v>
                </c:pt>
                <c:pt idx="202">
                  <c:v>226276.734635</c:v>
                </c:pt>
                <c:pt idx="203">
                  <c:v>213493.45545500002</c:v>
                </c:pt>
                <c:pt idx="204">
                  <c:v>212385.78206999999</c:v>
                </c:pt>
                <c:pt idx="205">
                  <c:v>194575.94072000001</c:v>
                </c:pt>
                <c:pt idx="206">
                  <c:v>221586.33497</c:v>
                </c:pt>
                <c:pt idx="207">
                  <c:v>184910.86397000001</c:v>
                </c:pt>
                <c:pt idx="208">
                  <c:v>195838.51034999997</c:v>
                </c:pt>
                <c:pt idx="209">
                  <c:v>197419.47750000001</c:v>
                </c:pt>
                <c:pt idx="210">
                  <c:v>203233.25344</c:v>
                </c:pt>
                <c:pt idx="211">
                  <c:v>229989.2874489</c:v>
                </c:pt>
                <c:pt idx="212">
                  <c:v>236159.76027000003</c:v>
                </c:pt>
                <c:pt idx="213">
                  <c:v>262415.89632999996</c:v>
                </c:pt>
                <c:pt idx="214">
                  <c:v>268036.59641499998</c:v>
                </c:pt>
                <c:pt idx="215">
                  <c:v>271120.66086</c:v>
                </c:pt>
                <c:pt idx="216">
                  <c:v>257621.693035</c:v>
                </c:pt>
                <c:pt idx="217">
                  <c:v>268324.48814499995</c:v>
                </c:pt>
                <c:pt idx="218">
                  <c:v>282158.26652999996</c:v>
                </c:pt>
                <c:pt idx="219">
                  <c:v>289400.22429500002</c:v>
                </c:pt>
                <c:pt idx="220">
                  <c:v>298712.110025</c:v>
                </c:pt>
                <c:pt idx="221">
                  <c:v>270737.72529999999</c:v>
                </c:pt>
                <c:pt idx="222">
                  <c:v>274518.94925000001</c:v>
                </c:pt>
                <c:pt idx="223">
                  <c:v>288092.35469000001</c:v>
                </c:pt>
                <c:pt idx="224">
                  <c:v>293375.51698000001</c:v>
                </c:pt>
                <c:pt idx="225">
                  <c:v>293596.86810999998</c:v>
                </c:pt>
                <c:pt idx="226">
                  <c:v>278590.28918000002</c:v>
                </c:pt>
                <c:pt idx="227">
                  <c:v>278095.95253999997</c:v>
                </c:pt>
                <c:pt idx="228">
                  <c:v>293106.11305500002</c:v>
                </c:pt>
                <c:pt idx="229">
                  <c:v>295851.64524999994</c:v>
                </c:pt>
                <c:pt idx="230">
                  <c:v>289315.98423</c:v>
                </c:pt>
                <c:pt idx="231">
                  <c:v>292893.155975</c:v>
                </c:pt>
                <c:pt idx="232">
                  <c:v>296771.07144999999</c:v>
                </c:pt>
                <c:pt idx="233">
                  <c:v>279715.22991999995</c:v>
                </c:pt>
                <c:pt idx="234">
                  <c:v>288066.66210000002</c:v>
                </c:pt>
                <c:pt idx="235">
                  <c:v>302545.74406</c:v>
                </c:pt>
                <c:pt idx="236">
                  <c:v>312335.20094000001</c:v>
                </c:pt>
                <c:pt idx="237">
                  <c:v>314924.8676</c:v>
                </c:pt>
                <c:pt idx="238">
                  <c:v>319702.39916999999</c:v>
                </c:pt>
                <c:pt idx="239">
                  <c:v>316029.38272500003</c:v>
                </c:pt>
                <c:pt idx="240">
                  <c:v>307948.47181000002</c:v>
                </c:pt>
                <c:pt idx="241">
                  <c:v>296081.15837999998</c:v>
                </c:pt>
                <c:pt idx="242">
                  <c:v>300435.94699999999</c:v>
                </c:pt>
                <c:pt idx="243">
                  <c:v>313288.99945</c:v>
                </c:pt>
                <c:pt idx="244">
                  <c:v>306668.05347500002</c:v>
                </c:pt>
                <c:pt idx="245">
                  <c:v>311580.185</c:v>
                </c:pt>
                <c:pt idx="246">
                  <c:v>320584.32759500004</c:v>
                </c:pt>
                <c:pt idx="247">
                  <c:v>315288.81167000002</c:v>
                </c:pt>
                <c:pt idx="248">
                  <c:v>315642.25420000002</c:v>
                </c:pt>
                <c:pt idx="249">
                  <c:v>303302.02105000004</c:v>
                </c:pt>
                <c:pt idx="250">
                  <c:v>322712.54169000004</c:v>
                </c:pt>
                <c:pt idx="251">
                  <c:v>323153.036395</c:v>
                </c:pt>
                <c:pt idx="252">
                  <c:v>319617.44864000002</c:v>
                </c:pt>
                <c:pt idx="253">
                  <c:v>326615.42340000003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1-D74B-BA85-206CCB4A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412111"/>
        <c:axId val="1690470383"/>
      </c:lineChart>
      <c:catAx>
        <c:axId val="168741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70383"/>
        <c:crosses val="autoZero"/>
        <c:auto val="1"/>
        <c:lblAlgn val="ctr"/>
        <c:lblOffset val="100"/>
        <c:noMultiLvlLbl val="0"/>
      </c:catAx>
      <c:valAx>
        <c:axId val="16904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Portfolio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Option</a:t>
            </a:r>
            <a:r>
              <a:rPr lang="zh-CN" altLang="en-US" baseline="0"/>
              <a:t> </a:t>
            </a:r>
            <a:r>
              <a:rPr lang="en-US" altLang="zh-CN" baseline="0"/>
              <a:t>delta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DIA_Call___Jan10___K95!$E$2:$E$255</c:f>
              <c:strCache>
                <c:ptCount val="254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</c:strCache>
            </c:strRef>
          </c:cat>
          <c:val>
            <c:numRef>
              <c:f>DIA_Call___Jan10___K95!$H$2:$H$255</c:f>
              <c:numCache>
                <c:formatCode>General</c:formatCode>
                <c:ptCount val="254"/>
                <c:pt idx="0">
                  <c:v>0.46756900000000001</c:v>
                </c:pt>
                <c:pt idx="1">
                  <c:v>0.45646700000000001</c:v>
                </c:pt>
                <c:pt idx="2">
                  <c:v>0.46341599999999999</c:v>
                </c:pt>
                <c:pt idx="3">
                  <c:v>0.43283700000000003</c:v>
                </c:pt>
                <c:pt idx="4">
                  <c:v>0.42488999999999999</c:v>
                </c:pt>
                <c:pt idx="5">
                  <c:v>0.40460499999999999</c:v>
                </c:pt>
                <c:pt idx="6">
                  <c:v>0.389075</c:v>
                </c:pt>
                <c:pt idx="7">
                  <c:v>0.38152700000000001</c:v>
                </c:pt>
                <c:pt idx="8">
                  <c:v>0.35108299999999998</c:v>
                </c:pt>
                <c:pt idx="9">
                  <c:v>0.36415700000000001</c:v>
                </c:pt>
                <c:pt idx="10">
                  <c:v>0.36996600000000002</c:v>
                </c:pt>
                <c:pt idx="11">
                  <c:v>0.33136900000000002</c:v>
                </c:pt>
                <c:pt idx="12">
                  <c:v>0.35960399999999998</c:v>
                </c:pt>
                <c:pt idx="13">
                  <c:v>0.34052199999999999</c:v>
                </c:pt>
                <c:pt idx="14">
                  <c:v>0.32850699999999999</c:v>
                </c:pt>
                <c:pt idx="15">
                  <c:v>0.33138099999999998</c:v>
                </c:pt>
                <c:pt idx="16">
                  <c:v>0.333534</c:v>
                </c:pt>
                <c:pt idx="17">
                  <c:v>0.35733399999999998</c:v>
                </c:pt>
                <c:pt idx="18">
                  <c:v>0.32761800000000002</c:v>
                </c:pt>
                <c:pt idx="19">
                  <c:v>0.30896699999999999</c:v>
                </c:pt>
                <c:pt idx="20">
                  <c:v>0.29008400000000001</c:v>
                </c:pt>
                <c:pt idx="21">
                  <c:v>0.30305700000000002</c:v>
                </c:pt>
                <c:pt idx="22">
                  <c:v>0.28601199999999999</c:v>
                </c:pt>
                <c:pt idx="23">
                  <c:v>0.29789500000000002</c:v>
                </c:pt>
                <c:pt idx="24">
                  <c:v>0.339389</c:v>
                </c:pt>
                <c:pt idx="25">
                  <c:v>0.33419199999999999</c:v>
                </c:pt>
                <c:pt idx="26">
                  <c:v>0.28138000000000002</c:v>
                </c:pt>
                <c:pt idx="27">
                  <c:v>0.28101700000000002</c:v>
                </c:pt>
                <c:pt idx="28">
                  <c:v>0.27315099999999998</c:v>
                </c:pt>
                <c:pt idx="29">
                  <c:v>0.26045699999999999</c:v>
                </c:pt>
                <c:pt idx="30">
                  <c:v>0.22162499999999999</c:v>
                </c:pt>
                <c:pt idx="31">
                  <c:v>0.21506900000000001</c:v>
                </c:pt>
                <c:pt idx="32">
                  <c:v>0.190216</c:v>
                </c:pt>
                <c:pt idx="33">
                  <c:v>0.17871100000000001</c:v>
                </c:pt>
                <c:pt idx="34">
                  <c:v>0.15541199999999999</c:v>
                </c:pt>
                <c:pt idx="35">
                  <c:v>0.16469600000000001</c:v>
                </c:pt>
                <c:pt idx="36">
                  <c:v>0.14619299999999999</c:v>
                </c:pt>
                <c:pt idx="37">
                  <c:v>0.13098699999999999</c:v>
                </c:pt>
                <c:pt idx="38">
                  <c:v>0.10874</c:v>
                </c:pt>
                <c:pt idx="39">
                  <c:v>9.3802999999999997E-2</c:v>
                </c:pt>
                <c:pt idx="40">
                  <c:v>9.4928999999999999E-2</c:v>
                </c:pt>
                <c:pt idx="41">
                  <c:v>7.7998999999999999E-2</c:v>
                </c:pt>
                <c:pt idx="42">
                  <c:v>7.4553999999999995E-2</c:v>
                </c:pt>
                <c:pt idx="43">
                  <c:v>7.2597999999999996E-2</c:v>
                </c:pt>
                <c:pt idx="44">
                  <c:v>9.0987999999999999E-2</c:v>
                </c:pt>
                <c:pt idx="45">
                  <c:v>9.6740999999999994E-2</c:v>
                </c:pt>
                <c:pt idx="46">
                  <c:v>0.120145</c:v>
                </c:pt>
                <c:pt idx="47">
                  <c:v>0.137876</c:v>
                </c:pt>
                <c:pt idx="48">
                  <c:v>0.14072999999999999</c:v>
                </c:pt>
                <c:pt idx="49">
                  <c:v>0.157805</c:v>
                </c:pt>
                <c:pt idx="50">
                  <c:v>0.17108300000000001</c:v>
                </c:pt>
                <c:pt idx="51">
                  <c:v>0.17819699999999999</c:v>
                </c:pt>
                <c:pt idx="52">
                  <c:v>0.172515</c:v>
                </c:pt>
                <c:pt idx="53">
                  <c:v>0.23402400000000001</c:v>
                </c:pt>
                <c:pt idx="54">
                  <c:v>0.22031899999999999</c:v>
                </c:pt>
                <c:pt idx="55">
                  <c:v>0.231374</c:v>
                </c:pt>
                <c:pt idx="56">
                  <c:v>0.256297</c:v>
                </c:pt>
                <c:pt idx="57">
                  <c:v>0.23908599999999999</c:v>
                </c:pt>
                <c:pt idx="58">
                  <c:v>0.20915900000000001</c:v>
                </c:pt>
                <c:pt idx="59">
                  <c:v>0.21747900000000001</c:v>
                </c:pt>
                <c:pt idx="60">
                  <c:v>0.23821300000000001</c:v>
                </c:pt>
                <c:pt idx="61">
                  <c:v>0.276731</c:v>
                </c:pt>
                <c:pt idx="62">
                  <c:v>0.28309899999999999</c:v>
                </c:pt>
                <c:pt idx="63">
                  <c:v>0.27700000000000002</c:v>
                </c:pt>
                <c:pt idx="64">
                  <c:v>0.24562200000000001</c:v>
                </c:pt>
                <c:pt idx="65">
                  <c:v>0.24724099999999999</c:v>
                </c:pt>
                <c:pt idx="66">
                  <c:v>0.28267999999999999</c:v>
                </c:pt>
                <c:pt idx="67">
                  <c:v>0.279192</c:v>
                </c:pt>
                <c:pt idx="68">
                  <c:v>0.25235299999999999</c:v>
                </c:pt>
                <c:pt idx="69">
                  <c:v>0.27100200000000002</c:v>
                </c:pt>
                <c:pt idx="70">
                  <c:v>0.28303400000000001</c:v>
                </c:pt>
                <c:pt idx="71">
                  <c:v>0.27707700000000002</c:v>
                </c:pt>
                <c:pt idx="72">
                  <c:v>0.235897</c:v>
                </c:pt>
                <c:pt idx="73">
                  <c:v>0.24725</c:v>
                </c:pt>
                <c:pt idx="74">
                  <c:v>0.23572899999999999</c:v>
                </c:pt>
                <c:pt idx="75">
                  <c:v>0.245557</c:v>
                </c:pt>
                <c:pt idx="76">
                  <c:v>0.26354899999999998</c:v>
                </c:pt>
                <c:pt idx="77">
                  <c:v>0.25668299999999999</c:v>
                </c:pt>
                <c:pt idx="78">
                  <c:v>0.25090299999999999</c:v>
                </c:pt>
                <c:pt idx="79">
                  <c:v>0.27184799999999998</c:v>
                </c:pt>
                <c:pt idx="80">
                  <c:v>0.27068700000000001</c:v>
                </c:pt>
                <c:pt idx="81">
                  <c:v>0.27564699999999998</c:v>
                </c:pt>
                <c:pt idx="82">
                  <c:v>0.31067</c:v>
                </c:pt>
                <c:pt idx="83">
                  <c:v>0.30688599999999999</c:v>
                </c:pt>
                <c:pt idx="84">
                  <c:v>0.32288299999999998</c:v>
                </c:pt>
                <c:pt idx="85">
                  <c:v>0.30077700000000002</c:v>
                </c:pt>
                <c:pt idx="86">
                  <c:v>0.32520300000000002</c:v>
                </c:pt>
                <c:pt idx="87">
                  <c:v>0.29547600000000002</c:v>
                </c:pt>
                <c:pt idx="88">
                  <c:v>0.30058299999999999</c:v>
                </c:pt>
                <c:pt idx="89">
                  <c:v>0.26601399999999997</c:v>
                </c:pt>
                <c:pt idx="90">
                  <c:v>0.25494899999999998</c:v>
                </c:pt>
                <c:pt idx="91">
                  <c:v>0.25002400000000002</c:v>
                </c:pt>
                <c:pt idx="92">
                  <c:v>0.28640500000000002</c:v>
                </c:pt>
                <c:pt idx="93">
                  <c:v>0.27288400000000002</c:v>
                </c:pt>
                <c:pt idx="94">
                  <c:v>0.25627100000000003</c:v>
                </c:pt>
                <c:pt idx="95">
                  <c:v>0.238456</c:v>
                </c:pt>
                <c:pt idx="96">
                  <c:v>0.23566300000000001</c:v>
                </c:pt>
                <c:pt idx="97">
                  <c:v>0.26761400000000002</c:v>
                </c:pt>
                <c:pt idx="98">
                  <c:v>0.233678</c:v>
                </c:pt>
                <c:pt idx="99">
                  <c:v>0.24961</c:v>
                </c:pt>
                <c:pt idx="100">
                  <c:v>0.274617</c:v>
                </c:pt>
                <c:pt idx="101">
                  <c:v>0.32161400000000001</c:v>
                </c:pt>
                <c:pt idx="102">
                  <c:v>0.32524500000000001</c:v>
                </c:pt>
                <c:pt idx="103">
                  <c:v>0.316658</c:v>
                </c:pt>
                <c:pt idx="104">
                  <c:v>0.33144499999999999</c:v>
                </c:pt>
                <c:pt idx="105">
                  <c:v>0.340974</c:v>
                </c:pt>
                <c:pt idx="106">
                  <c:v>0.33721699999999999</c:v>
                </c:pt>
                <c:pt idx="107">
                  <c:v>0.33198699999999998</c:v>
                </c:pt>
                <c:pt idx="108">
                  <c:v>0.32666600000000001</c:v>
                </c:pt>
                <c:pt idx="109">
                  <c:v>0.32467000000000001</c:v>
                </c:pt>
                <c:pt idx="110">
                  <c:v>0.33363799999999999</c:v>
                </c:pt>
                <c:pt idx="111">
                  <c:v>0.29011500000000001</c:v>
                </c:pt>
                <c:pt idx="112">
                  <c:v>0.263266</c:v>
                </c:pt>
                <c:pt idx="113">
                  <c:v>0.26388400000000001</c:v>
                </c:pt>
                <c:pt idx="114">
                  <c:v>0.26514599999999999</c:v>
                </c:pt>
                <c:pt idx="115">
                  <c:v>0.26001600000000002</c:v>
                </c:pt>
                <c:pt idx="116">
                  <c:v>0.22159200000000001</c:v>
                </c:pt>
                <c:pt idx="117">
                  <c:v>0.21217800000000001</c:v>
                </c:pt>
                <c:pt idx="118">
                  <c:v>0.20159099999999999</c:v>
                </c:pt>
                <c:pt idx="119">
                  <c:v>0.229519</c:v>
                </c:pt>
                <c:pt idx="120">
                  <c:v>0.21653700000000001</c:v>
                </c:pt>
                <c:pt idx="121">
                  <c:v>0.22942599999999999</c:v>
                </c:pt>
                <c:pt idx="122">
                  <c:v>0.214924</c:v>
                </c:pt>
                <c:pt idx="123">
                  <c:v>0.22445300000000001</c:v>
                </c:pt>
                <c:pt idx="124">
                  <c:v>0.18293400000000001</c:v>
                </c:pt>
                <c:pt idx="125">
                  <c:v>0.18648700000000001</c:v>
                </c:pt>
                <c:pt idx="126">
                  <c:v>0.15826299999999999</c:v>
                </c:pt>
                <c:pt idx="127">
                  <c:v>0.16486100000000001</c:v>
                </c:pt>
                <c:pt idx="128">
                  <c:v>0.16179399999999999</c:v>
                </c:pt>
                <c:pt idx="129">
                  <c:v>0.15431</c:v>
                </c:pt>
                <c:pt idx="130">
                  <c:v>0.18395</c:v>
                </c:pt>
                <c:pt idx="131">
                  <c:v>0.19023599999999999</c:v>
                </c:pt>
                <c:pt idx="132">
                  <c:v>0.25114199999999998</c:v>
                </c:pt>
                <c:pt idx="133">
                  <c:v>0.28515299999999999</c:v>
                </c:pt>
                <c:pt idx="134">
                  <c:v>0.29487400000000002</c:v>
                </c:pt>
                <c:pt idx="135">
                  <c:v>0.31573899999999999</c:v>
                </c:pt>
                <c:pt idx="136">
                  <c:v>0.33843200000000001</c:v>
                </c:pt>
                <c:pt idx="137">
                  <c:v>0.32711200000000001</c:v>
                </c:pt>
                <c:pt idx="138">
                  <c:v>0.383021</c:v>
                </c:pt>
                <c:pt idx="139">
                  <c:v>0.39220699999999997</c:v>
                </c:pt>
                <c:pt idx="140">
                  <c:v>0.398287</c:v>
                </c:pt>
                <c:pt idx="141">
                  <c:v>0.39557500000000001</c:v>
                </c:pt>
                <c:pt idx="142">
                  <c:v>0.39004899999999998</c:v>
                </c:pt>
                <c:pt idx="143">
                  <c:v>0.41052300000000003</c:v>
                </c:pt>
                <c:pt idx="144">
                  <c:v>0.41706799999999999</c:v>
                </c:pt>
                <c:pt idx="145">
                  <c:v>0.45117499999999999</c:v>
                </c:pt>
                <c:pt idx="146">
                  <c:v>0.45984900000000001</c:v>
                </c:pt>
                <c:pt idx="147">
                  <c:v>0.448463</c:v>
                </c:pt>
                <c:pt idx="148">
                  <c:v>0.44406400000000001</c:v>
                </c:pt>
                <c:pt idx="149">
                  <c:v>0.47855900000000001</c:v>
                </c:pt>
                <c:pt idx="150">
                  <c:v>0.467306</c:v>
                </c:pt>
                <c:pt idx="151">
                  <c:v>0.44091999999999998</c:v>
                </c:pt>
                <c:pt idx="152">
                  <c:v>0.47603299999999998</c:v>
                </c:pt>
                <c:pt idx="153">
                  <c:v>0.48795100000000002</c:v>
                </c:pt>
                <c:pt idx="154">
                  <c:v>0.461449</c:v>
                </c:pt>
                <c:pt idx="155">
                  <c:v>0.41073999999999999</c:v>
                </c:pt>
                <c:pt idx="156">
                  <c:v>0.42894700000000002</c:v>
                </c:pt>
                <c:pt idx="157">
                  <c:v>0.45859800000000001</c:v>
                </c:pt>
                <c:pt idx="158">
                  <c:v>0.45700299999999999</c:v>
                </c:pt>
                <c:pt idx="159">
                  <c:v>0.50707899999999995</c:v>
                </c:pt>
                <c:pt idx="160">
                  <c:v>0.50902999999999998</c:v>
                </c:pt>
                <c:pt idx="161">
                  <c:v>0.51939100000000005</c:v>
                </c:pt>
                <c:pt idx="162">
                  <c:v>0.51884200000000003</c:v>
                </c:pt>
                <c:pt idx="163">
                  <c:v>0.529752</c:v>
                </c:pt>
                <c:pt idx="164">
                  <c:v>0.52212099999999995</c:v>
                </c:pt>
                <c:pt idx="165">
                  <c:v>0.50538000000000005</c:v>
                </c:pt>
                <c:pt idx="166">
                  <c:v>0.45299899999999999</c:v>
                </c:pt>
                <c:pt idx="167">
                  <c:v>0.44089200000000001</c:v>
                </c:pt>
                <c:pt idx="168">
                  <c:v>0.45608500000000002</c:v>
                </c:pt>
                <c:pt idx="169">
                  <c:v>0.48437000000000002</c:v>
                </c:pt>
                <c:pt idx="170">
                  <c:v>0.50171500000000002</c:v>
                </c:pt>
                <c:pt idx="171">
                  <c:v>0.51564200000000004</c:v>
                </c:pt>
                <c:pt idx="172">
                  <c:v>0.54169199999999995</c:v>
                </c:pt>
                <c:pt idx="173">
                  <c:v>0.53715299999999999</c:v>
                </c:pt>
                <c:pt idx="174">
                  <c:v>0.53989600000000004</c:v>
                </c:pt>
                <c:pt idx="175">
                  <c:v>0.55929799999999996</c:v>
                </c:pt>
                <c:pt idx="176">
                  <c:v>0.59826400000000002</c:v>
                </c:pt>
                <c:pt idx="177">
                  <c:v>0.61019500000000004</c:v>
                </c:pt>
                <c:pt idx="178">
                  <c:v>0.6169</c:v>
                </c:pt>
                <c:pt idx="179">
                  <c:v>0.60611400000000004</c:v>
                </c:pt>
                <c:pt idx="180">
                  <c:v>0.62200999999999995</c:v>
                </c:pt>
                <c:pt idx="181">
                  <c:v>0.601858</c:v>
                </c:pt>
                <c:pt idx="182">
                  <c:v>0.58023000000000002</c:v>
                </c:pt>
                <c:pt idx="183">
                  <c:v>0.57266399999999995</c:v>
                </c:pt>
                <c:pt idx="184">
                  <c:v>0.61043800000000004</c:v>
                </c:pt>
                <c:pt idx="185">
                  <c:v>0.59753100000000003</c:v>
                </c:pt>
                <c:pt idx="186">
                  <c:v>0.58487900000000004</c:v>
                </c:pt>
                <c:pt idx="187">
                  <c:v>0.51478199999999996</c:v>
                </c:pt>
                <c:pt idx="188">
                  <c:v>0.50535300000000005</c:v>
                </c:pt>
                <c:pt idx="189">
                  <c:v>0.54456700000000002</c:v>
                </c:pt>
                <c:pt idx="190">
                  <c:v>0.59299999999999997</c:v>
                </c:pt>
                <c:pt idx="191">
                  <c:v>0.59292199999999995</c:v>
                </c:pt>
                <c:pt idx="192">
                  <c:v>0.61748099999999995</c:v>
                </c:pt>
                <c:pt idx="193">
                  <c:v>0.647787</c:v>
                </c:pt>
                <c:pt idx="194">
                  <c:v>0.65335299999999996</c:v>
                </c:pt>
                <c:pt idx="195">
                  <c:v>0.700909</c:v>
                </c:pt>
                <c:pt idx="196">
                  <c:v>0.71374000000000004</c:v>
                </c:pt>
                <c:pt idx="197">
                  <c:v>0.71941299999999997</c:v>
                </c:pt>
                <c:pt idx="198">
                  <c:v>0.74597500000000005</c:v>
                </c:pt>
                <c:pt idx="199">
                  <c:v>0.73391700000000004</c:v>
                </c:pt>
                <c:pt idx="200">
                  <c:v>0.69541699999999995</c:v>
                </c:pt>
                <c:pt idx="201">
                  <c:v>0.74464200000000003</c:v>
                </c:pt>
                <c:pt idx="202">
                  <c:v>0.71296700000000002</c:v>
                </c:pt>
                <c:pt idx="203">
                  <c:v>0.67577299999999996</c:v>
                </c:pt>
                <c:pt idx="204">
                  <c:v>0.673261</c:v>
                </c:pt>
                <c:pt idx="205">
                  <c:v>0.623394</c:v>
                </c:pt>
                <c:pt idx="206">
                  <c:v>0.69982299999999997</c:v>
                </c:pt>
                <c:pt idx="207">
                  <c:v>0.596607</c:v>
                </c:pt>
                <c:pt idx="208">
                  <c:v>0.62778599999999996</c:v>
                </c:pt>
                <c:pt idx="209">
                  <c:v>0.63042500000000001</c:v>
                </c:pt>
                <c:pt idx="210">
                  <c:v>0.64675199999999999</c:v>
                </c:pt>
                <c:pt idx="211">
                  <c:v>0.72345400000000004</c:v>
                </c:pt>
                <c:pt idx="212">
                  <c:v>0.739506</c:v>
                </c:pt>
                <c:pt idx="213">
                  <c:v>0.81283899999999998</c:v>
                </c:pt>
                <c:pt idx="214">
                  <c:v>0.82780100000000001</c:v>
                </c:pt>
                <c:pt idx="215">
                  <c:v>0.83669199999999999</c:v>
                </c:pt>
                <c:pt idx="216">
                  <c:v>0.79995300000000003</c:v>
                </c:pt>
                <c:pt idx="217">
                  <c:v>0.829017</c:v>
                </c:pt>
                <c:pt idx="218">
                  <c:v>0.86698299999999995</c:v>
                </c:pt>
                <c:pt idx="219">
                  <c:v>0.88594300000000004</c:v>
                </c:pt>
                <c:pt idx="220">
                  <c:v>0.91077300000000005</c:v>
                </c:pt>
                <c:pt idx="221">
                  <c:v>0.83409199999999994</c:v>
                </c:pt>
                <c:pt idx="222">
                  <c:v>0.84633400000000003</c:v>
                </c:pt>
                <c:pt idx="223">
                  <c:v>0.88322900000000004</c:v>
                </c:pt>
                <c:pt idx="224">
                  <c:v>0.89662299999999995</c:v>
                </c:pt>
                <c:pt idx="225">
                  <c:v>0.89754199999999995</c:v>
                </c:pt>
                <c:pt idx="226">
                  <c:v>0.85648599999999997</c:v>
                </c:pt>
                <c:pt idx="227">
                  <c:v>0.85591799999999996</c:v>
                </c:pt>
                <c:pt idx="228">
                  <c:v>0.89630100000000001</c:v>
                </c:pt>
                <c:pt idx="229">
                  <c:v>0.90317499999999995</c:v>
                </c:pt>
                <c:pt idx="230">
                  <c:v>0.88496200000000003</c:v>
                </c:pt>
                <c:pt idx="231">
                  <c:v>0.89464999999999995</c:v>
                </c:pt>
                <c:pt idx="232">
                  <c:v>0.90477399999999997</c:v>
                </c:pt>
                <c:pt idx="233">
                  <c:v>0.85844799999999999</c:v>
                </c:pt>
                <c:pt idx="234">
                  <c:v>0.88114800000000004</c:v>
                </c:pt>
                <c:pt idx="235">
                  <c:v>0.91996199999999995</c:v>
                </c:pt>
                <c:pt idx="236">
                  <c:v>0.94632700000000003</c:v>
                </c:pt>
                <c:pt idx="237">
                  <c:v>0.95321800000000001</c:v>
                </c:pt>
                <c:pt idx="238">
                  <c:v>0.96566300000000005</c:v>
                </c:pt>
                <c:pt idx="239">
                  <c:v>0.95580500000000002</c:v>
                </c:pt>
                <c:pt idx="240">
                  <c:v>0.933307</c:v>
                </c:pt>
                <c:pt idx="241">
                  <c:v>0.902362</c:v>
                </c:pt>
                <c:pt idx="242">
                  <c:v>0.91464999999999996</c:v>
                </c:pt>
                <c:pt idx="243">
                  <c:v>0.94888600000000001</c:v>
                </c:pt>
                <c:pt idx="244">
                  <c:v>0.93149300000000002</c:v>
                </c:pt>
                <c:pt idx="245">
                  <c:v>0.94474199999999997</c:v>
                </c:pt>
                <c:pt idx="246">
                  <c:v>0.96847300000000003</c:v>
                </c:pt>
                <c:pt idx="247">
                  <c:v>0.95457800000000004</c:v>
                </c:pt>
                <c:pt idx="248">
                  <c:v>0.95545999999999998</c:v>
                </c:pt>
                <c:pt idx="249">
                  <c:v>0.92229000000000005</c:v>
                </c:pt>
                <c:pt idx="250">
                  <c:v>0.97414900000000004</c:v>
                </c:pt>
                <c:pt idx="251">
                  <c:v>0.97525300000000004</c:v>
                </c:pt>
                <c:pt idx="252">
                  <c:v>0.96598399999999995</c:v>
                </c:pt>
                <c:pt idx="253">
                  <c:v>0.98446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C-0B44-9592-D05C68B6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54831"/>
        <c:axId val="1684056511"/>
      </c:lineChart>
      <c:catAx>
        <c:axId val="168405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6511"/>
        <c:crosses val="autoZero"/>
        <c:auto val="1"/>
        <c:lblAlgn val="ctr"/>
        <c:lblOffset val="100"/>
        <c:noMultiLvlLbl val="0"/>
      </c:catAx>
      <c:valAx>
        <c:axId val="16840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r>
              <a:rPr lang="zh-CN" altLang="en-US" baseline="0"/>
              <a:t> </a:t>
            </a:r>
            <a:r>
              <a:rPr lang="en-US" altLang="zh-CN" baseline="0"/>
              <a:t>&amp;</a:t>
            </a:r>
            <a:r>
              <a:rPr lang="zh-CN" altLang="en-US" baseline="0"/>
              <a:t> </a:t>
            </a:r>
            <a:r>
              <a:rPr lang="en-US" altLang="zh-CN" baseline="0"/>
              <a:t>1-month</a:t>
            </a:r>
            <a:r>
              <a:rPr lang="zh-CN" altLang="en-US" baseline="0"/>
              <a:t> </a:t>
            </a:r>
            <a:r>
              <a:rPr lang="en-US" altLang="zh-CN" baseline="0"/>
              <a:t>realized</a:t>
            </a:r>
            <a:r>
              <a:rPr lang="zh-CN" altLang="en-US" baseline="0"/>
              <a:t> </a:t>
            </a:r>
            <a:r>
              <a:rPr lang="en-US" altLang="zh-CN" baseline="0"/>
              <a:t>vol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implied volatility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DIA_Call___Jan10___K95!$E$2:$E$255</c:f>
              <c:strCache>
                <c:ptCount val="254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</c:strCache>
            </c:strRef>
          </c:cat>
          <c:val>
            <c:numRef>
              <c:f>DIA_Call___Jan10___K95!$I$2:$I$255</c:f>
              <c:numCache>
                <c:formatCode>General</c:formatCode>
                <c:ptCount val="254"/>
                <c:pt idx="0">
                  <c:v>0.315828</c:v>
                </c:pt>
                <c:pt idx="1">
                  <c:v>0.31130400000000003</c:v>
                </c:pt>
                <c:pt idx="2">
                  <c:v>0.31295200000000001</c:v>
                </c:pt>
                <c:pt idx="3">
                  <c:v>0.31997700000000001</c:v>
                </c:pt>
                <c:pt idx="4">
                  <c:v>0.31831100000000001</c:v>
                </c:pt>
                <c:pt idx="5">
                  <c:v>0.31803999999999999</c:v>
                </c:pt>
                <c:pt idx="6">
                  <c:v>0.32702300000000001</c:v>
                </c:pt>
                <c:pt idx="7">
                  <c:v>0.324187</c:v>
                </c:pt>
                <c:pt idx="8">
                  <c:v>0.32864100000000002</c:v>
                </c:pt>
                <c:pt idx="9">
                  <c:v>0.31492900000000001</c:v>
                </c:pt>
                <c:pt idx="10">
                  <c:v>0.31041000000000002</c:v>
                </c:pt>
                <c:pt idx="11">
                  <c:v>0.324851</c:v>
                </c:pt>
                <c:pt idx="12">
                  <c:v>0.30652800000000002</c:v>
                </c:pt>
                <c:pt idx="13">
                  <c:v>0.30408400000000002</c:v>
                </c:pt>
                <c:pt idx="14">
                  <c:v>0.30127500000000002</c:v>
                </c:pt>
                <c:pt idx="15">
                  <c:v>0.29605799999999999</c:v>
                </c:pt>
                <c:pt idx="16">
                  <c:v>0.29172500000000001</c:v>
                </c:pt>
                <c:pt idx="17">
                  <c:v>0.27932000000000001</c:v>
                </c:pt>
                <c:pt idx="18">
                  <c:v>0.28508600000000001</c:v>
                </c:pt>
                <c:pt idx="19">
                  <c:v>0.28877000000000003</c:v>
                </c:pt>
                <c:pt idx="20">
                  <c:v>0.28261700000000001</c:v>
                </c:pt>
                <c:pt idx="21">
                  <c:v>0.275038</c:v>
                </c:pt>
                <c:pt idx="22">
                  <c:v>0.27382699999999999</c:v>
                </c:pt>
                <c:pt idx="23">
                  <c:v>0.27238499999999999</c:v>
                </c:pt>
                <c:pt idx="24">
                  <c:v>0.27706199999999997</c:v>
                </c:pt>
                <c:pt idx="25">
                  <c:v>0.27417000000000002</c:v>
                </c:pt>
                <c:pt idx="26">
                  <c:v>0.28018100000000001</c:v>
                </c:pt>
                <c:pt idx="27">
                  <c:v>0.274808</c:v>
                </c:pt>
                <c:pt idx="28">
                  <c:v>0.26919799999999999</c:v>
                </c:pt>
                <c:pt idx="29">
                  <c:v>0.271347</c:v>
                </c:pt>
                <c:pt idx="30">
                  <c:v>0.27776899999999999</c:v>
                </c:pt>
                <c:pt idx="31">
                  <c:v>0.26959100000000003</c:v>
                </c:pt>
                <c:pt idx="32">
                  <c:v>0.29203600000000002</c:v>
                </c:pt>
                <c:pt idx="33">
                  <c:v>0.29337200000000002</c:v>
                </c:pt>
                <c:pt idx="34">
                  <c:v>0.30501299999999998</c:v>
                </c:pt>
                <c:pt idx="35">
                  <c:v>0.28629900000000003</c:v>
                </c:pt>
                <c:pt idx="36">
                  <c:v>0.28830099999999997</c:v>
                </c:pt>
                <c:pt idx="37">
                  <c:v>0.286966</c:v>
                </c:pt>
                <c:pt idx="38">
                  <c:v>0.29926199999999997</c:v>
                </c:pt>
                <c:pt idx="39">
                  <c:v>0.29021000000000002</c:v>
                </c:pt>
                <c:pt idx="40">
                  <c:v>0.27480900000000003</c:v>
                </c:pt>
                <c:pt idx="41">
                  <c:v>0.28489700000000001</c:v>
                </c:pt>
                <c:pt idx="42">
                  <c:v>0.27648400000000001</c:v>
                </c:pt>
                <c:pt idx="43">
                  <c:v>0.28607100000000002</c:v>
                </c:pt>
                <c:pt idx="44">
                  <c:v>0.26866099999999998</c:v>
                </c:pt>
                <c:pt idx="45">
                  <c:v>0.27212700000000001</c:v>
                </c:pt>
                <c:pt idx="46">
                  <c:v>0.270727</c:v>
                </c:pt>
                <c:pt idx="47">
                  <c:v>0.28181899999999999</c:v>
                </c:pt>
                <c:pt idx="48">
                  <c:v>0.28607500000000002</c:v>
                </c:pt>
                <c:pt idx="49">
                  <c:v>0.28093099999999999</c:v>
                </c:pt>
                <c:pt idx="50">
                  <c:v>0.283725</c:v>
                </c:pt>
                <c:pt idx="51">
                  <c:v>0.27783799999999997</c:v>
                </c:pt>
                <c:pt idx="52">
                  <c:v>0.28811300000000001</c:v>
                </c:pt>
                <c:pt idx="53">
                  <c:v>0.27700999999999998</c:v>
                </c:pt>
                <c:pt idx="54">
                  <c:v>0.28028500000000001</c:v>
                </c:pt>
                <c:pt idx="55">
                  <c:v>0.280497</c:v>
                </c:pt>
                <c:pt idx="56">
                  <c:v>0.27903499999999998</c:v>
                </c:pt>
                <c:pt idx="57">
                  <c:v>0.28366400000000003</c:v>
                </c:pt>
                <c:pt idx="58" formatCode="0.0000000">
                  <c:v>0.29458499999999999</c:v>
                </c:pt>
                <c:pt idx="59">
                  <c:v>0.29482900000000001</c:v>
                </c:pt>
                <c:pt idx="60">
                  <c:v>0.29010900000000001</c:v>
                </c:pt>
                <c:pt idx="61">
                  <c:v>0.29377399999999998</c:v>
                </c:pt>
                <c:pt idx="62">
                  <c:v>0.29295700000000002</c:v>
                </c:pt>
                <c:pt idx="63">
                  <c:v>0.29514000000000001</c:v>
                </c:pt>
                <c:pt idx="64">
                  <c:v>0.29483100000000001</c:v>
                </c:pt>
                <c:pt idx="65">
                  <c:v>0.28997600000000001</c:v>
                </c:pt>
                <c:pt idx="66">
                  <c:v>0.28347499999999998</c:v>
                </c:pt>
                <c:pt idx="67">
                  <c:v>0.28842299999999998</c:v>
                </c:pt>
                <c:pt idx="68">
                  <c:v>0.283885</c:v>
                </c:pt>
                <c:pt idx="69">
                  <c:v>0.28588599999999997</c:v>
                </c:pt>
                <c:pt idx="70">
                  <c:v>0.27490999999999999</c:v>
                </c:pt>
                <c:pt idx="71">
                  <c:v>0.26524799999999998</c:v>
                </c:pt>
                <c:pt idx="72">
                  <c:v>0.27413900000000002</c:v>
                </c:pt>
                <c:pt idx="73">
                  <c:v>0.26770500000000003</c:v>
                </c:pt>
                <c:pt idx="74">
                  <c:v>0.27029700000000001</c:v>
                </c:pt>
                <c:pt idx="75">
                  <c:v>0.26681199999999999</c:v>
                </c:pt>
                <c:pt idx="76">
                  <c:v>0.26636399999999999</c:v>
                </c:pt>
                <c:pt idx="77">
                  <c:v>0.27005800000000002</c:v>
                </c:pt>
                <c:pt idx="78">
                  <c:v>0.26728400000000002</c:v>
                </c:pt>
                <c:pt idx="79">
                  <c:v>0.25937700000000002</c:v>
                </c:pt>
                <c:pt idx="80">
                  <c:v>0.26076199999999999</c:v>
                </c:pt>
                <c:pt idx="81">
                  <c:v>0.25696200000000002</c:v>
                </c:pt>
                <c:pt idx="82">
                  <c:v>0.253023</c:v>
                </c:pt>
                <c:pt idx="83">
                  <c:v>0.25172699999999998</c:v>
                </c:pt>
                <c:pt idx="84">
                  <c:v>0.24714900000000001</c:v>
                </c:pt>
                <c:pt idx="85">
                  <c:v>0.247005</c:v>
                </c:pt>
                <c:pt idx="86">
                  <c:v>0.23980699999999999</c:v>
                </c:pt>
                <c:pt idx="87">
                  <c:v>0.23916999999999999</c:v>
                </c:pt>
                <c:pt idx="88">
                  <c:v>0.23877000000000001</c:v>
                </c:pt>
                <c:pt idx="89">
                  <c:v>0.238703</c:v>
                </c:pt>
                <c:pt idx="90">
                  <c:v>0.24044599999999999</c:v>
                </c:pt>
                <c:pt idx="91">
                  <c:v>0.24270800000000001</c:v>
                </c:pt>
                <c:pt idx="92">
                  <c:v>0.233457</c:v>
                </c:pt>
                <c:pt idx="93">
                  <c:v>0.22949800000000001</c:v>
                </c:pt>
                <c:pt idx="94">
                  <c:v>0.22638900000000001</c:v>
                </c:pt>
                <c:pt idx="95">
                  <c:v>0.230847</c:v>
                </c:pt>
                <c:pt idx="96">
                  <c:v>0.23258100000000001</c:v>
                </c:pt>
                <c:pt idx="97">
                  <c:v>0.22592000000000001</c:v>
                </c:pt>
                <c:pt idx="98">
                  <c:v>0.228328</c:v>
                </c:pt>
                <c:pt idx="99">
                  <c:v>0.22717499999999999</c:v>
                </c:pt>
                <c:pt idx="100">
                  <c:v>0.22348299999999999</c:v>
                </c:pt>
                <c:pt idx="101">
                  <c:v>0.22605600000000001</c:v>
                </c:pt>
                <c:pt idx="102">
                  <c:v>0.22701199999999999</c:v>
                </c:pt>
                <c:pt idx="103">
                  <c:v>0.23258599999999999</c:v>
                </c:pt>
                <c:pt idx="104">
                  <c:v>0.23446800000000001</c:v>
                </c:pt>
                <c:pt idx="105">
                  <c:v>0.23347699999999999</c:v>
                </c:pt>
                <c:pt idx="106">
                  <c:v>0.23552300000000001</c:v>
                </c:pt>
                <c:pt idx="107">
                  <c:v>0.23158200000000001</c:v>
                </c:pt>
                <c:pt idx="108">
                  <c:v>0.22927900000000001</c:v>
                </c:pt>
                <c:pt idx="109">
                  <c:v>0.222994</c:v>
                </c:pt>
                <c:pt idx="110">
                  <c:v>0.22158700000000001</c:v>
                </c:pt>
                <c:pt idx="111">
                  <c:v>0.22428799999999999</c:v>
                </c:pt>
                <c:pt idx="112">
                  <c:v>0.22653699999999999</c:v>
                </c:pt>
                <c:pt idx="113">
                  <c:v>0.22264400000000001</c:v>
                </c:pt>
                <c:pt idx="114">
                  <c:v>0.22550000000000001</c:v>
                </c:pt>
                <c:pt idx="115">
                  <c:v>0.221858</c:v>
                </c:pt>
                <c:pt idx="116">
                  <c:v>0.228824</c:v>
                </c:pt>
                <c:pt idx="117">
                  <c:v>0.22438</c:v>
                </c:pt>
                <c:pt idx="118">
                  <c:v>0.21906900000000001</c:v>
                </c:pt>
                <c:pt idx="119">
                  <c:v>0.21248800000000001</c:v>
                </c:pt>
                <c:pt idx="120">
                  <c:v>0.210892</c:v>
                </c:pt>
                <c:pt idx="121">
                  <c:v>0.20489399999999999</c:v>
                </c:pt>
                <c:pt idx="122">
                  <c:v>0.20500599999999999</c:v>
                </c:pt>
                <c:pt idx="123">
                  <c:v>0.206376</c:v>
                </c:pt>
                <c:pt idx="124">
                  <c:v>0.21060300000000001</c:v>
                </c:pt>
                <c:pt idx="125">
                  <c:v>0.21140999999999999</c:v>
                </c:pt>
                <c:pt idx="126">
                  <c:v>0.217278</c:v>
                </c:pt>
                <c:pt idx="127">
                  <c:v>0.21764600000000001</c:v>
                </c:pt>
                <c:pt idx="128">
                  <c:v>0.21834700000000001</c:v>
                </c:pt>
                <c:pt idx="129">
                  <c:v>0.21812500000000001</c:v>
                </c:pt>
                <c:pt idx="130">
                  <c:v>0.21318500000000001</c:v>
                </c:pt>
                <c:pt idx="131">
                  <c:v>0.21271599999999999</c:v>
                </c:pt>
                <c:pt idx="132">
                  <c:v>0.21391499999999999</c:v>
                </c:pt>
                <c:pt idx="133">
                  <c:v>0.201955</c:v>
                </c:pt>
                <c:pt idx="134">
                  <c:v>0.20216799999999999</c:v>
                </c:pt>
                <c:pt idx="135">
                  <c:v>0.200599</c:v>
                </c:pt>
                <c:pt idx="136">
                  <c:v>0.19934499999999999</c:v>
                </c:pt>
                <c:pt idx="137">
                  <c:v>0.19731299999999999</c:v>
                </c:pt>
                <c:pt idx="138">
                  <c:v>0.20080400000000001</c:v>
                </c:pt>
                <c:pt idx="139">
                  <c:v>0.200124</c:v>
                </c:pt>
                <c:pt idx="140">
                  <c:v>0.203343</c:v>
                </c:pt>
                <c:pt idx="141">
                  <c:v>0.20643</c:v>
                </c:pt>
                <c:pt idx="142">
                  <c:v>0.21226800000000001</c:v>
                </c:pt>
                <c:pt idx="143">
                  <c:v>0.21096100000000001</c:v>
                </c:pt>
                <c:pt idx="144">
                  <c:v>0.210532</c:v>
                </c:pt>
                <c:pt idx="145">
                  <c:v>0.20849899999999999</c:v>
                </c:pt>
                <c:pt idx="146">
                  <c:v>0.20611599999999999</c:v>
                </c:pt>
                <c:pt idx="147">
                  <c:v>0.20626800000000001</c:v>
                </c:pt>
                <c:pt idx="148">
                  <c:v>0.210592</c:v>
                </c:pt>
                <c:pt idx="149">
                  <c:v>0.20754500000000001</c:v>
                </c:pt>
                <c:pt idx="150">
                  <c:v>0.20516699999999999</c:v>
                </c:pt>
                <c:pt idx="151">
                  <c:v>0.212064</c:v>
                </c:pt>
                <c:pt idx="152">
                  <c:v>0.21016899999999999</c:v>
                </c:pt>
                <c:pt idx="153">
                  <c:v>0.20654900000000001</c:v>
                </c:pt>
                <c:pt idx="154">
                  <c:v>0.20411099999999999</c:v>
                </c:pt>
                <c:pt idx="155">
                  <c:v>0.21740300000000001</c:v>
                </c:pt>
                <c:pt idx="156">
                  <c:v>0.21313699999999999</c:v>
                </c:pt>
                <c:pt idx="157">
                  <c:v>0.21174200000000001</c:v>
                </c:pt>
                <c:pt idx="158">
                  <c:v>0.226855</c:v>
                </c:pt>
                <c:pt idx="159">
                  <c:v>0.22920399999999999</c:v>
                </c:pt>
                <c:pt idx="160">
                  <c:v>0.23074700000000001</c:v>
                </c:pt>
                <c:pt idx="161">
                  <c:v>0.23261899999999999</c:v>
                </c:pt>
                <c:pt idx="162">
                  <c:v>0.236149</c:v>
                </c:pt>
                <c:pt idx="163">
                  <c:v>0.23643</c:v>
                </c:pt>
                <c:pt idx="164">
                  <c:v>0.23534099999999999</c:v>
                </c:pt>
                <c:pt idx="165">
                  <c:v>0.23922599999999999</c:v>
                </c:pt>
                <c:pt idx="166">
                  <c:v>0.24734999999999999</c:v>
                </c:pt>
                <c:pt idx="167">
                  <c:v>0.24721199999999999</c:v>
                </c:pt>
                <c:pt idx="168">
                  <c:v>0.241176</c:v>
                </c:pt>
                <c:pt idx="169">
                  <c:v>0.234268</c:v>
                </c:pt>
                <c:pt idx="170">
                  <c:v>0.23356299999999999</c:v>
                </c:pt>
                <c:pt idx="171">
                  <c:v>0.22928599999999999</c:v>
                </c:pt>
                <c:pt idx="172">
                  <c:v>0.22436400000000001</c:v>
                </c:pt>
                <c:pt idx="173">
                  <c:v>0.22381300000000001</c:v>
                </c:pt>
                <c:pt idx="174">
                  <c:v>0.22655900000000001</c:v>
                </c:pt>
                <c:pt idx="175">
                  <c:v>0.22745499999999999</c:v>
                </c:pt>
                <c:pt idx="176">
                  <c:v>0.22341</c:v>
                </c:pt>
                <c:pt idx="177">
                  <c:v>0.21446399999999999</c:v>
                </c:pt>
                <c:pt idx="178">
                  <c:v>0.22054099999999999</c:v>
                </c:pt>
                <c:pt idx="179">
                  <c:v>0.21777199999999999</c:v>
                </c:pt>
                <c:pt idx="180">
                  <c:v>0.21693299999999999</c:v>
                </c:pt>
                <c:pt idx="181">
                  <c:v>0.21389900000000001</c:v>
                </c:pt>
                <c:pt idx="182">
                  <c:v>0.223244</c:v>
                </c:pt>
                <c:pt idx="183">
                  <c:v>0.21686800000000001</c:v>
                </c:pt>
                <c:pt idx="184">
                  <c:v>0.21745200000000001</c:v>
                </c:pt>
                <c:pt idx="185">
                  <c:v>0.21571100000000001</c:v>
                </c:pt>
                <c:pt idx="186">
                  <c:v>0.21721199999999999</c:v>
                </c:pt>
                <c:pt idx="187">
                  <c:v>0.22132199999999999</c:v>
                </c:pt>
                <c:pt idx="188">
                  <c:v>0.22284499999999999</c:v>
                </c:pt>
                <c:pt idx="189">
                  <c:v>0.22073899999999999</c:v>
                </c:pt>
                <c:pt idx="190">
                  <c:v>0.21539</c:v>
                </c:pt>
                <c:pt idx="191">
                  <c:v>0.214225</c:v>
                </c:pt>
                <c:pt idx="192">
                  <c:v>0.21096300000000001</c:v>
                </c:pt>
                <c:pt idx="193">
                  <c:v>0.20710600000000001</c:v>
                </c:pt>
                <c:pt idx="194">
                  <c:v>0.209535</c:v>
                </c:pt>
                <c:pt idx="195">
                  <c:v>0.21219199999999999</c:v>
                </c:pt>
                <c:pt idx="196">
                  <c:v>0.21007500000000001</c:v>
                </c:pt>
                <c:pt idx="197">
                  <c:v>0.190552</c:v>
                </c:pt>
                <c:pt idx="198">
                  <c:v>0.19764799999999999</c:v>
                </c:pt>
                <c:pt idx="199">
                  <c:v>0.19411500000000001</c:v>
                </c:pt>
                <c:pt idx="200">
                  <c:v>0.199378</c:v>
                </c:pt>
                <c:pt idx="201">
                  <c:v>0.19761400000000001</c:v>
                </c:pt>
                <c:pt idx="202">
                  <c:v>0.19816700000000001</c:v>
                </c:pt>
                <c:pt idx="203">
                  <c:v>0.199465</c:v>
                </c:pt>
                <c:pt idx="204">
                  <c:v>0.20496800000000001</c:v>
                </c:pt>
                <c:pt idx="205">
                  <c:v>0.21756300000000001</c:v>
                </c:pt>
                <c:pt idx="206">
                  <c:v>0.20799200000000001</c:v>
                </c:pt>
                <c:pt idx="207">
                  <c:v>0.22942799999999999</c:v>
                </c:pt>
                <c:pt idx="208">
                  <c:v>0.22915099999999999</c:v>
                </c:pt>
                <c:pt idx="209">
                  <c:v>0.218998</c:v>
                </c:pt>
                <c:pt idx="210">
                  <c:v>0.216776</c:v>
                </c:pt>
                <c:pt idx="211">
                  <c:v>0.215646</c:v>
                </c:pt>
                <c:pt idx="212">
                  <c:v>0.20666499999999999</c:v>
                </c:pt>
                <c:pt idx="213">
                  <c:v>0.205958</c:v>
                </c:pt>
                <c:pt idx="214">
                  <c:v>0.201214</c:v>
                </c:pt>
                <c:pt idx="215">
                  <c:v>0.20616899999999999</c:v>
                </c:pt>
                <c:pt idx="216">
                  <c:v>0.215591</c:v>
                </c:pt>
                <c:pt idx="217">
                  <c:v>0.21046400000000001</c:v>
                </c:pt>
                <c:pt idx="218">
                  <c:v>0.213643</c:v>
                </c:pt>
                <c:pt idx="219">
                  <c:v>0.20507300000000001</c:v>
                </c:pt>
                <c:pt idx="220">
                  <c:v>0.186613</c:v>
                </c:pt>
                <c:pt idx="221">
                  <c:v>0.23347300000000001</c:v>
                </c:pt>
                <c:pt idx="222">
                  <c:v>0.22548399999999999</c:v>
                </c:pt>
                <c:pt idx="223">
                  <c:v>0.22670299999999999</c:v>
                </c:pt>
                <c:pt idx="224">
                  <c:v>0.21454100000000001</c:v>
                </c:pt>
                <c:pt idx="225">
                  <c:v>0.22161700000000001</c:v>
                </c:pt>
                <c:pt idx="226">
                  <c:v>0.22953899999999999</c:v>
                </c:pt>
                <c:pt idx="227">
                  <c:v>0.24845600000000001</c:v>
                </c:pt>
                <c:pt idx="228">
                  <c:v>0.24011299999999999</c:v>
                </c:pt>
                <c:pt idx="229">
                  <c:v>0.23277999999999999</c:v>
                </c:pt>
                <c:pt idx="230">
                  <c:v>0.23172000000000001</c:v>
                </c:pt>
                <c:pt idx="231">
                  <c:v>0.23303199999999999</c:v>
                </c:pt>
                <c:pt idx="232">
                  <c:v>0.23404700000000001</c:v>
                </c:pt>
                <c:pt idx="233">
                  <c:v>0.25124800000000003</c:v>
                </c:pt>
                <c:pt idx="234">
                  <c:v>0.24760099999999999</c:v>
                </c:pt>
                <c:pt idx="235">
                  <c:v>0.23305400000000001</c:v>
                </c:pt>
                <c:pt idx="236">
                  <c:v>0.226766</c:v>
                </c:pt>
                <c:pt idx="237">
                  <c:v>0.23844499999999999</c:v>
                </c:pt>
                <c:pt idx="238">
                  <c:v>0.221108</c:v>
                </c:pt>
                <c:pt idx="239">
                  <c:v>0.23531299999999999</c:v>
                </c:pt>
                <c:pt idx="240">
                  <c:v>0.23172499999999999</c:v>
                </c:pt>
                <c:pt idx="241">
                  <c:v>0.23557400000000001</c:v>
                </c:pt>
                <c:pt idx="242">
                  <c:v>0.25591000000000003</c:v>
                </c:pt>
                <c:pt idx="243">
                  <c:v>0.23085800000000001</c:v>
                </c:pt>
                <c:pt idx="244">
                  <c:v>0.26014300000000001</c:v>
                </c:pt>
                <c:pt idx="245">
                  <c:v>0.26104699999999997</c:v>
                </c:pt>
                <c:pt idx="246">
                  <c:v>0.25328899999999999</c:v>
                </c:pt>
                <c:pt idx="247">
                  <c:v>0.28737800000000002</c:v>
                </c:pt>
                <c:pt idx="248">
                  <c:v>0.29259000000000002</c:v>
                </c:pt>
                <c:pt idx="249">
                  <c:v>0.32444099999999998</c:v>
                </c:pt>
                <c:pt idx="250">
                  <c:v>0.31970500000000002</c:v>
                </c:pt>
                <c:pt idx="251">
                  <c:v>0.326907</c:v>
                </c:pt>
                <c:pt idx="252">
                  <c:v>0.37410300000000002</c:v>
                </c:pt>
                <c:pt idx="253">
                  <c:v>0.34582600000000002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0-CA46-83A7-766B61BAE21E}"/>
            </c:ext>
          </c:extLst>
        </c:ser>
        <c:ser>
          <c:idx val="1"/>
          <c:order val="1"/>
          <c:tx>
            <c:v>1-month realized volatility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DIA_Call___Jan10___K95!$E$2:$E$255</c:f>
              <c:strCache>
                <c:ptCount val="254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</c:strCache>
            </c:strRef>
          </c:cat>
          <c:val>
            <c:numRef>
              <c:f>DIA_Call___Jan10___K95!$V$2:$V$255</c:f>
              <c:numCache>
                <c:formatCode>0.00</c:formatCode>
                <c:ptCount val="254"/>
                <c:pt idx="20">
                  <c:v>7.8499927862195479E-2</c:v>
                </c:pt>
                <c:pt idx="21">
                  <c:v>8.1582881635542809E-2</c:v>
                </c:pt>
                <c:pt idx="22">
                  <c:v>8.1122653742650278E-2</c:v>
                </c:pt>
                <c:pt idx="23">
                  <c:v>8.0122866635532891E-2</c:v>
                </c:pt>
                <c:pt idx="24">
                  <c:v>8.6266993497487912E-2</c:v>
                </c:pt>
                <c:pt idx="25">
                  <c:v>8.5346552662116631E-2</c:v>
                </c:pt>
                <c:pt idx="26">
                  <c:v>9.3552700523266974E-2</c:v>
                </c:pt>
                <c:pt idx="27">
                  <c:v>9.3843595098389188E-2</c:v>
                </c:pt>
                <c:pt idx="28">
                  <c:v>9.0281459552844653E-2</c:v>
                </c:pt>
                <c:pt idx="29">
                  <c:v>9.0811650427026713E-2</c:v>
                </c:pt>
                <c:pt idx="30">
                  <c:v>9.6019708586234362E-2</c:v>
                </c:pt>
                <c:pt idx="31">
                  <c:v>8.8864315664614099E-2</c:v>
                </c:pt>
                <c:pt idx="32">
                  <c:v>8.0139445988313754E-2</c:v>
                </c:pt>
                <c:pt idx="33">
                  <c:v>8.0697955424039847E-2</c:v>
                </c:pt>
                <c:pt idx="34">
                  <c:v>8.5947451222533444E-2</c:v>
                </c:pt>
                <c:pt idx="35">
                  <c:v>9.2659532043407045E-2</c:v>
                </c:pt>
                <c:pt idx="36">
                  <c:v>9.3331074033043596E-2</c:v>
                </c:pt>
                <c:pt idx="37">
                  <c:v>8.7383357117109497E-2</c:v>
                </c:pt>
                <c:pt idx="38">
                  <c:v>9.1771192559121556E-2</c:v>
                </c:pt>
                <c:pt idx="39">
                  <c:v>9.1324127640446728E-2</c:v>
                </c:pt>
                <c:pt idx="40">
                  <c:v>9.639504741630249E-2</c:v>
                </c:pt>
                <c:pt idx="41">
                  <c:v>9.8173343049299588E-2</c:v>
                </c:pt>
                <c:pt idx="42">
                  <c:v>9.9393821681013877E-2</c:v>
                </c:pt>
                <c:pt idx="43">
                  <c:v>9.7533677306069974E-2</c:v>
                </c:pt>
                <c:pt idx="44">
                  <c:v>0.11140413577323144</c:v>
                </c:pt>
                <c:pt idx="45">
                  <c:v>0.11198226151688835</c:v>
                </c:pt>
                <c:pt idx="46">
                  <c:v>0.11296724581621755</c:v>
                </c:pt>
                <c:pt idx="47">
                  <c:v>0.1132598261939475</c:v>
                </c:pt>
                <c:pt idx="48">
                  <c:v>0.11327730417427562</c:v>
                </c:pt>
                <c:pt idx="49">
                  <c:v>0.11637443003339504</c:v>
                </c:pt>
                <c:pt idx="50">
                  <c:v>0.11202588974231402</c:v>
                </c:pt>
                <c:pt idx="51">
                  <c:v>0.11256059339761525</c:v>
                </c:pt>
                <c:pt idx="52">
                  <c:v>0.11358240553422373</c:v>
                </c:pt>
                <c:pt idx="53">
                  <c:v>0.13115937649161785</c:v>
                </c:pt>
                <c:pt idx="54">
                  <c:v>0.12652796407273309</c:v>
                </c:pt>
                <c:pt idx="55">
                  <c:v>0.12357965515129549</c:v>
                </c:pt>
                <c:pt idx="56">
                  <c:v>0.12229055186619291</c:v>
                </c:pt>
                <c:pt idx="57">
                  <c:v>0.12250757690267847</c:v>
                </c:pt>
                <c:pt idx="58">
                  <c:v>0.11952014900325672</c:v>
                </c:pt>
                <c:pt idx="59">
                  <c:v>0.11857440180932889</c:v>
                </c:pt>
                <c:pt idx="60">
                  <c:v>0.11844637736922613</c:v>
                </c:pt>
                <c:pt idx="61">
                  <c:v>0.11043037366715018</c:v>
                </c:pt>
                <c:pt idx="62">
                  <c:v>0.11045872307810756</c:v>
                </c:pt>
                <c:pt idx="63">
                  <c:v>0.108415283067246</c:v>
                </c:pt>
                <c:pt idx="64">
                  <c:v>0.10209628873946054</c:v>
                </c:pt>
                <c:pt idx="65">
                  <c:v>0.10208746508757985</c:v>
                </c:pt>
                <c:pt idx="66">
                  <c:v>0.10188027374478077</c:v>
                </c:pt>
                <c:pt idx="67">
                  <c:v>0.1023715277096869</c:v>
                </c:pt>
                <c:pt idx="68">
                  <c:v>0.10439528550237515</c:v>
                </c:pt>
                <c:pt idx="69">
                  <c:v>0.10282696323890009</c:v>
                </c:pt>
                <c:pt idx="70">
                  <c:v>0.10282256233036614</c:v>
                </c:pt>
                <c:pt idx="71">
                  <c:v>0.10163712906095543</c:v>
                </c:pt>
                <c:pt idx="72">
                  <c:v>0.10634080743646498</c:v>
                </c:pt>
                <c:pt idx="73">
                  <c:v>8.386362061901613E-2</c:v>
                </c:pt>
                <c:pt idx="74">
                  <c:v>8.3260586534252792E-2</c:v>
                </c:pt>
                <c:pt idx="75">
                  <c:v>8.3401729864474292E-2</c:v>
                </c:pt>
                <c:pt idx="76">
                  <c:v>8.1768915169954881E-2</c:v>
                </c:pt>
                <c:pt idx="77">
                  <c:v>8.0147776071222324E-2</c:v>
                </c:pt>
                <c:pt idx="78">
                  <c:v>7.2034791931188696E-2</c:v>
                </c:pt>
                <c:pt idx="79">
                  <c:v>7.3892531887860879E-2</c:v>
                </c:pt>
                <c:pt idx="80">
                  <c:v>7.1562102665374966E-2</c:v>
                </c:pt>
                <c:pt idx="81">
                  <c:v>6.6805111632832717E-2</c:v>
                </c:pt>
                <c:pt idx="82">
                  <c:v>7.0632576790148671E-2</c:v>
                </c:pt>
                <c:pt idx="83">
                  <c:v>7.0307212691467377E-2</c:v>
                </c:pt>
                <c:pt idx="84">
                  <c:v>6.5429566477269746E-2</c:v>
                </c:pt>
                <c:pt idx="85">
                  <c:v>6.7389346743850415E-2</c:v>
                </c:pt>
                <c:pt idx="86">
                  <c:v>6.2757026950449879E-2</c:v>
                </c:pt>
                <c:pt idx="87">
                  <c:v>6.4857572006748618E-2</c:v>
                </c:pt>
                <c:pt idx="88">
                  <c:v>6.2064552963721258E-2</c:v>
                </c:pt>
                <c:pt idx="89">
                  <c:v>6.4827819782884946E-2</c:v>
                </c:pt>
                <c:pt idx="90">
                  <c:v>6.4016169353292157E-2</c:v>
                </c:pt>
                <c:pt idx="91">
                  <c:v>6.4577243052173855E-2</c:v>
                </c:pt>
                <c:pt idx="92">
                  <c:v>5.8913504165113005E-2</c:v>
                </c:pt>
                <c:pt idx="93">
                  <c:v>5.8635318511356636E-2</c:v>
                </c:pt>
                <c:pt idx="94">
                  <c:v>5.7985202390839256E-2</c:v>
                </c:pt>
                <c:pt idx="95">
                  <c:v>5.9569505591846858E-2</c:v>
                </c:pt>
                <c:pt idx="96">
                  <c:v>5.8576337210560422E-2</c:v>
                </c:pt>
                <c:pt idx="97">
                  <c:v>6.1977048163477128E-2</c:v>
                </c:pt>
                <c:pt idx="98">
                  <c:v>6.5749385581867423E-2</c:v>
                </c:pt>
                <c:pt idx="99">
                  <c:v>6.3568683225185926E-2</c:v>
                </c:pt>
                <c:pt idx="100">
                  <c:v>6.5106498658347459E-2</c:v>
                </c:pt>
                <c:pt idx="101">
                  <c:v>6.8089451982356261E-2</c:v>
                </c:pt>
                <c:pt idx="102">
                  <c:v>6.4189061846802078E-2</c:v>
                </c:pt>
                <c:pt idx="103">
                  <c:v>6.464327176857651E-2</c:v>
                </c:pt>
                <c:pt idx="104">
                  <c:v>6.3920267364016528E-2</c:v>
                </c:pt>
                <c:pt idx="105">
                  <c:v>6.243438968333874E-2</c:v>
                </c:pt>
                <c:pt idx="106">
                  <c:v>6.0286687018983993E-2</c:v>
                </c:pt>
                <c:pt idx="107">
                  <c:v>5.7955970117363378E-2</c:v>
                </c:pt>
                <c:pt idx="108">
                  <c:v>5.800921454467578E-2</c:v>
                </c:pt>
                <c:pt idx="109">
                  <c:v>5.4042836109088853E-2</c:v>
                </c:pt>
                <c:pt idx="110">
                  <c:v>5.4088260438235419E-2</c:v>
                </c:pt>
                <c:pt idx="111">
                  <c:v>5.8018819554454343E-2</c:v>
                </c:pt>
                <c:pt idx="112">
                  <c:v>5.3597632009423107E-2</c:v>
                </c:pt>
                <c:pt idx="113">
                  <c:v>5.3392781087499654E-2</c:v>
                </c:pt>
                <c:pt idx="114">
                  <c:v>5.3061496050472549E-2</c:v>
                </c:pt>
                <c:pt idx="115">
                  <c:v>5.1377371183202861E-2</c:v>
                </c:pt>
                <c:pt idx="116">
                  <c:v>5.6671692434182803E-2</c:v>
                </c:pt>
                <c:pt idx="117">
                  <c:v>5.1272772818077107E-2</c:v>
                </c:pt>
                <c:pt idx="118">
                  <c:v>4.7461962245358785E-2</c:v>
                </c:pt>
                <c:pt idx="119">
                  <c:v>5.0551000840625859E-2</c:v>
                </c:pt>
                <c:pt idx="120">
                  <c:v>4.8115279741055318E-2</c:v>
                </c:pt>
                <c:pt idx="121">
                  <c:v>4.3628089461520157E-2</c:v>
                </c:pt>
                <c:pt idx="122">
                  <c:v>4.3868505403577188E-2</c:v>
                </c:pt>
                <c:pt idx="123">
                  <c:v>4.3959766006614248E-2</c:v>
                </c:pt>
                <c:pt idx="124">
                  <c:v>4.8531510545128893E-2</c:v>
                </c:pt>
                <c:pt idx="125">
                  <c:v>4.833922109313344E-2</c:v>
                </c:pt>
                <c:pt idx="126">
                  <c:v>5.1327059335673095E-2</c:v>
                </c:pt>
                <c:pt idx="127">
                  <c:v>5.1850805389245386E-2</c:v>
                </c:pt>
                <c:pt idx="128">
                  <c:v>5.1817070863325564E-2</c:v>
                </c:pt>
                <c:pt idx="129">
                  <c:v>5.1475928383815518E-2</c:v>
                </c:pt>
                <c:pt idx="130">
                  <c:v>5.7162902950602057E-2</c:v>
                </c:pt>
                <c:pt idx="131">
                  <c:v>5.4498285134329701E-2</c:v>
                </c:pt>
                <c:pt idx="132">
                  <c:v>6.1088342207275548E-2</c:v>
                </c:pt>
                <c:pt idx="133">
                  <c:v>6.2057162338214129E-2</c:v>
                </c:pt>
                <c:pt idx="134">
                  <c:v>6.1982178689821185E-2</c:v>
                </c:pt>
                <c:pt idx="135">
                  <c:v>6.2345493500012443E-2</c:v>
                </c:pt>
                <c:pt idx="136">
                  <c:v>5.7084527689866764E-2</c:v>
                </c:pt>
                <c:pt idx="137">
                  <c:v>5.7246952348689803E-2</c:v>
                </c:pt>
                <c:pt idx="138">
                  <c:v>5.9095989099039868E-2</c:v>
                </c:pt>
                <c:pt idx="139">
                  <c:v>5.6806342234639179E-2</c:v>
                </c:pt>
                <c:pt idx="140">
                  <c:v>5.6100856598011263E-2</c:v>
                </c:pt>
                <c:pt idx="141">
                  <c:v>5.5787904813829399E-2</c:v>
                </c:pt>
                <c:pt idx="142">
                  <c:v>5.5244031630146025E-2</c:v>
                </c:pt>
                <c:pt idx="143">
                  <c:v>5.5425819161484098E-2</c:v>
                </c:pt>
                <c:pt idx="144">
                  <c:v>4.7645423479417123E-2</c:v>
                </c:pt>
                <c:pt idx="145">
                  <c:v>4.8214264298858021E-2</c:v>
                </c:pt>
                <c:pt idx="146">
                  <c:v>4.0325202722328958E-2</c:v>
                </c:pt>
                <c:pt idx="147">
                  <c:v>4.1599030481628295E-2</c:v>
                </c:pt>
                <c:pt idx="148">
                  <c:v>4.1639504748417523E-2</c:v>
                </c:pt>
                <c:pt idx="149">
                  <c:v>4.0649180407940716E-2</c:v>
                </c:pt>
                <c:pt idx="150">
                  <c:v>3.837260747977965E-2</c:v>
                </c:pt>
                <c:pt idx="151">
                  <c:v>4.1294998996503962E-2</c:v>
                </c:pt>
                <c:pt idx="152">
                  <c:v>3.3351260374946061E-2</c:v>
                </c:pt>
                <c:pt idx="153">
                  <c:v>3.2407330887151024E-2</c:v>
                </c:pt>
                <c:pt idx="154">
                  <c:v>3.4502798677710479E-2</c:v>
                </c:pt>
                <c:pt idx="155">
                  <c:v>4.0175028207795296E-2</c:v>
                </c:pt>
                <c:pt idx="156">
                  <c:v>3.984198847294565E-2</c:v>
                </c:pt>
                <c:pt idx="157">
                  <c:v>4.0086446484719707E-2</c:v>
                </c:pt>
                <c:pt idx="158">
                  <c:v>3.6352128231691254E-2</c:v>
                </c:pt>
                <c:pt idx="159">
                  <c:v>3.8007969037834398E-2</c:v>
                </c:pt>
                <c:pt idx="160">
                  <c:v>3.8023877985878932E-2</c:v>
                </c:pt>
                <c:pt idx="161">
                  <c:v>3.7841760647146422E-2</c:v>
                </c:pt>
                <c:pt idx="162">
                  <c:v>3.7473653995732832E-2</c:v>
                </c:pt>
                <c:pt idx="163">
                  <c:v>3.7065141569372517E-2</c:v>
                </c:pt>
                <c:pt idx="164">
                  <c:v>3.7366637486517688E-2</c:v>
                </c:pt>
                <c:pt idx="165">
                  <c:v>3.6333113444934464E-2</c:v>
                </c:pt>
                <c:pt idx="166">
                  <c:v>4.1363188223538259E-2</c:v>
                </c:pt>
                <c:pt idx="167">
                  <c:v>4.138394691938338E-2</c:v>
                </c:pt>
                <c:pt idx="168">
                  <c:v>4.1808328869985471E-2</c:v>
                </c:pt>
                <c:pt idx="169">
                  <c:v>4.1312195860109917E-2</c:v>
                </c:pt>
                <c:pt idx="170">
                  <c:v>4.1552652888758507E-2</c:v>
                </c:pt>
                <c:pt idx="171">
                  <c:v>4.0219013106636857E-2</c:v>
                </c:pt>
                <c:pt idx="172">
                  <c:v>3.9213798156698426E-2</c:v>
                </c:pt>
                <c:pt idx="173">
                  <c:v>3.9157594754268006E-2</c:v>
                </c:pt>
                <c:pt idx="174">
                  <c:v>3.7958843066318831E-2</c:v>
                </c:pt>
                <c:pt idx="175">
                  <c:v>3.1540693041163546E-2</c:v>
                </c:pt>
                <c:pt idx="176">
                  <c:v>3.254308847193637E-2</c:v>
                </c:pt>
                <c:pt idx="177">
                  <c:v>3.2100363639478005E-2</c:v>
                </c:pt>
                <c:pt idx="178">
                  <c:v>3.1821637561282874E-2</c:v>
                </c:pt>
                <c:pt idx="179">
                  <c:v>3.025018806205482E-2</c:v>
                </c:pt>
                <c:pt idx="180">
                  <c:v>3.042436823485788E-2</c:v>
                </c:pt>
                <c:pt idx="181">
                  <c:v>3.1318032427231995E-2</c:v>
                </c:pt>
                <c:pt idx="182">
                  <c:v>3.2072144543678467E-2</c:v>
                </c:pt>
                <c:pt idx="183">
                  <c:v>3.2085128733791976E-2</c:v>
                </c:pt>
                <c:pt idx="184">
                  <c:v>3.3598662124452262E-2</c:v>
                </c:pt>
                <c:pt idx="185">
                  <c:v>3.3335285750678054E-2</c:v>
                </c:pt>
                <c:pt idx="186">
                  <c:v>2.6399193566112759E-2</c:v>
                </c:pt>
                <c:pt idx="187">
                  <c:v>3.3846873170511202E-2</c:v>
                </c:pt>
                <c:pt idx="188">
                  <c:v>3.3578820794868652E-2</c:v>
                </c:pt>
                <c:pt idx="189">
                  <c:v>3.3887257620422849E-2</c:v>
                </c:pt>
                <c:pt idx="190">
                  <c:v>3.5792198522930765E-2</c:v>
                </c:pt>
                <c:pt idx="191">
                  <c:v>3.560065235914904E-2</c:v>
                </c:pt>
                <c:pt idx="192">
                  <c:v>3.5230344130406238E-2</c:v>
                </c:pt>
                <c:pt idx="193">
                  <c:v>3.5824862800250656E-2</c:v>
                </c:pt>
                <c:pt idx="194">
                  <c:v>3.582400721259834E-2</c:v>
                </c:pt>
                <c:pt idx="195">
                  <c:v>3.7722191921039171E-2</c:v>
                </c:pt>
                <c:pt idx="196">
                  <c:v>3.6285260666036295E-2</c:v>
                </c:pt>
                <c:pt idx="197">
                  <c:v>3.7073204463226789E-2</c:v>
                </c:pt>
                <c:pt idx="198">
                  <c:v>3.7815037114848828E-2</c:v>
                </c:pt>
                <c:pt idx="199">
                  <c:v>3.7946696964592366E-2</c:v>
                </c:pt>
                <c:pt idx="200">
                  <c:v>3.9223394824543963E-2</c:v>
                </c:pt>
                <c:pt idx="201">
                  <c:v>4.0339755061324978E-2</c:v>
                </c:pt>
                <c:pt idx="202">
                  <c:v>4.1008043405215765E-2</c:v>
                </c:pt>
                <c:pt idx="203">
                  <c:v>4.2416976857105076E-2</c:v>
                </c:pt>
                <c:pt idx="204">
                  <c:v>4.1090808788603841E-2</c:v>
                </c:pt>
                <c:pt idx="205">
                  <c:v>4.254530621213904E-2</c:v>
                </c:pt>
                <c:pt idx="206">
                  <c:v>4.6114604533521446E-2</c:v>
                </c:pt>
                <c:pt idx="207">
                  <c:v>4.8441155711241059E-2</c:v>
                </c:pt>
                <c:pt idx="208">
                  <c:v>4.8745977768147687E-2</c:v>
                </c:pt>
                <c:pt idx="209">
                  <c:v>4.7659557490183378E-2</c:v>
                </c:pt>
                <c:pt idx="210">
                  <c:v>4.595184914344827E-2</c:v>
                </c:pt>
                <c:pt idx="211">
                  <c:v>4.9812160805572631E-2</c:v>
                </c:pt>
                <c:pt idx="212">
                  <c:v>4.9558825990040044E-2</c:v>
                </c:pt>
                <c:pt idx="213">
                  <c:v>5.2626467747550455E-2</c:v>
                </c:pt>
                <c:pt idx="214">
                  <c:v>5.2628112722942551E-2</c:v>
                </c:pt>
                <c:pt idx="215">
                  <c:v>5.1203410517753123E-2</c:v>
                </c:pt>
                <c:pt idx="216">
                  <c:v>5.2173453740582056E-2</c:v>
                </c:pt>
                <c:pt idx="217">
                  <c:v>5.1956102024032773E-2</c:v>
                </c:pt>
                <c:pt idx="218">
                  <c:v>5.2740153951046601E-2</c:v>
                </c:pt>
                <c:pt idx="219">
                  <c:v>5.2342262659068856E-2</c:v>
                </c:pt>
                <c:pt idx="220">
                  <c:v>5.1030045721301702E-2</c:v>
                </c:pt>
                <c:pt idx="221">
                  <c:v>5.0912952334984857E-2</c:v>
                </c:pt>
                <c:pt idx="222">
                  <c:v>5.0086627904378338E-2</c:v>
                </c:pt>
                <c:pt idx="223">
                  <c:v>4.9404934261916111E-2</c:v>
                </c:pt>
                <c:pt idx="224">
                  <c:v>4.947444787244569E-2</c:v>
                </c:pt>
                <c:pt idx="225">
                  <c:v>4.7249202258118669E-2</c:v>
                </c:pt>
                <c:pt idx="226">
                  <c:v>4.73078040476815E-2</c:v>
                </c:pt>
                <c:pt idx="227">
                  <c:v>3.8524642160182129E-2</c:v>
                </c:pt>
                <c:pt idx="228">
                  <c:v>3.9002708864813308E-2</c:v>
                </c:pt>
                <c:pt idx="229">
                  <c:v>3.9106259584881002E-2</c:v>
                </c:pt>
                <c:pt idx="230">
                  <c:v>4.07839287723685E-2</c:v>
                </c:pt>
                <c:pt idx="231">
                  <c:v>3.6636957528757584E-2</c:v>
                </c:pt>
                <c:pt idx="232">
                  <c:v>3.6658869300898518E-2</c:v>
                </c:pt>
                <c:pt idx="233">
                  <c:v>3.3261479186777521E-2</c:v>
                </c:pt>
                <c:pt idx="234">
                  <c:v>3.3501505054176116E-2</c:v>
                </c:pt>
                <c:pt idx="235">
                  <c:v>3.3929378751670007E-2</c:v>
                </c:pt>
                <c:pt idx="236">
                  <c:v>3.2923616108767303E-2</c:v>
                </c:pt>
                <c:pt idx="237">
                  <c:v>3.2403499385601643E-2</c:v>
                </c:pt>
                <c:pt idx="238">
                  <c:v>3.0350553050410303E-2</c:v>
                </c:pt>
                <c:pt idx="239">
                  <c:v>3.0212373351223062E-2</c:v>
                </c:pt>
                <c:pt idx="240">
                  <c:v>3.2540150792634982E-2</c:v>
                </c:pt>
                <c:pt idx="241">
                  <c:v>3.1542214469776654E-2</c:v>
                </c:pt>
                <c:pt idx="242">
                  <c:v>3.2098280865371594E-2</c:v>
                </c:pt>
                <c:pt idx="243">
                  <c:v>3.0417778661875561E-2</c:v>
                </c:pt>
                <c:pt idx="244">
                  <c:v>3.0401377692607832E-2</c:v>
                </c:pt>
                <c:pt idx="245">
                  <c:v>3.0733756767150691E-2</c:v>
                </c:pt>
                <c:pt idx="246">
                  <c:v>2.7196904026298197E-2</c:v>
                </c:pt>
                <c:pt idx="247">
                  <c:v>2.7053402599430641E-2</c:v>
                </c:pt>
                <c:pt idx="248">
                  <c:v>2.4936844517221342E-2</c:v>
                </c:pt>
                <c:pt idx="249">
                  <c:v>2.7193165543346668E-2</c:v>
                </c:pt>
                <c:pt idx="250">
                  <c:v>2.971393751132239E-2</c:v>
                </c:pt>
                <c:pt idx="251">
                  <c:v>2.9746263008100252E-2</c:v>
                </c:pt>
                <c:pt idx="252">
                  <c:v>2.9745963432452425E-2</c:v>
                </c:pt>
                <c:pt idx="253">
                  <c:v>2.7433589095855866E-2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0-CA46-83A7-766B61BAE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61823"/>
        <c:axId val="1689366095"/>
      </c:lineChart>
      <c:catAx>
        <c:axId val="168946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66095"/>
        <c:crosses val="autoZero"/>
        <c:auto val="1"/>
        <c:lblAlgn val="ctr"/>
        <c:lblOffset val="100"/>
        <c:noMultiLvlLbl val="0"/>
      </c:catAx>
      <c:valAx>
        <c:axId val="16893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Daily</a:t>
            </a:r>
            <a:r>
              <a:rPr lang="zh-CN" altLang="en-US" baseline="0"/>
              <a:t> </a:t>
            </a:r>
            <a:r>
              <a:rPr lang="en-US" altLang="zh-CN" baseline="0"/>
              <a:t>P/L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DIA</a:t>
            </a:r>
            <a:r>
              <a:rPr lang="zh-CN" altLang="en-US" baseline="0"/>
              <a:t> </a:t>
            </a:r>
            <a:r>
              <a:rPr lang="en-US" altLang="zh-CN" baseline="0"/>
              <a:t>Spot</a:t>
            </a:r>
            <a:r>
              <a:rPr lang="zh-CN" altLang="en-US" baseline="0"/>
              <a:t> </a:t>
            </a:r>
            <a:r>
              <a:rPr lang="en-US" altLang="zh-CN" baseline="0"/>
              <a:t>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DIA_Call___Jan10___K95!$R$2</c:f>
              <c:strCache>
                <c:ptCount val="1"/>
                <c:pt idx="0">
                  <c:v>-147611.53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DIA_Call___Jan10___K95!$L$3:$L$255</c:f>
              <c:numCache>
                <c:formatCode>0.0000</c:formatCode>
                <c:ptCount val="253"/>
                <c:pt idx="0">
                  <c:v>-5.5432372505542782E-3</c:v>
                </c:pt>
                <c:pt idx="1">
                  <c:v>5.0167224080268635E-3</c:v>
                </c:pt>
                <c:pt idx="2">
                  <c:v>-2.5402107598447077E-2</c:v>
                </c:pt>
                <c:pt idx="3">
                  <c:v>-4.894149783746804E-3</c:v>
                </c:pt>
                <c:pt idx="4">
                  <c:v>-1.4754660871554415E-2</c:v>
                </c:pt>
                <c:pt idx="5">
                  <c:v>-1.5672161597399481E-2</c:v>
                </c:pt>
                <c:pt idx="6">
                  <c:v>-4.3637221370445012E-3</c:v>
                </c:pt>
                <c:pt idx="7">
                  <c:v>-2.7718550106609841E-2</c:v>
                </c:pt>
                <c:pt idx="8">
                  <c:v>1.218323586744674E-3</c:v>
                </c:pt>
                <c:pt idx="9">
                  <c:v>6.2058895108296763E-3</c:v>
                </c:pt>
                <c:pt idx="10">
                  <c:v>-3.966622324343938E-2</c:v>
                </c:pt>
                <c:pt idx="11">
                  <c:v>3.5637828988792419E-2</c:v>
                </c:pt>
                <c:pt idx="12">
                  <c:v>-1.3132295719844311E-2</c:v>
                </c:pt>
                <c:pt idx="13">
                  <c:v>-7.8856579595859566E-3</c:v>
                </c:pt>
                <c:pt idx="14">
                  <c:v>6.830601092896238E-3</c:v>
                </c:pt>
                <c:pt idx="15">
                  <c:v>5.4274084124832367E-3</c:v>
                </c:pt>
                <c:pt idx="16">
                  <c:v>2.6610231873389623E-2</c:v>
                </c:pt>
                <c:pt idx="17">
                  <c:v>-2.5681473248963305E-2</c:v>
                </c:pt>
                <c:pt idx="18">
                  <c:v>-1.7784864467067396E-2</c:v>
                </c:pt>
                <c:pt idx="19">
                  <c:v>-9.4905094905095577E-3</c:v>
                </c:pt>
                <c:pt idx="20">
                  <c:v>1.6515380736258134E-2</c:v>
                </c:pt>
                <c:pt idx="21">
                  <c:v>-1.1658191740047119E-2</c:v>
                </c:pt>
                <c:pt idx="22">
                  <c:v>1.0791818295896594E-2</c:v>
                </c:pt>
                <c:pt idx="23">
                  <c:v>2.8677839851024345E-2</c:v>
                </c:pt>
                <c:pt idx="24">
                  <c:v>-1.3275404296403392E-3</c:v>
                </c:pt>
                <c:pt idx="25">
                  <c:v>-4.3021148036253787E-2</c:v>
                </c:pt>
                <c:pt idx="26">
                  <c:v>4.5460285389569144E-3</c:v>
                </c:pt>
                <c:pt idx="27">
                  <c:v>-6.2853551225638959E-4</c:v>
                </c:pt>
                <c:pt idx="28">
                  <c:v>-1.1949685534591192E-2</c:v>
                </c:pt>
                <c:pt idx="29">
                  <c:v>-3.5646085295989782E-2</c:v>
                </c:pt>
                <c:pt idx="30">
                  <c:v>1.3201320132028016E-4</c:v>
                </c:pt>
                <c:pt idx="31">
                  <c:v>-9.6356916578670404E-3</c:v>
                </c:pt>
                <c:pt idx="32">
                  <c:v>-1.7326402772224414E-2</c:v>
                </c:pt>
                <c:pt idx="33">
                  <c:v>-3.4992540349925383E-2</c:v>
                </c:pt>
                <c:pt idx="34">
                  <c:v>3.1342234715389772E-2</c:v>
                </c:pt>
                <c:pt idx="35">
                  <c:v>-2.0986644862360238E-2</c:v>
                </c:pt>
                <c:pt idx="36">
                  <c:v>-1.5033407572383028E-2</c:v>
                </c:pt>
                <c:pt idx="37">
                  <c:v>-4.1407574901074162E-2</c:v>
                </c:pt>
                <c:pt idx="38">
                  <c:v>-9.1404983045850763E-3</c:v>
                </c:pt>
                <c:pt idx="39">
                  <c:v>2.3210831721470093E-2</c:v>
                </c:pt>
                <c:pt idx="40">
                  <c:v>-3.9261305801948532E-2</c:v>
                </c:pt>
                <c:pt idx="41">
                  <c:v>6.5082488270018501E-3</c:v>
                </c:pt>
                <c:pt idx="42">
                  <c:v>-1.5939849624060143E-2</c:v>
                </c:pt>
                <c:pt idx="43">
                  <c:v>5.6540342298288637E-2</c:v>
                </c:pt>
                <c:pt idx="44">
                  <c:v>4.9175585768006513E-3</c:v>
                </c:pt>
                <c:pt idx="45">
                  <c:v>3.2959124928036765E-2</c:v>
                </c:pt>
                <c:pt idx="46">
                  <c:v>7.6633690957224054E-3</c:v>
                </c:pt>
                <c:pt idx="47">
                  <c:v>-1.3827433628310626E-4</c:v>
                </c:pt>
                <c:pt idx="48">
                  <c:v>2.4477942193334101E-2</c:v>
                </c:pt>
                <c:pt idx="49">
                  <c:v>1.2014038876889899E-2</c:v>
                </c:pt>
                <c:pt idx="50">
                  <c:v>-1.1471255168734151E-2</c:v>
                </c:pt>
                <c:pt idx="51">
                  <c:v>-1.8486034273377472E-2</c:v>
                </c:pt>
                <c:pt idx="52">
                  <c:v>6.9012922738520999E-2</c:v>
                </c:pt>
                <c:pt idx="53">
                  <c:v>-1.3631687242798396E-2</c:v>
                </c:pt>
                <c:pt idx="54">
                  <c:v>9.2568448500651712E-3</c:v>
                </c:pt>
                <c:pt idx="55">
                  <c:v>2.1831804676398336E-2</c:v>
                </c:pt>
                <c:pt idx="56">
                  <c:v>-1.6308470290771093E-2</c:v>
                </c:pt>
                <c:pt idx="57">
                  <c:v>-3.290065544274523E-2</c:v>
                </c:pt>
                <c:pt idx="58">
                  <c:v>7.8405315614618054E-3</c:v>
                </c:pt>
                <c:pt idx="59">
                  <c:v>2.228375527426163E-2</c:v>
                </c:pt>
                <c:pt idx="60">
                  <c:v>2.8118147813749328E-2</c:v>
                </c:pt>
                <c:pt idx="61">
                  <c:v>5.6454648099359961E-3</c:v>
                </c:pt>
                <c:pt idx="62">
                  <c:v>-4.9900199600797501E-3</c:v>
                </c:pt>
                <c:pt idx="63">
                  <c:v>-2.344533600802412E-2</c:v>
                </c:pt>
                <c:pt idx="64">
                  <c:v>6.1625369110285266E-3</c:v>
                </c:pt>
                <c:pt idx="65">
                  <c:v>3.2155161413806255E-2</c:v>
                </c:pt>
                <c:pt idx="66">
                  <c:v>-4.2032389664977687E-3</c:v>
                </c:pt>
                <c:pt idx="67">
                  <c:v>-1.5890751086281796E-2</c:v>
                </c:pt>
                <c:pt idx="68">
                  <c:v>1.2993566292418324E-2</c:v>
                </c:pt>
                <c:pt idx="69">
                  <c:v>1.1955168119551773E-2</c:v>
                </c:pt>
                <c:pt idx="70">
                  <c:v>6.1530888506022841E-4</c:v>
                </c:pt>
                <c:pt idx="71">
                  <c:v>-3.4313122617144365E-2</c:v>
                </c:pt>
                <c:pt idx="72">
                  <c:v>1.3627101375445871E-2</c:v>
                </c:pt>
                <c:pt idx="73">
                  <c:v>-9.8002261590651729E-3</c:v>
                </c:pt>
                <c:pt idx="74">
                  <c:v>1.0658545869813629E-2</c:v>
                </c:pt>
                <c:pt idx="75">
                  <c:v>1.3559322033898313E-2</c:v>
                </c:pt>
                <c:pt idx="76">
                  <c:v>-5.8218753870927786E-3</c:v>
                </c:pt>
                <c:pt idx="77">
                  <c:v>-1.7443309244954408E-3</c:v>
                </c:pt>
                <c:pt idx="78">
                  <c:v>2.0594108836744729E-2</c:v>
                </c:pt>
                <c:pt idx="79">
                  <c:v>-1.2229423994128963E-3</c:v>
                </c:pt>
                <c:pt idx="80">
                  <c:v>5.9997551120360981E-3</c:v>
                </c:pt>
                <c:pt idx="81">
                  <c:v>2.5323758519961048E-2</c:v>
                </c:pt>
                <c:pt idx="82">
                  <c:v>-9.5678330876092232E-4</c:v>
                </c:pt>
                <c:pt idx="83">
                  <c:v>1.2381178707224327E-2</c:v>
                </c:pt>
                <c:pt idx="84">
                  <c:v>-1.211239172789369E-2</c:v>
                </c:pt>
                <c:pt idx="85">
                  <c:v>1.8415112272781142E-2</c:v>
                </c:pt>
                <c:pt idx="86">
                  <c:v>-1.5048996733550979E-2</c:v>
                </c:pt>
                <c:pt idx="87">
                  <c:v>3.434798057562416E-3</c:v>
                </c:pt>
                <c:pt idx="88">
                  <c:v>-1.8767705382436328E-2</c:v>
                </c:pt>
                <c:pt idx="89">
                  <c:v>3.1276314206665212E-3</c:v>
                </c:pt>
                <c:pt idx="90">
                  <c:v>-7.3150257824678988E-3</c:v>
                </c:pt>
                <c:pt idx="91">
                  <c:v>2.8267697511476175E-2</c:v>
                </c:pt>
                <c:pt idx="92">
                  <c:v>-4.4642857142858094E-3</c:v>
                </c:pt>
                <c:pt idx="93">
                  <c:v>-6.4904413500117553E-3</c:v>
                </c:pt>
                <c:pt idx="94">
                  <c:v>-1.2946905808290832E-2</c:v>
                </c:pt>
                <c:pt idx="95">
                  <c:v>-2.7677496991574957E-3</c:v>
                </c:pt>
                <c:pt idx="96">
                  <c:v>2.3892844213828868E-2</c:v>
                </c:pt>
                <c:pt idx="97">
                  <c:v>-1.9917501473187937E-2</c:v>
                </c:pt>
                <c:pt idx="98">
                  <c:v>1.0341510341510318E-2</c:v>
                </c:pt>
                <c:pt idx="99">
                  <c:v>1.6305641513925329E-2</c:v>
                </c:pt>
                <c:pt idx="100">
                  <c:v>2.2953507436467957E-2</c:v>
                </c:pt>
                <c:pt idx="101">
                  <c:v>1.7172295363481194E-3</c:v>
                </c:pt>
                <c:pt idx="102">
                  <c:v>-6.2857142857142279E-3</c:v>
                </c:pt>
                <c:pt idx="103">
                  <c:v>6.4404830362276844E-3</c:v>
                </c:pt>
                <c:pt idx="104">
                  <c:v>4.5709061821506136E-3</c:v>
                </c:pt>
                <c:pt idx="105">
                  <c:v>-1.9337959276533034E-3</c:v>
                </c:pt>
                <c:pt idx="106">
                  <c:v>0</c:v>
                </c:pt>
                <c:pt idx="107">
                  <c:v>-1.0257579211304657E-3</c:v>
                </c:pt>
                <c:pt idx="108">
                  <c:v>2.3958927552765186E-3</c:v>
                </c:pt>
                <c:pt idx="109">
                  <c:v>5.1217846574096448E-3</c:v>
                </c:pt>
                <c:pt idx="110">
                  <c:v>-2.0609217529158674E-2</c:v>
                </c:pt>
                <c:pt idx="111">
                  <c:v>-1.4221297259798704E-2</c:v>
                </c:pt>
                <c:pt idx="112">
                  <c:v>-3.5186488388461168E-4</c:v>
                </c:pt>
                <c:pt idx="113">
                  <c:v>4.5758535726856397E-3</c:v>
                </c:pt>
                <c:pt idx="114">
                  <c:v>-3.6206493809858298E-3</c:v>
                </c:pt>
                <c:pt idx="115">
                  <c:v>-2.3326690892040869E-2</c:v>
                </c:pt>
                <c:pt idx="116">
                  <c:v>-1.6802688430147539E-3</c:v>
                </c:pt>
                <c:pt idx="117">
                  <c:v>-1.8033181053138669E-3</c:v>
                </c:pt>
                <c:pt idx="118">
                  <c:v>2.035408888353607E-2</c:v>
                </c:pt>
                <c:pt idx="119">
                  <c:v>-5.3116147308782669E-3</c:v>
                </c:pt>
                <c:pt idx="120">
                  <c:v>1.1629286816186024E-2</c:v>
                </c:pt>
                <c:pt idx="121">
                  <c:v>-6.9208211143695353E-3</c:v>
                </c:pt>
                <c:pt idx="122">
                  <c:v>4.3704228679424251E-3</c:v>
                </c:pt>
                <c:pt idx="123">
                  <c:v>-2.3991532400329363E-2</c:v>
                </c:pt>
                <c:pt idx="124">
                  <c:v>3.1329075792265737E-3</c:v>
                </c:pt>
                <c:pt idx="125">
                  <c:v>-2.0420420420420471E-2</c:v>
                </c:pt>
                <c:pt idx="126">
                  <c:v>4.6597179644392028E-3</c:v>
                </c:pt>
                <c:pt idx="127">
                  <c:v>-1.9528866105212872E-3</c:v>
                </c:pt>
                <c:pt idx="128">
                  <c:v>-4.0357099180627909E-3</c:v>
                </c:pt>
                <c:pt idx="129">
                  <c:v>2.2961689587426282E-2</c:v>
                </c:pt>
                <c:pt idx="130">
                  <c:v>4.2011763293721138E-3</c:v>
                </c:pt>
                <c:pt idx="131">
                  <c:v>3.0360984939038937E-2</c:v>
                </c:pt>
                <c:pt idx="132">
                  <c:v>1.1948955916473381E-2</c:v>
                </c:pt>
                <c:pt idx="133">
                  <c:v>2.6367075547402141E-3</c:v>
                </c:pt>
                <c:pt idx="134">
                  <c:v>9.9474045277840872E-3</c:v>
                </c:pt>
                <c:pt idx="135">
                  <c:v>9.5097928223706329E-3</c:v>
                </c:pt>
                <c:pt idx="136">
                  <c:v>-3.2522148704722253E-3</c:v>
                </c:pt>
                <c:pt idx="137">
                  <c:v>1.9689468946894717E-2</c:v>
                </c:pt>
                <c:pt idx="138">
                  <c:v>3.751517157674078E-3</c:v>
                </c:pt>
                <c:pt idx="139">
                  <c:v>1.8687479388810324E-3</c:v>
                </c:pt>
                <c:pt idx="140">
                  <c:v>-1.645819618169897E-3</c:v>
                </c:pt>
                <c:pt idx="141">
                  <c:v>-3.4069677986590108E-3</c:v>
                </c:pt>
                <c:pt idx="142">
                  <c:v>8.160564622849531E-3</c:v>
                </c:pt>
                <c:pt idx="143">
                  <c:v>2.7346313716911652E-3</c:v>
                </c:pt>
                <c:pt idx="144">
                  <c:v>1.2981346132867833E-2</c:v>
                </c:pt>
                <c:pt idx="145">
                  <c:v>3.553736808098229E-3</c:v>
                </c:pt>
                <c:pt idx="146">
                  <c:v>-3.8630754372787068E-3</c:v>
                </c:pt>
                <c:pt idx="147">
                  <c:v>-2.1544759237316358E-3</c:v>
                </c:pt>
                <c:pt idx="148">
                  <c:v>1.2544532009068465E-2</c:v>
                </c:pt>
                <c:pt idx="149">
                  <c:v>-3.1132719208460946E-3</c:v>
                </c:pt>
                <c:pt idx="150">
                  <c:v>-9.8395721925134128E-3</c:v>
                </c:pt>
                <c:pt idx="151">
                  <c:v>1.283214517174347E-2</c:v>
                </c:pt>
                <c:pt idx="152">
                  <c:v>4.5004692432386584E-3</c:v>
                </c:pt>
                <c:pt idx="153">
                  <c:v>-8.2811338783310706E-3</c:v>
                </c:pt>
                <c:pt idx="154">
                  <c:v>-1.9259179959319028E-2</c:v>
                </c:pt>
                <c:pt idx="155">
                  <c:v>7.5209308925783258E-3</c:v>
                </c:pt>
                <c:pt idx="156">
                  <c:v>8.9924160346694926E-3</c:v>
                </c:pt>
                <c:pt idx="157">
                  <c:v>7.0868678191775558E-3</c:v>
                </c:pt>
                <c:pt idx="158">
                  <c:v>1.3221025695703048E-2</c:v>
                </c:pt>
                <c:pt idx="159">
                  <c:v>1.0522992739134818E-3</c:v>
                </c:pt>
                <c:pt idx="160">
                  <c:v>3.679175864606421E-3</c:v>
                </c:pt>
                <c:pt idx="161">
                  <c:v>-2.0946795140353025E-4</c:v>
                </c:pt>
                <c:pt idx="162">
                  <c:v>3.7712130735385596E-3</c:v>
                </c:pt>
                <c:pt idx="163">
                  <c:v>-2.5046963055729288E-3</c:v>
                </c:pt>
                <c:pt idx="164">
                  <c:v>-5.5450931157146055E-3</c:v>
                </c:pt>
                <c:pt idx="165">
                  <c:v>-1.9358232509205764E-2</c:v>
                </c:pt>
                <c:pt idx="166">
                  <c:v>-4.0768157922969062E-3</c:v>
                </c:pt>
                <c:pt idx="167">
                  <c:v>6.6788753635678155E-3</c:v>
                </c:pt>
                <c:pt idx="168">
                  <c:v>1.0700909577314066E-2</c:v>
                </c:pt>
                <c:pt idx="169">
                  <c:v>6.4584436209633722E-3</c:v>
                </c:pt>
                <c:pt idx="170">
                  <c:v>4.9442457395330042E-3</c:v>
                </c:pt>
                <c:pt idx="171">
                  <c:v>8.4685439129068563E-3</c:v>
                </c:pt>
                <c:pt idx="172">
                  <c:v>-1.2352214575612752E-3</c:v>
                </c:pt>
                <c:pt idx="173">
                  <c:v>1.0392849719391695E-3</c:v>
                </c:pt>
                <c:pt idx="174">
                  <c:v>6.0215946843855672E-3</c:v>
                </c:pt>
                <c:pt idx="175">
                  <c:v>1.2177502579979294E-2</c:v>
                </c:pt>
                <c:pt idx="176">
                  <c:v>-2.039151712887044E-4</c:v>
                </c:pt>
                <c:pt idx="177">
                  <c:v>5.0989190291650388E-4</c:v>
                </c:pt>
                <c:pt idx="178">
                  <c:v>-3.7712771379064813E-3</c:v>
                </c:pt>
                <c:pt idx="179">
                  <c:v>4.8086760793943917E-3</c:v>
                </c:pt>
                <c:pt idx="180">
                  <c:v>-6.4148253741981298E-3</c:v>
                </c:pt>
                <c:pt idx="181">
                  <c:v>-6.0463209674114227E-3</c:v>
                </c:pt>
                <c:pt idx="182">
                  <c:v>-2.5775853180740604E-3</c:v>
                </c:pt>
                <c:pt idx="183">
                  <c:v>1.1370684308455781E-2</c:v>
                </c:pt>
                <c:pt idx="184">
                  <c:v>-4.0883074407196407E-3</c:v>
                </c:pt>
                <c:pt idx="185">
                  <c:v>-3.5919540229883973E-3</c:v>
                </c:pt>
                <c:pt idx="186">
                  <c:v>-2.0290452157791683E-2</c:v>
                </c:pt>
                <c:pt idx="187">
                  <c:v>-2.7333894028596095E-3</c:v>
                </c:pt>
                <c:pt idx="188">
                  <c:v>1.1701454775458586E-2</c:v>
                </c:pt>
                <c:pt idx="189">
                  <c:v>1.3754298218193295E-2</c:v>
                </c:pt>
                <c:pt idx="190">
                  <c:v>-1.027854866892941E-4</c:v>
                </c:pt>
                <c:pt idx="191">
                  <c:v>6.4761513157893802E-3</c:v>
                </c:pt>
                <c:pt idx="192">
                  <c:v>7.9664998467980919E-3</c:v>
                </c:pt>
                <c:pt idx="193">
                  <c:v>1.4185834431046374E-3</c:v>
                </c:pt>
                <c:pt idx="194">
                  <c:v>1.4165739148032097E-2</c:v>
                </c:pt>
                <c:pt idx="195">
                  <c:v>4.1903621670158486E-3</c:v>
                </c:pt>
                <c:pt idx="196">
                  <c:v>-6.5573770491804684E-3</c:v>
                </c:pt>
                <c:pt idx="197">
                  <c:v>8.7008700870088163E-3</c:v>
                </c:pt>
                <c:pt idx="198">
                  <c:v>-4.6599246480270029E-3</c:v>
                </c:pt>
                <c:pt idx="199">
                  <c:v>-9.612511206295471E-3</c:v>
                </c:pt>
                <c:pt idx="200">
                  <c:v>1.3226049786271066E-2</c:v>
                </c:pt>
                <c:pt idx="201">
                  <c:v>-9.0331546555488806E-3</c:v>
                </c:pt>
                <c:pt idx="202">
                  <c:v>-1.021736952819785E-2</c:v>
                </c:pt>
                <c:pt idx="203">
                  <c:v>1.0120433154536812E-4</c:v>
                </c:pt>
                <c:pt idx="204">
                  <c:v>-1.1536126290224491E-2</c:v>
                </c:pt>
                <c:pt idx="205">
                  <c:v>1.9041769041769019E-2</c:v>
                </c:pt>
                <c:pt idx="206">
                  <c:v>-2.4914607193088245E-2</c:v>
                </c:pt>
                <c:pt idx="207">
                  <c:v>8.139295281269332E-3</c:v>
                </c:pt>
                <c:pt idx="208">
                  <c:v>-5.1098620337253209E-4</c:v>
                </c:pt>
                <c:pt idx="209">
                  <c:v>3.7832310838445959E-3</c:v>
                </c:pt>
                <c:pt idx="210">
                  <c:v>2.0271977182438672E-2</c:v>
                </c:pt>
                <c:pt idx="211">
                  <c:v>2.0956448725590882E-3</c:v>
                </c:pt>
                <c:pt idx="212">
                  <c:v>2.0424429610441441E-2</c:v>
                </c:pt>
                <c:pt idx="213">
                  <c:v>2.6362038664322629E-3</c:v>
                </c:pt>
                <c:pt idx="214">
                  <c:v>4.2847404810595346E-3</c:v>
                </c:pt>
                <c:pt idx="215">
                  <c:v>-9.3086395811111666E-3</c:v>
                </c:pt>
                <c:pt idx="216">
                  <c:v>7.2428305764902223E-3</c:v>
                </c:pt>
                <c:pt idx="217">
                  <c:v>1.3118258672626615E-2</c:v>
                </c:pt>
                <c:pt idx="218">
                  <c:v>3.1651640130443415E-3</c:v>
                </c:pt>
                <c:pt idx="219">
                  <c:v>-3.8244574051060631E-4</c:v>
                </c:pt>
                <c:pt idx="220">
                  <c:v>-8.6083213773313627E-3</c:v>
                </c:pt>
                <c:pt idx="221">
                  <c:v>-3.8591413410516973E-3</c:v>
                </c:pt>
                <c:pt idx="222">
                  <c:v>1.1719128329297668E-2</c:v>
                </c:pt>
                <c:pt idx="223">
                  <c:v>-9.5730423128459474E-4</c:v>
                </c:pt>
                <c:pt idx="224">
                  <c:v>2.5871981602145766E-3</c:v>
                </c:pt>
                <c:pt idx="225">
                  <c:v>-1.3858358023511319E-2</c:v>
                </c:pt>
                <c:pt idx="226">
                  <c:v>3.8767202946305979E-3</c:v>
                </c:pt>
                <c:pt idx="227">
                  <c:v>1.1102529445839115E-2</c:v>
                </c:pt>
                <c:pt idx="228">
                  <c:v>-1.432254368375907E-3</c:v>
                </c:pt>
                <c:pt idx="229">
                  <c:v>-8.5102314017976299E-3</c:v>
                </c:pt>
                <c:pt idx="230">
                  <c:v>2.8835953322403629E-3</c:v>
                </c:pt>
                <c:pt idx="231">
                  <c:v>5.8660050582259871E-4</c:v>
                </c:pt>
                <c:pt idx="232">
                  <c:v>-1.0667948101874103E-2</c:v>
                </c:pt>
                <c:pt idx="233">
                  <c:v>4.9543423353410887E-3</c:v>
                </c:pt>
                <c:pt idx="234">
                  <c:v>7.0565490575158485E-3</c:v>
                </c:pt>
                <c:pt idx="235">
                  <c:v>7.103090804376988E-3</c:v>
                </c:pt>
                <c:pt idx="236">
                  <c:v>2.6686999618756868E-3</c:v>
                </c:pt>
                <c:pt idx="237">
                  <c:v>-4.3726235741445851E-3</c:v>
                </c:pt>
                <c:pt idx="238">
                  <c:v>-6.6832155814389171E-4</c:v>
                </c:pt>
                <c:pt idx="239">
                  <c:v>-1.2324448265978893E-2</c:v>
                </c:pt>
                <c:pt idx="240">
                  <c:v>-2.3215322112594139E-3</c:v>
                </c:pt>
                <c:pt idx="241">
                  <c:v>7.174713980996561E-3</c:v>
                </c:pt>
                <c:pt idx="242">
                  <c:v>5.4871005005776574E-3</c:v>
                </c:pt>
                <c:pt idx="243">
                  <c:v>0</c:v>
                </c:pt>
                <c:pt idx="244">
                  <c:v>5.2656773575874283E-3</c:v>
                </c:pt>
                <c:pt idx="245">
                  <c:v>2.7619047619047432E-3</c:v>
                </c:pt>
                <c:pt idx="246">
                  <c:v>0</c:v>
                </c:pt>
                <c:pt idx="247">
                  <c:v>-6.6483046823062608E-4</c:v>
                </c:pt>
                <c:pt idx="248">
                  <c:v>-1.0929481087245785E-2</c:v>
                </c:pt>
                <c:pt idx="249">
                  <c:v>1.527817814932253E-2</c:v>
                </c:pt>
                <c:pt idx="250">
                  <c:v>-1.6089343176225457E-3</c:v>
                </c:pt>
                <c:pt idx="251">
                  <c:v>6.6357000663574972E-4</c:v>
                </c:pt>
                <c:pt idx="252">
                  <c:v>3.5998484274346598E-3</c:v>
                </c:pt>
              </c:numCache>
            </c:numRef>
          </c:cat>
          <c:val>
            <c:numRef>
              <c:f>DIA_Call___Jan10___K95!$R$3:$R$255</c:f>
              <c:numCache>
                <c:formatCode>0.00</c:formatCode>
                <c:ptCount val="253"/>
                <c:pt idx="0">
                  <c:v>3485.4728999999975</c:v>
                </c:pt>
                <c:pt idx="1">
                  <c:v>-2192.5832249999808</c:v>
                </c:pt>
                <c:pt idx="2">
                  <c:v>9403.3482899999744</c:v>
                </c:pt>
                <c:pt idx="3">
                  <c:v>2431.8217350000159</c:v>
                </c:pt>
                <c:pt idx="4">
                  <c:v>6115.7246499999956</c:v>
                </c:pt>
                <c:pt idx="5">
                  <c:v>4608.7604500000016</c:v>
                </c:pt>
                <c:pt idx="6">
                  <c:v>2230.2075600000103</c:v>
                </c:pt>
                <c:pt idx="7">
                  <c:v>8745.9523200000076</c:v>
                </c:pt>
                <c:pt idx="8">
                  <c:v>-3760.47462000002</c:v>
                </c:pt>
                <c:pt idx="9">
                  <c:v>-1501.8826203500003</c:v>
                </c:pt>
                <c:pt idx="10">
                  <c:v>10727.457195000003</c:v>
                </c:pt>
                <c:pt idx="11">
                  <c:v>-8127.1623999999983</c:v>
                </c:pt>
                <c:pt idx="12">
                  <c:v>5420.4329200000029</c:v>
                </c:pt>
                <c:pt idx="13">
                  <c:v>3386.0673000000006</c:v>
                </c:pt>
                <c:pt idx="14">
                  <c:v>-815.48312999999746</c:v>
                </c:pt>
                <c:pt idx="15">
                  <c:v>-614.2186049999965</c:v>
                </c:pt>
                <c:pt idx="16">
                  <c:v>-6970.460699999996</c:v>
                </c:pt>
                <c:pt idx="17">
                  <c:v>8479.6091799999886</c:v>
                </c:pt>
                <c:pt idx="18">
                  <c:v>5227.5022800000097</c:v>
                </c:pt>
                <c:pt idx="19">
                  <c:v>5242.2984599999918</c:v>
                </c:pt>
                <c:pt idx="20">
                  <c:v>-3661.0454650000152</c:v>
                </c:pt>
                <c:pt idx="21">
                  <c:v>4754.1061750000199</c:v>
                </c:pt>
                <c:pt idx="22">
                  <c:v>-3350.11477500002</c:v>
                </c:pt>
                <c:pt idx="23">
                  <c:v>-12033.674939999984</c:v>
                </c:pt>
                <c:pt idx="24">
                  <c:v>1505.181124999996</c:v>
                </c:pt>
                <c:pt idx="25">
                  <c:v>14637.637979999998</c:v>
                </c:pt>
                <c:pt idx="26">
                  <c:v>101.06827499999761</c:v>
                </c:pt>
                <c:pt idx="27">
                  <c:v>2188.7145000000141</c:v>
                </c:pt>
                <c:pt idx="28">
                  <c:v>3489.8979499999887</c:v>
                </c:pt>
                <c:pt idx="29">
                  <c:v>10295.334000000003</c:v>
                </c:pt>
                <c:pt idx="30">
                  <c:v>1738.3889599999934</c:v>
                </c:pt>
                <c:pt idx="31">
                  <c:v>6526.5220650000092</c:v>
                </c:pt>
                <c:pt idx="32">
                  <c:v>3212.1567295999948</c:v>
                </c:pt>
                <c:pt idx="33">
                  <c:v>5802.0334750000029</c:v>
                </c:pt>
                <c:pt idx="34">
                  <c:v>-2384.4097200000019</c:v>
                </c:pt>
                <c:pt idx="35">
                  <c:v>4652.3943200000067</c:v>
                </c:pt>
                <c:pt idx="36">
                  <c:v>3765.9179599999966</c:v>
                </c:pt>
                <c:pt idx="37">
                  <c:v>5281.5490349999973</c:v>
                </c:pt>
                <c:pt idx="38">
                  <c:v>3513.7051950000023</c:v>
                </c:pt>
                <c:pt idx="39">
                  <c:v>-271.02257000000213</c:v>
                </c:pt>
                <c:pt idx="40">
                  <c:v>3914.9778500000029</c:v>
                </c:pt>
                <c:pt idx="41">
                  <c:v>801.82375000000025</c:v>
                </c:pt>
                <c:pt idx="42">
                  <c:v>448.00223999999838</c:v>
                </c:pt>
                <c:pt idx="43">
                  <c:v>-4450.1960999999983</c:v>
                </c:pt>
                <c:pt idx="44">
                  <c:v>-1399.0145400000026</c:v>
                </c:pt>
                <c:pt idx="45">
                  <c:v>-5878.967779999999</c:v>
                </c:pt>
                <c:pt idx="46">
                  <c:v>-4488.0707199999979</c:v>
                </c:pt>
                <c:pt idx="47">
                  <c:v>-722.30459000000235</c:v>
                </c:pt>
                <c:pt idx="48">
                  <c:v>-4427.2059999999992</c:v>
                </c:pt>
                <c:pt idx="49">
                  <c:v>-3484.0808100000054</c:v>
                </c:pt>
                <c:pt idx="50">
                  <c:v>-1845.2648899999917</c:v>
                </c:pt>
                <c:pt idx="51">
                  <c:v>1556.9547108149957</c:v>
                </c:pt>
                <c:pt idx="52">
                  <c:v>-16740.289440000004</c:v>
                </c:pt>
                <c:pt idx="53">
                  <c:v>3679.1072500000068</c:v>
                </c:pt>
                <c:pt idx="54">
                  <c:v>-2995.1864249999994</c:v>
                </c:pt>
                <c:pt idx="55">
                  <c:v>-6899.9325500000004</c:v>
                </c:pt>
                <c:pt idx="56">
                  <c:v>4687.1576850000038</c:v>
                </c:pt>
                <c:pt idx="57">
                  <c:v>7882.0236249999925</c:v>
                </c:pt>
                <c:pt idx="58">
                  <c:v>-2208.4608000000003</c:v>
                </c:pt>
                <c:pt idx="59">
                  <c:v>-5626.2745699999969</c:v>
                </c:pt>
                <c:pt idx="60">
                  <c:v>-10745.944229999997</c:v>
                </c:pt>
                <c:pt idx="61">
                  <c:v>-1786.6060800000007</c:v>
                </c:pt>
                <c:pt idx="62">
                  <c:v>1702.5968399999904</c:v>
                </c:pt>
                <c:pt idx="63">
                  <c:v>8554.1134700000075</c:v>
                </c:pt>
                <c:pt idx="64">
                  <c:v>-444.08360499999441</c:v>
                </c:pt>
                <c:pt idx="65">
                  <c:v>-10033.312485000004</c:v>
                </c:pt>
                <c:pt idx="66">
                  <c:v>983.35439999999755</c:v>
                </c:pt>
                <c:pt idx="67">
                  <c:v>7446.3463550000015</c:v>
                </c:pt>
                <c:pt idx="68">
                  <c:v>-5241.3014500000045</c:v>
                </c:pt>
                <c:pt idx="69">
                  <c:v>-3422.0211199999976</c:v>
                </c:pt>
                <c:pt idx="70">
                  <c:v>1827.9167290999935</c:v>
                </c:pt>
                <c:pt idx="71">
                  <c:v>11317.087600000008</c:v>
                </c:pt>
                <c:pt idx="72">
                  <c:v>-3162.5484450000004</c:v>
                </c:pt>
                <c:pt idx="73">
                  <c:v>3177.8950349999977</c:v>
                </c:pt>
                <c:pt idx="74">
                  <c:v>-2739.800699999993</c:v>
                </c:pt>
                <c:pt idx="75">
                  <c:v>-5083.7295599999989</c:v>
                </c:pt>
                <c:pt idx="76">
                  <c:v>1928.728059999996</c:v>
                </c:pt>
                <c:pt idx="77">
                  <c:v>1620.8276000000014</c:v>
                </c:pt>
                <c:pt idx="78">
                  <c:v>-5994.3542749999997</c:v>
                </c:pt>
                <c:pt idx="79">
                  <c:v>331.86604499999805</c:v>
                </c:pt>
                <c:pt idx="80">
                  <c:v>-1426.2975999999917</c:v>
                </c:pt>
                <c:pt idx="81">
                  <c:v>-10326.254868300011</c:v>
                </c:pt>
                <c:pt idx="82">
                  <c:v>1114.615040000012</c:v>
                </c:pt>
                <c:pt idx="83">
                  <c:v>-4770.4173790000114</c:v>
                </c:pt>
                <c:pt idx="84">
                  <c:v>6512.3170699999891</c:v>
                </c:pt>
                <c:pt idx="85">
                  <c:v>-7328.2885199999982</c:v>
                </c:pt>
                <c:pt idx="86">
                  <c:v>8784.4771349999974</c:v>
                </c:pt>
                <c:pt idx="87">
                  <c:v>-1514.3276399999913</c:v>
                </c:pt>
                <c:pt idx="88">
                  <c:v>10058.023395000017</c:v>
                </c:pt>
                <c:pt idx="89">
                  <c:v>3229.4862249999969</c:v>
                </c:pt>
                <c:pt idx="90">
                  <c:v>1646.4759550749868</c:v>
                </c:pt>
                <c:pt idx="91">
                  <c:v>-10838.627519999996</c:v>
                </c:pt>
                <c:pt idx="92">
                  <c:v>4010.1933899999972</c:v>
                </c:pt>
                <c:pt idx="93">
                  <c:v>4895.2696449999976</c:v>
                </c:pt>
                <c:pt idx="94">
                  <c:v>5181.4927500000058</c:v>
                </c:pt>
                <c:pt idx="95">
                  <c:v>810.09568499999716</c:v>
                </c:pt>
                <c:pt idx="96">
                  <c:v>-9488.6482250000063</c:v>
                </c:pt>
                <c:pt idx="97">
                  <c:v>9877.4121600000144</c:v>
                </c:pt>
                <c:pt idx="98">
                  <c:v>-4685.1232400000044</c:v>
                </c:pt>
                <c:pt idx="99">
                  <c:v>-7473.7170549999992</c:v>
                </c:pt>
                <c:pt idx="100">
                  <c:v>-14368.157825000011</c:v>
                </c:pt>
                <c:pt idx="101">
                  <c:v>-1111.9937499999965</c:v>
                </c:pt>
                <c:pt idx="102">
                  <c:v>2613.2387750000166</c:v>
                </c:pt>
                <c:pt idx="103">
                  <c:v>-4529.0362950000008</c:v>
                </c:pt>
                <c:pt idx="104">
                  <c:v>-2931.9303650000188</c:v>
                </c:pt>
                <c:pt idx="105">
                  <c:v>1153.7371300000189</c:v>
                </c:pt>
                <c:pt idx="106">
                  <c:v>1606.0807000000054</c:v>
                </c:pt>
                <c:pt idx="107">
                  <c:v>1632.3497749999733</c:v>
                </c:pt>
                <c:pt idx="108">
                  <c:v>613.78996000000916</c:v>
                </c:pt>
                <c:pt idx="109">
                  <c:v>-2771.8742799999932</c:v>
                </c:pt>
                <c:pt idx="110">
                  <c:v>13175.064944999993</c:v>
                </c:pt>
                <c:pt idx="111">
                  <c:v>8012.0100899999998</c:v>
                </c:pt>
                <c:pt idx="112">
                  <c:v>-184.35249000000093</c:v>
                </c:pt>
                <c:pt idx="113">
                  <c:v>-378.18353999999283</c:v>
                </c:pt>
                <c:pt idx="114">
                  <c:v>1793.9876784899936</c:v>
                </c:pt>
                <c:pt idx="115">
                  <c:v>11205.206880000002</c:v>
                </c:pt>
                <c:pt idx="116">
                  <c:v>2740.6978199999967</c:v>
                </c:pt>
                <c:pt idx="117">
                  <c:v>3076.6351350000064</c:v>
                </c:pt>
                <c:pt idx="118">
                  <c:v>-8281.2105600000032</c:v>
                </c:pt>
                <c:pt idx="119">
                  <c:v>3828.9759900000008</c:v>
                </c:pt>
                <c:pt idx="120">
                  <c:v>-3845.7553749999979</c:v>
                </c:pt>
                <c:pt idx="121">
                  <c:v>4297.0876199999957</c:v>
                </c:pt>
                <c:pt idx="122">
                  <c:v>-2835.878044999999</c:v>
                </c:pt>
                <c:pt idx="123">
                  <c:v>12059.816335000001</c:v>
                </c:pt>
                <c:pt idx="124">
                  <c:v>-1035.2553750000038</c:v>
                </c:pt>
                <c:pt idx="125">
                  <c:v>8055.8352000000086</c:v>
                </c:pt>
                <c:pt idx="126">
                  <c:v>-1892.0094900000063</c:v>
                </c:pt>
                <c:pt idx="127">
                  <c:v>877.76006500000199</c:v>
                </c:pt>
                <c:pt idx="128">
                  <c:v>2133.2393599999969</c:v>
                </c:pt>
                <c:pt idx="129">
                  <c:v>-8642.5794000000005</c:v>
                </c:pt>
                <c:pt idx="130">
                  <c:v>-1840.6036599999884</c:v>
                </c:pt>
                <c:pt idx="131">
                  <c:v>-18375.340200000006</c:v>
                </c:pt>
                <c:pt idx="132">
                  <c:v>-10383.728355000001</c:v>
                </c:pt>
                <c:pt idx="133">
                  <c:v>-2849.7831513200208</c:v>
                </c:pt>
                <c:pt idx="134">
                  <c:v>-6450.5190749999729</c:v>
                </c:pt>
                <c:pt idx="135">
                  <c:v>-7082.3718350000054</c:v>
                </c:pt>
                <c:pt idx="136">
                  <c:v>3521.42559999999</c:v>
                </c:pt>
                <c:pt idx="137">
                  <c:v>-17734.614344999991</c:v>
                </c:pt>
                <c:pt idx="138">
                  <c:v>-2924.7764699999852</c:v>
                </c:pt>
                <c:pt idx="139">
                  <c:v>-1939.4592000000182</c:v>
                </c:pt>
                <c:pt idx="140">
                  <c:v>863.67707999999652</c:v>
                </c:pt>
                <c:pt idx="141">
                  <c:v>1753.8418800000111</c:v>
                </c:pt>
                <c:pt idx="142">
                  <c:v>-6551.0657800000099</c:v>
                </c:pt>
                <c:pt idx="143">
                  <c:v>-2099.9305250000025</c:v>
                </c:pt>
                <c:pt idx="144">
                  <c:v>-11085.116069999991</c:v>
                </c:pt>
                <c:pt idx="145">
                  <c:v>-2829.155210000014</c:v>
                </c:pt>
                <c:pt idx="146">
                  <c:v>3699.3683300000102</c:v>
                </c:pt>
                <c:pt idx="147">
                  <c:v>1426.1777949999844</c:v>
                </c:pt>
                <c:pt idx="148">
                  <c:v>-11323.742639999986</c:v>
                </c:pt>
                <c:pt idx="149">
                  <c:v>3682.5442500000086</c:v>
                </c:pt>
                <c:pt idx="150">
                  <c:v>8549.8555799999885</c:v>
                </c:pt>
                <c:pt idx="151">
                  <c:v>-11523.665243999987</c:v>
                </c:pt>
                <c:pt idx="152">
                  <c:v>-3928.9474700000183</c:v>
                </c:pt>
                <c:pt idx="153">
                  <c:v>8664.4313700000057</c:v>
                </c:pt>
                <c:pt idx="154">
                  <c:v>16259.25769650001</c:v>
                </c:pt>
                <c:pt idx="155">
                  <c:v>-5881.7713500000236</c:v>
                </c:pt>
                <c:pt idx="156">
                  <c:v>-9664.8917049999891</c:v>
                </c:pt>
                <c:pt idx="157">
                  <c:v>523.58267500001966</c:v>
                </c:pt>
                <c:pt idx="158">
                  <c:v>-16129.832859069984</c:v>
                </c:pt>
                <c:pt idx="159">
                  <c:v>-649.59520500002884</c:v>
                </c:pt>
                <c:pt idx="160">
                  <c:v>-3462.438980000024</c:v>
                </c:pt>
                <c:pt idx="161">
                  <c:v>183.42639000001441</c:v>
                </c:pt>
                <c:pt idx="162">
                  <c:v>-3658.8866999999946</c:v>
                </c:pt>
                <c:pt idx="163">
                  <c:v>2552.7984300000176</c:v>
                </c:pt>
                <c:pt idx="164">
                  <c:v>5569.3121749999736</c:v>
                </c:pt>
                <c:pt idx="165">
                  <c:v>17088.515535000017</c:v>
                </c:pt>
                <c:pt idx="166">
                  <c:v>3933.6248349999905</c:v>
                </c:pt>
                <c:pt idx="167">
                  <c:v>-4969.2504750000053</c:v>
                </c:pt>
                <c:pt idx="168">
                  <c:v>-9350.3138749999944</c:v>
                </c:pt>
                <c:pt idx="169">
                  <c:v>-5770.8549499999981</c:v>
                </c:pt>
                <c:pt idx="170">
                  <c:v>-4656.5620850000014</c:v>
                </c:pt>
                <c:pt idx="171">
                  <c:v>-8783.7083249999741</c:v>
                </c:pt>
                <c:pt idx="172">
                  <c:v>1528.5990299999849</c:v>
                </c:pt>
                <c:pt idx="173">
                  <c:v>-924.72016000002293</c:v>
                </c:pt>
                <c:pt idx="174">
                  <c:v>-6580.1882999999707</c:v>
                </c:pt>
                <c:pt idx="175">
                  <c:v>-13376.248480000007</c:v>
                </c:pt>
                <c:pt idx="176">
                  <c:v>-4094.838510000036</c:v>
                </c:pt>
                <c:pt idx="177">
                  <c:v>-1928.1180668749748</c:v>
                </c:pt>
                <c:pt idx="178">
                  <c:v>3689.7827399999751</c:v>
                </c:pt>
                <c:pt idx="179">
                  <c:v>-5464.0115599999517</c:v>
                </c:pt>
                <c:pt idx="180">
                  <c:v>6882.5125599999701</c:v>
                </c:pt>
                <c:pt idx="181">
                  <c:v>7341.9490200000082</c:v>
                </c:pt>
                <c:pt idx="182">
                  <c:v>2561.7719400000215</c:v>
                </c:pt>
                <c:pt idx="183">
                  <c:v>-12935.328560000007</c:v>
                </c:pt>
                <c:pt idx="184">
                  <c:v>4401.8032799999637</c:v>
                </c:pt>
                <c:pt idx="185">
                  <c:v>4299.3393800000149</c:v>
                </c:pt>
                <c:pt idx="186">
                  <c:v>23336.693240000026</c:v>
                </c:pt>
                <c:pt idx="187">
                  <c:v>3130.5222899999644</c:v>
                </c:pt>
                <c:pt idx="188">
                  <c:v>-13171.786529999979</c:v>
                </c:pt>
                <c:pt idx="189">
                  <c:v>-16492.162994999999</c:v>
                </c:pt>
                <c:pt idx="190">
                  <c:v>26.55744000001345</c:v>
                </c:pt>
                <c:pt idx="191">
                  <c:v>-8416.0009149999787</c:v>
                </c:pt>
                <c:pt idx="192">
                  <c:v>-10468.146990000036</c:v>
                </c:pt>
                <c:pt idx="193">
                  <c:v>-1925.3072299999769</c:v>
                </c:pt>
                <c:pt idx="194">
                  <c:v>-16682.882580000038</c:v>
                </c:pt>
                <c:pt idx="195">
                  <c:v>-4520.0405250000003</c:v>
                </c:pt>
                <c:pt idx="196">
                  <c:v>-1750.0563478999663</c:v>
                </c:pt>
                <c:pt idx="197">
                  <c:v>-9376.6516200000551</c:v>
                </c:pt>
                <c:pt idx="198">
                  <c:v>4236.759170000043</c:v>
                </c:pt>
                <c:pt idx="199">
                  <c:v>13397.518749999999</c:v>
                </c:pt>
                <c:pt idx="200">
                  <c:v>-17356.242750000034</c:v>
                </c:pt>
                <c:pt idx="201">
                  <c:v>11067.403375000018</c:v>
                </c:pt>
                <c:pt idx="202">
                  <c:v>12862.986990000009</c:v>
                </c:pt>
                <c:pt idx="203">
                  <c:v>868.82543999999166</c:v>
                </c:pt>
                <c:pt idx="204">
                  <c:v>17048.529960000022</c:v>
                </c:pt>
                <c:pt idx="205">
                  <c:v>-26627.099309999987</c:v>
                </c:pt>
                <c:pt idx="206">
                  <c:v>35063.507359999989</c:v>
                </c:pt>
                <c:pt idx="207">
                  <c:v>-10678.028024999985</c:v>
                </c:pt>
                <c:pt idx="208">
                  <c:v>-903.32970000004229</c:v>
                </c:pt>
                <c:pt idx="209">
                  <c:v>-5609.8755649999885</c:v>
                </c:pt>
                <c:pt idx="210">
                  <c:v>-26888.679965699986</c:v>
                </c:pt>
                <c:pt idx="211">
                  <c:v>-5638.9873400000251</c:v>
                </c:pt>
                <c:pt idx="212">
                  <c:v>-26287.680509999962</c:v>
                </c:pt>
                <c:pt idx="213">
                  <c:v>-5377.5672300000197</c:v>
                </c:pt>
                <c:pt idx="214">
                  <c:v>-3209.250905000004</c:v>
                </c:pt>
                <c:pt idx="215">
                  <c:v>13137.682704999988</c:v>
                </c:pt>
                <c:pt idx="216">
                  <c:v>-10468.416839999969</c:v>
                </c:pt>
                <c:pt idx="217">
                  <c:v>-13854.173059999986</c:v>
                </c:pt>
                <c:pt idx="218">
                  <c:v>-6940.5924000000614</c:v>
                </c:pt>
                <c:pt idx="219">
                  <c:v>-9085.9177499999732</c:v>
                </c:pt>
                <c:pt idx="220">
                  <c:v>27817.949775000041</c:v>
                </c:pt>
                <c:pt idx="221">
                  <c:v>-3437.2803004400685</c:v>
                </c:pt>
                <c:pt idx="222">
                  <c:v>-13489.180949999969</c:v>
                </c:pt>
                <c:pt idx="223">
                  <c:v>-4892.2924399999902</c:v>
                </c:pt>
                <c:pt idx="224">
                  <c:v>-336.5423949999996</c:v>
                </c:pt>
                <c:pt idx="225">
                  <c:v>14826.553279999993</c:v>
                </c:pt>
                <c:pt idx="226">
                  <c:v>205.9170400000294</c:v>
                </c:pt>
                <c:pt idx="227">
                  <c:v>-14802.590565000026</c:v>
                </c:pt>
                <c:pt idx="228">
                  <c:v>-2516.0902199999728</c:v>
                </c:pt>
                <c:pt idx="229">
                  <c:v>6609.7708949999524</c:v>
                </c:pt>
                <c:pt idx="230">
                  <c:v>-3526.0590119999429</c:v>
                </c:pt>
                <c:pt idx="231">
                  <c:v>-3686.9077000000202</c:v>
                </c:pt>
                <c:pt idx="232">
                  <c:v>16690.794540000006</c:v>
                </c:pt>
                <c:pt idx="233">
                  <c:v>-8219.1025000000282</c:v>
                </c:pt>
                <c:pt idx="234">
                  <c:v>-14152.74881999997</c:v>
                </c:pt>
                <c:pt idx="235">
                  <c:v>-9681.7553000000153</c:v>
                </c:pt>
                <c:pt idx="236">
                  <c:v>-2537.2662000000041</c:v>
                </c:pt>
                <c:pt idx="237">
                  <c:v>-4562.2125500000357</c:v>
                </c:pt>
                <c:pt idx="238">
                  <c:v>3611.4290100000162</c:v>
                </c:pt>
                <c:pt idx="239">
                  <c:v>8140.4513399999933</c:v>
                </c:pt>
                <c:pt idx="240">
                  <c:v>12479.000640015036</c:v>
                </c:pt>
                <c:pt idx="241">
                  <c:v>-4467.6710400000275</c:v>
                </c:pt>
                <c:pt idx="242">
                  <c:v>-12515.825700000003</c:v>
                </c:pt>
                <c:pt idx="243">
                  <c:v>6358.4459750000105</c:v>
                </c:pt>
                <c:pt idx="244">
                  <c:v>-4869.0074999999724</c:v>
                </c:pt>
                <c:pt idx="245">
                  <c:v>-8745.2294650000586</c:v>
                </c:pt>
                <c:pt idx="246">
                  <c:v>5120.5159250000179</c:v>
                </c:pt>
                <c:pt idx="247">
                  <c:v>-324.81413999999887</c:v>
                </c:pt>
                <c:pt idx="248">
                  <c:v>12082.006649999978</c:v>
                </c:pt>
                <c:pt idx="249">
                  <c:v>-19177.976789999993</c:v>
                </c:pt>
                <c:pt idx="250">
                  <c:v>-407.61336000000341</c:v>
                </c:pt>
                <c:pt idx="251">
                  <c:v>3424.524740000038</c:v>
                </c:pt>
                <c:pt idx="252">
                  <c:v>-6850.7160400000175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6-014C-B8A3-89EB6CD1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88863"/>
        <c:axId val="1687588815"/>
      </c:lineChart>
      <c:catAx>
        <c:axId val="168788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Spot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88815"/>
        <c:crosses val="autoZero"/>
        <c:auto val="1"/>
        <c:lblAlgn val="ctr"/>
        <c:lblOffset val="100"/>
        <c:noMultiLvlLbl val="0"/>
      </c:catAx>
      <c:valAx>
        <c:axId val="16875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8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Market</a:t>
            </a:r>
            <a:r>
              <a:rPr lang="zh-CN" altLang="en-US" baseline="0"/>
              <a:t> </a:t>
            </a:r>
            <a:r>
              <a:rPr lang="en-US" altLang="zh-CN" baseline="0"/>
              <a:t>Value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DIA_Call___Jan10___K100!$E$2:$E$256</c:f>
              <c:strCache>
                <c:ptCount val="255"/>
                <c:pt idx="0">
                  <c:v>2009-01-02</c:v>
                </c:pt>
                <c:pt idx="1">
                  <c:v>2009-01-05</c:v>
                </c:pt>
                <c:pt idx="2">
                  <c:v>2009-01-06</c:v>
                </c:pt>
                <c:pt idx="3">
                  <c:v>2009-01-07</c:v>
                </c:pt>
                <c:pt idx="4">
                  <c:v>2009-01-08</c:v>
                </c:pt>
                <c:pt idx="5">
                  <c:v>2009-01-09</c:v>
                </c:pt>
                <c:pt idx="6">
                  <c:v>2009-01-12</c:v>
                </c:pt>
                <c:pt idx="7">
                  <c:v>2009-01-13</c:v>
                </c:pt>
                <c:pt idx="8">
                  <c:v>2009-01-14</c:v>
                </c:pt>
                <c:pt idx="9">
                  <c:v>2009-01-15</c:v>
                </c:pt>
                <c:pt idx="10">
                  <c:v>2009-01-16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2009-01-26</c:v>
                </c:pt>
                <c:pt idx="16">
                  <c:v>2009-01-27</c:v>
                </c:pt>
                <c:pt idx="17">
                  <c:v>2009-01-28</c:v>
                </c:pt>
                <c:pt idx="18">
                  <c:v>2009-01-29</c:v>
                </c:pt>
                <c:pt idx="19">
                  <c:v>2009-01-30</c:v>
                </c:pt>
                <c:pt idx="20">
                  <c:v>2009-02-02</c:v>
                </c:pt>
                <c:pt idx="21">
                  <c:v>2009-02-03</c:v>
                </c:pt>
                <c:pt idx="22">
                  <c:v>2009-02-04</c:v>
                </c:pt>
                <c:pt idx="23">
                  <c:v>2009-02-05</c:v>
                </c:pt>
                <c:pt idx="24">
                  <c:v>2009-02-06</c:v>
                </c:pt>
                <c:pt idx="25">
                  <c:v>2009-02-09</c:v>
                </c:pt>
                <c:pt idx="26">
                  <c:v>2009-02-10</c:v>
                </c:pt>
                <c:pt idx="27">
                  <c:v>2009-02-11</c:v>
                </c:pt>
                <c:pt idx="28">
                  <c:v>2009-02-12</c:v>
                </c:pt>
                <c:pt idx="29">
                  <c:v>2009-02-13</c:v>
                </c:pt>
                <c:pt idx="30">
                  <c:v>2009-02-17</c:v>
                </c:pt>
                <c:pt idx="31">
                  <c:v>2009-02-18</c:v>
                </c:pt>
                <c:pt idx="32">
                  <c:v>2009-02-19</c:v>
                </c:pt>
                <c:pt idx="33">
                  <c:v>2009-02-20</c:v>
                </c:pt>
                <c:pt idx="34">
                  <c:v>2009-02-23</c:v>
                </c:pt>
                <c:pt idx="35">
                  <c:v>2009-02-24</c:v>
                </c:pt>
                <c:pt idx="36">
                  <c:v>2009-02-26</c:v>
                </c:pt>
                <c:pt idx="37">
                  <c:v>2009-02-27</c:v>
                </c:pt>
                <c:pt idx="38">
                  <c:v>2009-03-02</c:v>
                </c:pt>
                <c:pt idx="39">
                  <c:v>2009-03-03</c:v>
                </c:pt>
                <c:pt idx="40">
                  <c:v>2009-03-04</c:v>
                </c:pt>
                <c:pt idx="41">
                  <c:v>2009-03-05</c:v>
                </c:pt>
                <c:pt idx="42">
                  <c:v>2009-03-06</c:v>
                </c:pt>
                <c:pt idx="43">
                  <c:v>2009-03-09</c:v>
                </c:pt>
                <c:pt idx="44">
                  <c:v>2009-03-10</c:v>
                </c:pt>
                <c:pt idx="45">
                  <c:v>2009-03-11</c:v>
                </c:pt>
                <c:pt idx="46">
                  <c:v>2009-03-12</c:v>
                </c:pt>
                <c:pt idx="47">
                  <c:v>2009-03-13</c:v>
                </c:pt>
                <c:pt idx="48">
                  <c:v>2009-03-16</c:v>
                </c:pt>
                <c:pt idx="49">
                  <c:v>2009-03-17</c:v>
                </c:pt>
                <c:pt idx="50">
                  <c:v>2009-03-18</c:v>
                </c:pt>
                <c:pt idx="51">
                  <c:v>2009-03-19</c:v>
                </c:pt>
                <c:pt idx="52">
                  <c:v>2009-03-20</c:v>
                </c:pt>
                <c:pt idx="53">
                  <c:v>2009-03-23</c:v>
                </c:pt>
                <c:pt idx="54">
                  <c:v>2009-03-24</c:v>
                </c:pt>
                <c:pt idx="55">
                  <c:v>2009-03-25</c:v>
                </c:pt>
                <c:pt idx="56">
                  <c:v>2009-03-26</c:v>
                </c:pt>
                <c:pt idx="57">
                  <c:v>2009-03-27</c:v>
                </c:pt>
                <c:pt idx="58">
                  <c:v>2009-03-30</c:v>
                </c:pt>
                <c:pt idx="59">
                  <c:v>2009-03-31</c:v>
                </c:pt>
                <c:pt idx="60">
                  <c:v>2009-04-01</c:v>
                </c:pt>
                <c:pt idx="61">
                  <c:v>2009-04-02</c:v>
                </c:pt>
                <c:pt idx="62">
                  <c:v>2009-04-03</c:v>
                </c:pt>
                <c:pt idx="63">
                  <c:v>2009-04-06</c:v>
                </c:pt>
                <c:pt idx="64">
                  <c:v>2009-04-07</c:v>
                </c:pt>
                <c:pt idx="65">
                  <c:v>2009-04-08</c:v>
                </c:pt>
                <c:pt idx="66">
                  <c:v>2009-04-09</c:v>
                </c:pt>
                <c:pt idx="67">
                  <c:v>2009-04-13</c:v>
                </c:pt>
                <c:pt idx="68">
                  <c:v>2009-04-14</c:v>
                </c:pt>
                <c:pt idx="69">
                  <c:v>2009-04-15</c:v>
                </c:pt>
                <c:pt idx="70">
                  <c:v>2009-04-16</c:v>
                </c:pt>
                <c:pt idx="71">
                  <c:v>2009-04-17</c:v>
                </c:pt>
                <c:pt idx="72">
                  <c:v>2009-04-20</c:v>
                </c:pt>
                <c:pt idx="73">
                  <c:v>2009-04-21</c:v>
                </c:pt>
                <c:pt idx="74">
                  <c:v>2009-04-22</c:v>
                </c:pt>
                <c:pt idx="75">
                  <c:v>2009-04-23</c:v>
                </c:pt>
                <c:pt idx="76">
                  <c:v>2009-04-24</c:v>
                </c:pt>
                <c:pt idx="77">
                  <c:v>2009-04-27</c:v>
                </c:pt>
                <c:pt idx="78">
                  <c:v>2009-04-28</c:v>
                </c:pt>
                <c:pt idx="79">
                  <c:v>2009-04-29</c:v>
                </c:pt>
                <c:pt idx="80">
                  <c:v>2009-04-30</c:v>
                </c:pt>
                <c:pt idx="81">
                  <c:v>2009-05-01</c:v>
                </c:pt>
                <c:pt idx="82">
                  <c:v>2009-05-04</c:v>
                </c:pt>
                <c:pt idx="83">
                  <c:v>2009-05-05</c:v>
                </c:pt>
                <c:pt idx="84">
                  <c:v>2009-05-06</c:v>
                </c:pt>
                <c:pt idx="85">
                  <c:v>2009-05-07</c:v>
                </c:pt>
                <c:pt idx="86">
                  <c:v>2009-05-08</c:v>
                </c:pt>
                <c:pt idx="87">
                  <c:v>2009-05-11</c:v>
                </c:pt>
                <c:pt idx="88">
                  <c:v>2009-05-12</c:v>
                </c:pt>
                <c:pt idx="89">
                  <c:v>2009-05-13</c:v>
                </c:pt>
                <c:pt idx="90">
                  <c:v>2009-05-14</c:v>
                </c:pt>
                <c:pt idx="91">
                  <c:v>2009-05-15</c:v>
                </c:pt>
                <c:pt idx="92">
                  <c:v>2009-05-18</c:v>
                </c:pt>
                <c:pt idx="93">
                  <c:v>2009-05-19</c:v>
                </c:pt>
                <c:pt idx="94">
                  <c:v>2009-05-20</c:v>
                </c:pt>
                <c:pt idx="95">
                  <c:v>2009-05-21</c:v>
                </c:pt>
                <c:pt idx="96">
                  <c:v>2009-05-22</c:v>
                </c:pt>
                <c:pt idx="97">
                  <c:v>2009-05-26</c:v>
                </c:pt>
                <c:pt idx="98">
                  <c:v>2009-05-27</c:v>
                </c:pt>
                <c:pt idx="99">
                  <c:v>2009-05-28</c:v>
                </c:pt>
                <c:pt idx="100">
                  <c:v>2009-05-29</c:v>
                </c:pt>
                <c:pt idx="101">
                  <c:v>2009-06-01</c:v>
                </c:pt>
                <c:pt idx="102">
                  <c:v>2009-06-02</c:v>
                </c:pt>
                <c:pt idx="103">
                  <c:v>2009-06-03</c:v>
                </c:pt>
                <c:pt idx="104">
                  <c:v>2009-06-04</c:v>
                </c:pt>
                <c:pt idx="105">
                  <c:v>2009-06-05</c:v>
                </c:pt>
                <c:pt idx="106">
                  <c:v>2009-06-08</c:v>
                </c:pt>
                <c:pt idx="107">
                  <c:v>2009-06-09</c:v>
                </c:pt>
                <c:pt idx="108">
                  <c:v>2009-06-10</c:v>
                </c:pt>
                <c:pt idx="109">
                  <c:v>2009-06-11</c:v>
                </c:pt>
                <c:pt idx="110">
                  <c:v>2009-06-12</c:v>
                </c:pt>
                <c:pt idx="111">
                  <c:v>2009-06-15</c:v>
                </c:pt>
                <c:pt idx="112">
                  <c:v>2009-06-16</c:v>
                </c:pt>
                <c:pt idx="113">
                  <c:v>2009-06-17</c:v>
                </c:pt>
                <c:pt idx="114">
                  <c:v>2009-06-18</c:v>
                </c:pt>
                <c:pt idx="115">
                  <c:v>2009-06-19</c:v>
                </c:pt>
                <c:pt idx="116">
                  <c:v>2009-06-22</c:v>
                </c:pt>
                <c:pt idx="117">
                  <c:v>2009-06-23</c:v>
                </c:pt>
                <c:pt idx="118">
                  <c:v>2009-06-24</c:v>
                </c:pt>
                <c:pt idx="119">
                  <c:v>2009-06-25</c:v>
                </c:pt>
                <c:pt idx="120">
                  <c:v>2009-06-26</c:v>
                </c:pt>
                <c:pt idx="121">
                  <c:v>2009-06-29</c:v>
                </c:pt>
                <c:pt idx="122">
                  <c:v>2009-06-30</c:v>
                </c:pt>
                <c:pt idx="123">
                  <c:v>2009-07-01</c:v>
                </c:pt>
                <c:pt idx="124">
                  <c:v>2009-07-02</c:v>
                </c:pt>
                <c:pt idx="125">
                  <c:v>2009-07-06</c:v>
                </c:pt>
                <c:pt idx="126">
                  <c:v>2009-07-07</c:v>
                </c:pt>
                <c:pt idx="127">
                  <c:v>2009-07-08</c:v>
                </c:pt>
                <c:pt idx="128">
                  <c:v>2009-07-09</c:v>
                </c:pt>
                <c:pt idx="129">
                  <c:v>2009-07-10</c:v>
                </c:pt>
                <c:pt idx="130">
                  <c:v>2009-07-13</c:v>
                </c:pt>
                <c:pt idx="131">
                  <c:v>2009-07-14</c:v>
                </c:pt>
                <c:pt idx="132">
                  <c:v>2009-07-15</c:v>
                </c:pt>
                <c:pt idx="133">
                  <c:v>2009-07-16</c:v>
                </c:pt>
                <c:pt idx="134">
                  <c:v>2009-07-17</c:v>
                </c:pt>
                <c:pt idx="135">
                  <c:v>2009-07-20</c:v>
                </c:pt>
                <c:pt idx="136">
                  <c:v>2009-07-21</c:v>
                </c:pt>
                <c:pt idx="137">
                  <c:v>2009-07-22</c:v>
                </c:pt>
                <c:pt idx="138">
                  <c:v>2009-07-23</c:v>
                </c:pt>
                <c:pt idx="139">
                  <c:v>2009-07-24</c:v>
                </c:pt>
                <c:pt idx="140">
                  <c:v>2009-07-27</c:v>
                </c:pt>
                <c:pt idx="141">
                  <c:v>2009-07-28</c:v>
                </c:pt>
                <c:pt idx="142">
                  <c:v>2009-07-29</c:v>
                </c:pt>
                <c:pt idx="143">
                  <c:v>2009-07-30</c:v>
                </c:pt>
                <c:pt idx="144">
                  <c:v>2009-07-31</c:v>
                </c:pt>
                <c:pt idx="145">
                  <c:v>2009-08-03</c:v>
                </c:pt>
                <c:pt idx="146">
                  <c:v>2009-08-04</c:v>
                </c:pt>
                <c:pt idx="147">
                  <c:v>2009-08-05</c:v>
                </c:pt>
                <c:pt idx="148">
                  <c:v>2009-08-06</c:v>
                </c:pt>
                <c:pt idx="149">
                  <c:v>2009-08-07</c:v>
                </c:pt>
                <c:pt idx="150">
                  <c:v>2009-08-10</c:v>
                </c:pt>
                <c:pt idx="151">
                  <c:v>2009-08-11</c:v>
                </c:pt>
                <c:pt idx="152">
                  <c:v>2009-08-12</c:v>
                </c:pt>
                <c:pt idx="153">
                  <c:v>2009-08-13</c:v>
                </c:pt>
                <c:pt idx="154">
                  <c:v>2009-08-14</c:v>
                </c:pt>
                <c:pt idx="155">
                  <c:v>2009-08-17</c:v>
                </c:pt>
                <c:pt idx="156">
                  <c:v>2009-08-18</c:v>
                </c:pt>
                <c:pt idx="157">
                  <c:v>2009-08-19</c:v>
                </c:pt>
                <c:pt idx="158">
                  <c:v>2009-08-20</c:v>
                </c:pt>
                <c:pt idx="159">
                  <c:v>2009-08-21</c:v>
                </c:pt>
                <c:pt idx="160">
                  <c:v>2009-08-24</c:v>
                </c:pt>
                <c:pt idx="161">
                  <c:v>2009-08-25</c:v>
                </c:pt>
                <c:pt idx="162">
                  <c:v>2009-08-26</c:v>
                </c:pt>
                <c:pt idx="163">
                  <c:v>2009-08-27</c:v>
                </c:pt>
                <c:pt idx="164">
                  <c:v>2009-08-28</c:v>
                </c:pt>
                <c:pt idx="165">
                  <c:v>2009-08-31</c:v>
                </c:pt>
                <c:pt idx="166">
                  <c:v>2009-09-01</c:v>
                </c:pt>
                <c:pt idx="167">
                  <c:v>2009-09-02</c:v>
                </c:pt>
                <c:pt idx="168">
                  <c:v>2009-09-03</c:v>
                </c:pt>
                <c:pt idx="169">
                  <c:v>2009-09-04</c:v>
                </c:pt>
                <c:pt idx="170">
                  <c:v>2009-09-08</c:v>
                </c:pt>
                <c:pt idx="171">
                  <c:v>2009-09-09</c:v>
                </c:pt>
                <c:pt idx="172">
                  <c:v>2009-09-10</c:v>
                </c:pt>
                <c:pt idx="173">
                  <c:v>2009-09-11</c:v>
                </c:pt>
                <c:pt idx="174">
                  <c:v>2009-09-14</c:v>
                </c:pt>
                <c:pt idx="175">
                  <c:v>2009-09-15</c:v>
                </c:pt>
                <c:pt idx="176">
                  <c:v>2009-09-16</c:v>
                </c:pt>
                <c:pt idx="177">
                  <c:v>2009-09-17</c:v>
                </c:pt>
                <c:pt idx="178">
                  <c:v>2009-09-18</c:v>
                </c:pt>
                <c:pt idx="179">
                  <c:v>2009-09-21</c:v>
                </c:pt>
                <c:pt idx="180">
                  <c:v>2009-09-22</c:v>
                </c:pt>
                <c:pt idx="181">
                  <c:v>2009-09-23</c:v>
                </c:pt>
                <c:pt idx="182">
                  <c:v>2009-09-24</c:v>
                </c:pt>
                <c:pt idx="183">
                  <c:v>2009-09-25</c:v>
                </c:pt>
                <c:pt idx="184">
                  <c:v>2009-09-28</c:v>
                </c:pt>
                <c:pt idx="185">
                  <c:v>2009-09-29</c:v>
                </c:pt>
                <c:pt idx="186">
                  <c:v>2009-09-30</c:v>
                </c:pt>
                <c:pt idx="187">
                  <c:v>2009-10-01</c:v>
                </c:pt>
                <c:pt idx="188">
                  <c:v>2009-10-02</c:v>
                </c:pt>
                <c:pt idx="189">
                  <c:v>2009-10-05</c:v>
                </c:pt>
                <c:pt idx="190">
                  <c:v>2009-10-06</c:v>
                </c:pt>
                <c:pt idx="191">
                  <c:v>2009-10-07</c:v>
                </c:pt>
                <c:pt idx="192">
                  <c:v>2009-10-08</c:v>
                </c:pt>
                <c:pt idx="193">
                  <c:v>2009-10-09</c:v>
                </c:pt>
                <c:pt idx="194">
                  <c:v>2009-10-13</c:v>
                </c:pt>
                <c:pt idx="195">
                  <c:v>2009-10-14</c:v>
                </c:pt>
                <c:pt idx="196">
                  <c:v>2009-10-15</c:v>
                </c:pt>
                <c:pt idx="197">
                  <c:v>2009-10-16</c:v>
                </c:pt>
                <c:pt idx="198">
                  <c:v>2009-10-19</c:v>
                </c:pt>
                <c:pt idx="199">
                  <c:v>2009-10-20</c:v>
                </c:pt>
                <c:pt idx="200">
                  <c:v>2009-10-21</c:v>
                </c:pt>
                <c:pt idx="201">
                  <c:v>2009-10-22</c:v>
                </c:pt>
                <c:pt idx="202">
                  <c:v>2009-10-23</c:v>
                </c:pt>
                <c:pt idx="203">
                  <c:v>2009-10-26</c:v>
                </c:pt>
                <c:pt idx="204">
                  <c:v>2009-10-27</c:v>
                </c:pt>
                <c:pt idx="205">
                  <c:v>2009-10-28</c:v>
                </c:pt>
                <c:pt idx="206">
                  <c:v>2009-10-29</c:v>
                </c:pt>
                <c:pt idx="207">
                  <c:v>2009-10-30</c:v>
                </c:pt>
                <c:pt idx="208">
                  <c:v>2009-11-02</c:v>
                </c:pt>
                <c:pt idx="209">
                  <c:v>2009-11-03</c:v>
                </c:pt>
                <c:pt idx="210">
                  <c:v>2009-11-04</c:v>
                </c:pt>
                <c:pt idx="211">
                  <c:v>2009-11-05</c:v>
                </c:pt>
                <c:pt idx="212">
                  <c:v>2009-11-06</c:v>
                </c:pt>
                <c:pt idx="213">
                  <c:v>2009-11-09</c:v>
                </c:pt>
                <c:pt idx="214">
                  <c:v>2009-11-10</c:v>
                </c:pt>
                <c:pt idx="215">
                  <c:v>2009-11-11</c:v>
                </c:pt>
                <c:pt idx="216">
                  <c:v>2009-11-12</c:v>
                </c:pt>
                <c:pt idx="217">
                  <c:v>2009-11-13</c:v>
                </c:pt>
                <c:pt idx="218">
                  <c:v>2009-11-16</c:v>
                </c:pt>
                <c:pt idx="219">
                  <c:v>2009-11-17</c:v>
                </c:pt>
                <c:pt idx="220">
                  <c:v>2009-11-18</c:v>
                </c:pt>
                <c:pt idx="221">
                  <c:v>2009-11-19</c:v>
                </c:pt>
                <c:pt idx="222">
                  <c:v>2009-11-20</c:v>
                </c:pt>
                <c:pt idx="223">
                  <c:v>2009-11-23</c:v>
                </c:pt>
                <c:pt idx="224">
                  <c:v>2009-11-24</c:v>
                </c:pt>
                <c:pt idx="225">
                  <c:v>2009-11-25</c:v>
                </c:pt>
                <c:pt idx="226">
                  <c:v>2009-11-27</c:v>
                </c:pt>
                <c:pt idx="227">
                  <c:v>2009-11-30</c:v>
                </c:pt>
                <c:pt idx="228">
                  <c:v>2009-12-01</c:v>
                </c:pt>
                <c:pt idx="229">
                  <c:v>2009-12-02</c:v>
                </c:pt>
                <c:pt idx="230">
                  <c:v>2009-12-03</c:v>
                </c:pt>
                <c:pt idx="231">
                  <c:v>2009-12-04</c:v>
                </c:pt>
                <c:pt idx="232">
                  <c:v>2009-12-07</c:v>
                </c:pt>
                <c:pt idx="233">
                  <c:v>2009-12-08</c:v>
                </c:pt>
                <c:pt idx="234">
                  <c:v>2009-12-09</c:v>
                </c:pt>
                <c:pt idx="235">
                  <c:v>2009-12-10</c:v>
                </c:pt>
                <c:pt idx="236">
                  <c:v>2009-12-11</c:v>
                </c:pt>
                <c:pt idx="237">
                  <c:v>2009-12-14</c:v>
                </c:pt>
                <c:pt idx="238">
                  <c:v>2009-12-15</c:v>
                </c:pt>
                <c:pt idx="239">
                  <c:v>2009-12-16</c:v>
                </c:pt>
                <c:pt idx="240">
                  <c:v>2009-12-17</c:v>
                </c:pt>
                <c:pt idx="241">
                  <c:v>2009-12-18</c:v>
                </c:pt>
                <c:pt idx="242">
                  <c:v>2009-12-21</c:v>
                </c:pt>
                <c:pt idx="243">
                  <c:v>2009-12-22</c:v>
                </c:pt>
                <c:pt idx="244">
                  <c:v>2009-12-23</c:v>
                </c:pt>
                <c:pt idx="245">
                  <c:v>2009-12-24</c:v>
                </c:pt>
                <c:pt idx="246">
                  <c:v>2009-12-28</c:v>
                </c:pt>
                <c:pt idx="247">
                  <c:v>2009-12-29</c:v>
                </c:pt>
                <c:pt idx="248">
                  <c:v>2009-12-30</c:v>
                </c:pt>
                <c:pt idx="249">
                  <c:v>2009-12-31</c:v>
                </c:pt>
                <c:pt idx="250">
                  <c:v>2010-01-04</c:v>
                </c:pt>
                <c:pt idx="251">
                  <c:v>2010-01-05</c:v>
                </c:pt>
                <c:pt idx="252">
                  <c:v>2010-01-06</c:v>
                </c:pt>
                <c:pt idx="253">
                  <c:v>2010-01-07</c:v>
                </c:pt>
                <c:pt idx="254">
                  <c:v>2010-01-12</c:v>
                </c:pt>
              </c:strCache>
            </c:strRef>
          </c:cat>
          <c:val>
            <c:numRef>
              <c:f>DIA_Call___Jan10___K100!$U$2:$U$256</c:f>
              <c:numCache>
                <c:formatCode>General</c:formatCode>
                <c:ptCount val="255"/>
                <c:pt idx="0">
                  <c:v>101855.63850000002</c:v>
                </c:pt>
                <c:pt idx="1">
                  <c:v>98746.825450000018</c:v>
                </c:pt>
                <c:pt idx="2">
                  <c:v>100888.86955</c:v>
                </c:pt>
                <c:pt idx="3">
                  <c:v>91193.031790000008</c:v>
                </c:pt>
                <c:pt idx="4">
                  <c:v>88991.295190000004</c:v>
                </c:pt>
                <c:pt idx="5">
                  <c:v>83102.155569999988</c:v>
                </c:pt>
                <c:pt idx="6">
                  <c:v>78326.399900000004</c:v>
                </c:pt>
                <c:pt idx="7">
                  <c:v>76147.41575</c:v>
                </c:pt>
                <c:pt idx="8">
                  <c:v>67637.886960000003</c:v>
                </c:pt>
                <c:pt idx="9">
                  <c:v>70489.420050000001</c:v>
                </c:pt>
                <c:pt idx="10">
                  <c:v>72176.499814999988</c:v>
                </c:pt>
                <c:pt idx="11">
                  <c:v>61594.401574999996</c:v>
                </c:pt>
                <c:pt idx="12">
                  <c:v>69519.617440000002</c:v>
                </c:pt>
                <c:pt idx="13">
                  <c:v>64201.416440000001</c:v>
                </c:pt>
                <c:pt idx="14">
                  <c:v>61439.648199999996</c:v>
                </c:pt>
                <c:pt idx="15">
                  <c:v>62399.630159999986</c:v>
                </c:pt>
                <c:pt idx="16">
                  <c:v>63350.060935000016</c:v>
                </c:pt>
                <c:pt idx="17">
                  <c:v>70030.303469000006</c:v>
                </c:pt>
                <c:pt idx="18">
                  <c:v>61710.472285000011</c:v>
                </c:pt>
                <c:pt idx="19">
                  <c:v>56922.809160000004</c:v>
                </c:pt>
                <c:pt idx="20">
                  <c:v>52318.716799999995</c:v>
                </c:pt>
                <c:pt idx="21">
                  <c:v>55809.516209999994</c:v>
                </c:pt>
                <c:pt idx="22">
                  <c:v>51102.861354999994</c:v>
                </c:pt>
                <c:pt idx="23">
                  <c:v>54811.435875000003</c:v>
                </c:pt>
                <c:pt idx="24">
                  <c:v>64228.690470000001</c:v>
                </c:pt>
                <c:pt idx="25">
                  <c:v>63651.183750000011</c:v>
                </c:pt>
                <c:pt idx="26">
                  <c:v>50291.064670000007</c:v>
                </c:pt>
                <c:pt idx="27">
                  <c:v>49849.584224999999</c:v>
                </c:pt>
                <c:pt idx="28">
                  <c:v>48606.663</c:v>
                </c:pt>
                <c:pt idx="29">
                  <c:v>44782.597999999998</c:v>
                </c:pt>
                <c:pt idx="30">
                  <c:v>37119.11</c:v>
                </c:pt>
                <c:pt idx="31">
                  <c:v>35776.068720000003</c:v>
                </c:pt>
                <c:pt idx="32">
                  <c:v>29854.269795</c:v>
                </c:pt>
                <c:pt idx="33">
                  <c:v>28176.804775000004</c:v>
                </c:pt>
                <c:pt idx="34">
                  <c:v>24271.066924999999</c:v>
                </c:pt>
                <c:pt idx="35">
                  <c:v>25793.10125</c:v>
                </c:pt>
                <c:pt idx="36">
                  <c:v>21875.415519999999</c:v>
                </c:pt>
                <c:pt idx="37">
                  <c:v>18978.274420000005</c:v>
                </c:pt>
                <c:pt idx="38">
                  <c:v>14009.960509999999</c:v>
                </c:pt>
                <c:pt idx="39">
                  <c:v>11918.670435</c:v>
                </c:pt>
                <c:pt idx="40">
                  <c:v>13674.500909999999</c:v>
                </c:pt>
                <c:pt idx="41">
                  <c:v>11015.566204999999</c:v>
                </c:pt>
                <c:pt idx="42">
                  <c:v>9468.6130000000012</c:v>
                </c:pt>
                <c:pt idx="43">
                  <c:v>9190.9792799999996</c:v>
                </c:pt>
                <c:pt idx="44">
                  <c:v>12066.95</c:v>
                </c:pt>
                <c:pt idx="45">
                  <c:v>12288.044159999999</c:v>
                </c:pt>
                <c:pt idx="46">
                  <c:v>17368.953105000001</c:v>
                </c:pt>
                <c:pt idx="47">
                  <c:v>20064.760799999996</c:v>
                </c:pt>
                <c:pt idx="48">
                  <c:v>20793.795435000004</c:v>
                </c:pt>
                <c:pt idx="49">
                  <c:v>23461.818799999997</c:v>
                </c:pt>
                <c:pt idx="50">
                  <c:v>26551.154770000001</c:v>
                </c:pt>
                <c:pt idx="51">
                  <c:v>28323.945649999998</c:v>
                </c:pt>
                <c:pt idx="52">
                  <c:v>27057.219209999996</c:v>
                </c:pt>
                <c:pt idx="53">
                  <c:v>39696.816320000005</c:v>
                </c:pt>
                <c:pt idx="54">
                  <c:v>36740.490850000002</c:v>
                </c:pt>
                <c:pt idx="55">
                  <c:v>38692.591314999998</c:v>
                </c:pt>
                <c:pt idx="56">
                  <c:v>44865.029999999992</c:v>
                </c:pt>
                <c:pt idx="57">
                  <c:v>40884.063955000005</c:v>
                </c:pt>
                <c:pt idx="58">
                  <c:v>34026.507374999994</c:v>
                </c:pt>
                <c:pt idx="59">
                  <c:v>35807.498720000003</c:v>
                </c:pt>
                <c:pt idx="60">
                  <c:v>40681.889780000005</c:v>
                </c:pt>
                <c:pt idx="61">
                  <c:v>50222.866399999999</c:v>
                </c:pt>
                <c:pt idx="62">
                  <c:v>51668.9516</c:v>
                </c:pt>
                <c:pt idx="63">
                  <c:v>50029.053480000002</c:v>
                </c:pt>
                <c:pt idx="64">
                  <c:v>42732.821495000004</c:v>
                </c:pt>
                <c:pt idx="65">
                  <c:v>42642.072164999998</c:v>
                </c:pt>
                <c:pt idx="66">
                  <c:v>51959.725685000005</c:v>
                </c:pt>
                <c:pt idx="67">
                  <c:v>50089.675124999994</c:v>
                </c:pt>
                <c:pt idx="68">
                  <c:v>44242.999149999996</c:v>
                </c:pt>
                <c:pt idx="69">
                  <c:v>49273.085749999998</c:v>
                </c:pt>
                <c:pt idx="70">
                  <c:v>51248.730610000006</c:v>
                </c:pt>
                <c:pt idx="71">
                  <c:v>49994.752920000006</c:v>
                </c:pt>
                <c:pt idx="72">
                  <c:v>40503.817899999995</c:v>
                </c:pt>
                <c:pt idx="73">
                  <c:v>42790.842955000007</c:v>
                </c:pt>
                <c:pt idx="74">
                  <c:v>40307.394609999996</c:v>
                </c:pt>
                <c:pt idx="75">
                  <c:v>42608.815900000009</c:v>
                </c:pt>
                <c:pt idx="76">
                  <c:v>46759.548255000002</c:v>
                </c:pt>
                <c:pt idx="77">
                  <c:v>45017.112560000001</c:v>
                </c:pt>
                <c:pt idx="78">
                  <c:v>43562.770860000004</c:v>
                </c:pt>
                <c:pt idx="79">
                  <c:v>48156.739119999991</c:v>
                </c:pt>
                <c:pt idx="80">
                  <c:v>48331.583579999999</c:v>
                </c:pt>
                <c:pt idx="81">
                  <c:v>49067.703439999997</c:v>
                </c:pt>
                <c:pt idx="82">
                  <c:v>57533.931904399993</c:v>
                </c:pt>
                <c:pt idx="83">
                  <c:v>56921.108159999996</c:v>
                </c:pt>
                <c:pt idx="84">
                  <c:v>59778.937035999988</c:v>
                </c:pt>
                <c:pt idx="85">
                  <c:v>54936.997640000001</c:v>
                </c:pt>
                <c:pt idx="86">
                  <c:v>61099.330319999994</c:v>
                </c:pt>
                <c:pt idx="87">
                  <c:v>53864.51</c:v>
                </c:pt>
                <c:pt idx="88">
                  <c:v>54323.075240000006</c:v>
                </c:pt>
                <c:pt idx="89">
                  <c:v>46479.708695000001</c:v>
                </c:pt>
                <c:pt idx="90">
                  <c:v>43819.827555000003</c:v>
                </c:pt>
                <c:pt idx="91">
                  <c:v>42290.306660000009</c:v>
                </c:pt>
                <c:pt idx="92">
                  <c:v>50444.245600000002</c:v>
                </c:pt>
                <c:pt idx="93">
                  <c:v>46965.313849999999</c:v>
                </c:pt>
                <c:pt idx="94">
                  <c:v>42829.666144999996</c:v>
                </c:pt>
                <c:pt idx="95">
                  <c:v>39027.551149999999</c:v>
                </c:pt>
                <c:pt idx="96">
                  <c:v>38177.146139999997</c:v>
                </c:pt>
                <c:pt idx="97">
                  <c:v>44574.067824999998</c:v>
                </c:pt>
                <c:pt idx="98">
                  <c:v>37523.815699999999</c:v>
                </c:pt>
                <c:pt idx="99">
                  <c:v>40919.689089999993</c:v>
                </c:pt>
                <c:pt idx="100">
                  <c:v>49338.051140000003</c:v>
                </c:pt>
                <c:pt idx="101">
                  <c:v>57977.03134999999</c:v>
                </c:pt>
                <c:pt idx="102">
                  <c:v>58666.5625</c:v>
                </c:pt>
                <c:pt idx="103">
                  <c:v>57152.272800000006</c:v>
                </c:pt>
                <c:pt idx="104">
                  <c:v>61109.764345000003</c:v>
                </c:pt>
                <c:pt idx="105">
                  <c:v>63811.600300000006</c:v>
                </c:pt>
                <c:pt idx="106">
                  <c:v>62563.085829999996</c:v>
                </c:pt>
                <c:pt idx="107">
                  <c:v>60803.987580000001</c:v>
                </c:pt>
                <c:pt idx="108">
                  <c:v>59034.117975000001</c:v>
                </c:pt>
                <c:pt idx="109">
                  <c:v>58228.814630000001</c:v>
                </c:pt>
                <c:pt idx="110">
                  <c:v>60193.289625000005</c:v>
                </c:pt>
                <c:pt idx="111">
                  <c:v>49815.885909999997</c:v>
                </c:pt>
                <c:pt idx="112">
                  <c:v>43389.350129999999</c:v>
                </c:pt>
                <c:pt idx="113">
                  <c:v>43131.140955000003</c:v>
                </c:pt>
                <c:pt idx="114">
                  <c:v>43364.618710000002</c:v>
                </c:pt>
                <c:pt idx="115">
                  <c:v>42036.965319999996</c:v>
                </c:pt>
                <c:pt idx="116">
                  <c:v>33690.716219999995</c:v>
                </c:pt>
                <c:pt idx="117">
                  <c:v>31427.374650000005</c:v>
                </c:pt>
                <c:pt idx="118">
                  <c:v>29042.784330000002</c:v>
                </c:pt>
                <c:pt idx="119">
                  <c:v>34362.931400000001</c:v>
                </c:pt>
                <c:pt idx="120">
                  <c:v>31623.028849999995</c:v>
                </c:pt>
                <c:pt idx="121">
                  <c:v>33451.839749999999</c:v>
                </c:pt>
                <c:pt idx="122">
                  <c:v>30520.489300000001</c:v>
                </c:pt>
                <c:pt idx="123">
                  <c:v>32376.81839</c:v>
                </c:pt>
                <c:pt idx="124">
                  <c:v>24689.356195</c:v>
                </c:pt>
                <c:pt idx="125">
                  <c:v>25121.546624999999</c:v>
                </c:pt>
                <c:pt idx="126">
                  <c:v>20652.595425</c:v>
                </c:pt>
                <c:pt idx="127">
                  <c:v>21964.47092</c:v>
                </c:pt>
                <c:pt idx="128">
                  <c:v>21317.502499999999</c:v>
                </c:pt>
                <c:pt idx="129">
                  <c:v>20530.235039999996</c:v>
                </c:pt>
                <c:pt idx="130">
                  <c:v>24804.675350000001</c:v>
                </c:pt>
                <c:pt idx="131">
                  <c:v>25519.120899999998</c:v>
                </c:pt>
                <c:pt idx="132">
                  <c:v>38415.541499999999</c:v>
                </c:pt>
                <c:pt idx="133">
                  <c:v>45603.264455000004</c:v>
                </c:pt>
                <c:pt idx="134">
                  <c:v>47299.010499999989</c:v>
                </c:pt>
                <c:pt idx="135">
                  <c:v>51815.783774999996</c:v>
                </c:pt>
                <c:pt idx="136">
                  <c:v>57712.112359999999</c:v>
                </c:pt>
                <c:pt idx="137">
                  <c:v>54528.98023999999</c:v>
                </c:pt>
                <c:pt idx="138">
                  <c:v>69246.277239999996</c:v>
                </c:pt>
                <c:pt idx="139">
                  <c:v>71948.604594999997</c:v>
                </c:pt>
                <c:pt idx="140">
                  <c:v>73426.663660000006</c:v>
                </c:pt>
                <c:pt idx="141">
                  <c:v>73102.123885000008</c:v>
                </c:pt>
                <c:pt idx="142">
                  <c:v>71693.649440000008</c:v>
                </c:pt>
                <c:pt idx="143">
                  <c:v>77492.438800000004</c:v>
                </c:pt>
                <c:pt idx="144">
                  <c:v>79510.267304999987</c:v>
                </c:pt>
                <c:pt idx="145">
                  <c:v>89127.347750000001</c:v>
                </c:pt>
                <c:pt idx="146">
                  <c:v>90960.195584999994</c:v>
                </c:pt>
                <c:pt idx="147">
                  <c:v>87364.702705000003</c:v>
                </c:pt>
                <c:pt idx="148">
                  <c:v>86738.117829999988</c:v>
                </c:pt>
                <c:pt idx="149">
                  <c:v>96712.80348799999</c:v>
                </c:pt>
                <c:pt idx="150">
                  <c:v>92669.631250000006</c:v>
                </c:pt>
                <c:pt idx="151">
                  <c:v>85190.11123000001</c:v>
                </c:pt>
                <c:pt idx="152">
                  <c:v>95944.572499999995</c:v>
                </c:pt>
                <c:pt idx="153">
                  <c:v>99181.120149999988</c:v>
                </c:pt>
                <c:pt idx="154">
                  <c:v>89998.636174999992</c:v>
                </c:pt>
                <c:pt idx="155">
                  <c:v>76708.024099000002</c:v>
                </c:pt>
                <c:pt idx="156">
                  <c:v>81287.30085</c:v>
                </c:pt>
                <c:pt idx="157">
                  <c:v>89716.956664999976</c:v>
                </c:pt>
                <c:pt idx="158">
                  <c:v>90604.614310000019</c:v>
                </c:pt>
                <c:pt idx="159">
                  <c:v>106400.54400500002</c:v>
                </c:pt>
                <c:pt idx="160">
                  <c:v>107249.11760500001</c:v>
                </c:pt>
                <c:pt idx="161">
                  <c:v>110860.88860000001</c:v>
                </c:pt>
                <c:pt idx="162">
                  <c:v>110835.48496999999</c:v>
                </c:pt>
                <c:pt idx="163">
                  <c:v>114327.4601</c:v>
                </c:pt>
                <c:pt idx="164">
                  <c:v>111504.42750999999</c:v>
                </c:pt>
                <c:pt idx="165">
                  <c:v>106311.03857499998</c:v>
                </c:pt>
                <c:pt idx="166">
                  <c:v>90373.770724999995</c:v>
                </c:pt>
                <c:pt idx="167">
                  <c:v>86879.251374999993</c:v>
                </c:pt>
                <c:pt idx="168">
                  <c:v>90237.051449999984</c:v>
                </c:pt>
                <c:pt idx="169">
                  <c:v>98075.750150000007</c:v>
                </c:pt>
                <c:pt idx="170">
                  <c:v>103333.34480000002</c:v>
                </c:pt>
                <c:pt idx="171">
                  <c:v>106657.858125</c:v>
                </c:pt>
                <c:pt idx="172">
                  <c:v>114727.22328900002</c:v>
                </c:pt>
                <c:pt idx="173">
                  <c:v>112999.46364</c:v>
                </c:pt>
                <c:pt idx="174">
                  <c:v>113899.72719999999</c:v>
                </c:pt>
                <c:pt idx="175">
                  <c:v>120334.4345</c:v>
                </c:pt>
                <c:pt idx="176">
                  <c:v>133578.06951999999</c:v>
                </c:pt>
                <c:pt idx="177">
                  <c:v>137195.15474</c:v>
                </c:pt>
                <c:pt idx="178">
                  <c:v>140339.58589000002</c:v>
                </c:pt>
                <c:pt idx="179">
                  <c:v>135389.47806999998</c:v>
                </c:pt>
                <c:pt idx="180">
                  <c:v>140947.61124499998</c:v>
                </c:pt>
                <c:pt idx="181">
                  <c:v>132484.47163000001</c:v>
                </c:pt>
                <c:pt idx="182">
                  <c:v>126287.03542</c:v>
                </c:pt>
                <c:pt idx="183">
                  <c:v>122284.92374</c:v>
                </c:pt>
                <c:pt idx="184">
                  <c:v>135294.83100000001</c:v>
                </c:pt>
                <c:pt idx="185">
                  <c:v>129880.21480000002</c:v>
                </c:pt>
                <c:pt idx="186">
                  <c:v>125283.59389000002</c:v>
                </c:pt>
                <c:pt idx="187">
                  <c:v>102202.04483999999</c:v>
                </c:pt>
                <c:pt idx="188">
                  <c:v>98712.50907</c:v>
                </c:pt>
                <c:pt idx="189">
                  <c:v>110763.82054500001</c:v>
                </c:pt>
                <c:pt idx="190">
                  <c:v>126641.03966500002</c:v>
                </c:pt>
                <c:pt idx="191">
                  <c:v>125791.30032000001</c:v>
                </c:pt>
                <c:pt idx="192">
                  <c:v>134217.57243999999</c:v>
                </c:pt>
                <c:pt idx="193">
                  <c:v>144412.535435</c:v>
                </c:pt>
                <c:pt idx="194">
                  <c:v>146026.19128999999</c:v>
                </c:pt>
                <c:pt idx="195">
                  <c:v>166546.44604500002</c:v>
                </c:pt>
                <c:pt idx="196">
                  <c:v>171579.28480000002</c:v>
                </c:pt>
                <c:pt idx="197">
                  <c:v>167385.30217499999</c:v>
                </c:pt>
                <c:pt idx="198">
                  <c:v>181253.52819000001</c:v>
                </c:pt>
                <c:pt idx="199">
                  <c:v>173817.052115</c:v>
                </c:pt>
                <c:pt idx="200">
                  <c:v>158224.28842500001</c:v>
                </c:pt>
                <c:pt idx="201">
                  <c:v>179614.44501</c:v>
                </c:pt>
                <c:pt idx="202">
                  <c:v>164663.47597</c:v>
                </c:pt>
                <c:pt idx="203">
                  <c:v>147919.43883500001</c:v>
                </c:pt>
                <c:pt idx="204">
                  <c:v>148168.44622999997</c:v>
                </c:pt>
                <c:pt idx="205">
                  <c:v>131622.50920000003</c:v>
                </c:pt>
                <c:pt idx="206">
                  <c:v>159764.48775000003</c:v>
                </c:pt>
                <c:pt idx="207">
                  <c:v>123591.12780000002</c:v>
                </c:pt>
                <c:pt idx="208">
                  <c:v>134212.84099999999</c:v>
                </c:pt>
                <c:pt idx="209">
                  <c:v>132335.66149999999</c:v>
                </c:pt>
                <c:pt idx="210">
                  <c:v>137775.63401000001</c:v>
                </c:pt>
                <c:pt idx="211">
                  <c:v>169823.12367265002</c:v>
                </c:pt>
                <c:pt idx="212">
                  <c:v>173736.27711999998</c:v>
                </c:pt>
                <c:pt idx="213">
                  <c:v>209716.22560000003</c:v>
                </c:pt>
                <c:pt idx="214">
                  <c:v>214616.39562999998</c:v>
                </c:pt>
                <c:pt idx="215">
                  <c:v>221617.04008500002</c:v>
                </c:pt>
                <c:pt idx="216">
                  <c:v>203926.24451500003</c:v>
                </c:pt>
                <c:pt idx="217">
                  <c:v>217024.8983</c:v>
                </c:pt>
                <c:pt idx="218">
                  <c:v>238840.15798999998</c:v>
                </c:pt>
                <c:pt idx="219">
                  <c:v>247553.78721500002</c:v>
                </c:pt>
                <c:pt idx="220">
                  <c:v>251829.40615</c:v>
                </c:pt>
                <c:pt idx="221">
                  <c:v>225293.19347500004</c:v>
                </c:pt>
                <c:pt idx="222">
                  <c:v>226550.09737499998</c:v>
                </c:pt>
                <c:pt idx="223">
                  <c:v>248446.61387</c:v>
                </c:pt>
                <c:pt idx="224">
                  <c:v>251763.46370000002</c:v>
                </c:pt>
                <c:pt idx="225">
                  <c:v>254251.85303</c:v>
                </c:pt>
                <c:pt idx="226">
                  <c:v>226839.09549000004</c:v>
                </c:pt>
                <c:pt idx="227">
                  <c:v>233802.17069999999</c:v>
                </c:pt>
                <c:pt idx="228">
                  <c:v>255941.13303500001</c:v>
                </c:pt>
                <c:pt idx="229">
                  <c:v>256452.90909000003</c:v>
                </c:pt>
                <c:pt idx="230">
                  <c:v>239961.84964499998</c:v>
                </c:pt>
                <c:pt idx="231">
                  <c:v>247716.99072400003</c:v>
                </c:pt>
                <c:pt idx="232">
                  <c:v>251439.59575000004</c:v>
                </c:pt>
                <c:pt idx="233">
                  <c:v>226515.79803999997</c:v>
                </c:pt>
                <c:pt idx="234">
                  <c:v>238758.31507500002</c:v>
                </c:pt>
                <c:pt idx="235">
                  <c:v>256916.16244000004</c:v>
                </c:pt>
                <c:pt idx="236">
                  <c:v>273361.07652</c:v>
                </c:pt>
                <c:pt idx="237">
                  <c:v>278976.11559999996</c:v>
                </c:pt>
                <c:pt idx="238">
                  <c:v>274957.85394</c:v>
                </c:pt>
                <c:pt idx="239">
                  <c:v>275019.49433000002</c:v>
                </c:pt>
                <c:pt idx="240">
                  <c:v>245917.33935999998</c:v>
                </c:pt>
                <c:pt idx="241">
                  <c:v>250699.24656</c:v>
                </c:pt>
                <c:pt idx="242">
                  <c:v>268001.28921999998</c:v>
                </c:pt>
                <c:pt idx="243">
                  <c:v>287657.66119999997</c:v>
                </c:pt>
                <c:pt idx="244">
                  <c:v>287603.19052500004</c:v>
                </c:pt>
                <c:pt idx="245">
                  <c:v>296647.66250000003</c:v>
                </c:pt>
                <c:pt idx="246">
                  <c:v>308094.18031000003</c:v>
                </c:pt>
                <c:pt idx="247">
                  <c:v>308028.953155</c:v>
                </c:pt>
                <c:pt idx="248">
                  <c:v>308156.61254</c:v>
                </c:pt>
                <c:pt idx="249">
                  <c:v>284125.90664499998</c:v>
                </c:pt>
                <c:pt idx="250">
                  <c:v>322607.06212000002</c:v>
                </c:pt>
                <c:pt idx="251">
                  <c:v>326271.75083999999</c:v>
                </c:pt>
                <c:pt idx="252">
                  <c:v>322128.94994000002</c:v>
                </c:pt>
                <c:pt idx="253">
                  <c:v>327236.34034</c:v>
                </c:pt>
                <c:pt idx="254">
                  <c:v>340115.11429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F645-9576-A0FE6514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507391"/>
        <c:axId val="1683516911"/>
      </c:lineChart>
      <c:catAx>
        <c:axId val="168550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6911"/>
        <c:crosses val="autoZero"/>
        <c:auto val="1"/>
        <c:lblAlgn val="ctr"/>
        <c:lblOffset val="100"/>
        <c:noMultiLvlLbl val="0"/>
      </c:catAx>
      <c:valAx>
        <c:axId val="16835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Portfolio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116421</xdr:rowOff>
    </xdr:from>
    <xdr:to>
      <xdr:col>3</xdr:col>
      <xdr:colOff>486833</xdr:colOff>
      <xdr:row>28</xdr:row>
      <xdr:rowOff>2121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7A606-EDE2-F54B-9B48-D8ED75E4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67734</xdr:rowOff>
    </xdr:from>
    <xdr:to>
      <xdr:col>3</xdr:col>
      <xdr:colOff>486833</xdr:colOff>
      <xdr:row>43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9949D-4644-FB43-A71A-3506281F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58208</xdr:colOff>
      <xdr:row>45</xdr:row>
      <xdr:rowOff>4234</xdr:rowOff>
    </xdr:from>
    <xdr:to>
      <xdr:col>3</xdr:col>
      <xdr:colOff>545041</xdr:colOff>
      <xdr:row>59</xdr:row>
      <xdr:rowOff>80434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380A7-A9FF-7B4D-9ED0-044BA023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46567</xdr:rowOff>
    </xdr:from>
    <xdr:to>
      <xdr:col>3</xdr:col>
      <xdr:colOff>486833</xdr:colOff>
      <xdr:row>75</xdr:row>
      <xdr:rowOff>122767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F535CB-DBED-AB45-A20F-1C24C9AC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2</xdr:col>
      <xdr:colOff>736600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0A186-7405-CE44-9120-FCDD7FA8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</xdr:col>
      <xdr:colOff>736600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BD25A-753D-9342-8C26-1ED22E987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736600</xdr:colOff>
      <xdr:row>56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F63C35-171A-524A-82C9-BE5FCCEA2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2</xdr:col>
      <xdr:colOff>736600</xdr:colOff>
      <xdr:row>71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EE03A7-214F-254C-B726-81146FE97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381000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B53E-BF9F-AB4C-8D46-4847796F7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381000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564E3-DCFE-8D41-8F03-3D358302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3</xdr:col>
      <xdr:colOff>381000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88B493-AB76-0847-8834-03A3A0E6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3</xdr:col>
      <xdr:colOff>381000</xdr:colOff>
      <xdr:row>78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22A4A-39A5-A54C-9718-939526984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4"/>
  <sheetViews>
    <sheetView topLeftCell="N1" zoomScale="120" zoomScaleNormal="120" workbookViewId="0">
      <pane ySplit="1" topLeftCell="A247" activePane="bottomLeft" state="frozen"/>
      <selection pane="bottomLeft" activeCell="R261" sqref="R261:R264"/>
    </sheetView>
  </sheetViews>
  <sheetFormatPr baseColWidth="10" defaultColWidth="8.83203125" defaultRowHeight="15" x14ac:dyDescent="0.2"/>
  <cols>
    <col min="1" max="1" width="22.83203125" bestFit="1" customWidth="1"/>
    <col min="2" max="2" width="22" bestFit="1" customWidth="1"/>
    <col min="5" max="5" width="10.1640625" bestFit="1" customWidth="1"/>
    <col min="6" max="6" width="0" hidden="1" customWidth="1"/>
    <col min="7" max="7" width="7.1640625" bestFit="1" customWidth="1"/>
    <col min="9" max="9" width="14.1640625" bestFit="1" customWidth="1"/>
    <col min="12" max="12" width="13.1640625" customWidth="1"/>
    <col min="14" max="14" width="15.6640625" bestFit="1" customWidth="1"/>
    <col min="15" max="15" width="20" bestFit="1" customWidth="1"/>
    <col min="16" max="16" width="20" customWidth="1"/>
    <col min="17" max="17" width="14" bestFit="1" customWidth="1"/>
    <col min="18" max="18" width="20" bestFit="1" customWidth="1"/>
    <col min="19" max="19" width="27.1640625" bestFit="1" customWidth="1"/>
    <col min="20" max="20" width="10.5" bestFit="1" customWidth="1"/>
    <col min="21" max="21" width="12.33203125" bestFit="1" customWidth="1"/>
    <col min="22" max="22" width="21.5" bestFit="1" customWidth="1"/>
    <col min="23" max="23" width="17.6640625" customWidth="1"/>
  </cols>
  <sheetData>
    <row r="1" spans="1:23" x14ac:dyDescent="0.2">
      <c r="A1" s="1" t="s">
        <v>280</v>
      </c>
      <c r="B1" t="s">
        <v>8</v>
      </c>
      <c r="E1" t="s">
        <v>0</v>
      </c>
      <c r="F1" t="s">
        <v>1</v>
      </c>
      <c r="G1" t="s">
        <v>2</v>
      </c>
      <c r="H1" t="s">
        <v>3</v>
      </c>
      <c r="I1" t="s">
        <v>275</v>
      </c>
      <c r="J1" t="s">
        <v>4</v>
      </c>
      <c r="K1" t="s">
        <v>5</v>
      </c>
      <c r="L1" t="s">
        <v>286</v>
      </c>
      <c r="M1" t="s">
        <v>6</v>
      </c>
      <c r="N1" t="s">
        <v>264</v>
      </c>
      <c r="O1" t="s">
        <v>266</v>
      </c>
      <c r="P1" t="s">
        <v>273</v>
      </c>
      <c r="Q1" t="s">
        <v>265</v>
      </c>
      <c r="R1" t="s">
        <v>274</v>
      </c>
      <c r="S1" t="s">
        <v>287</v>
      </c>
      <c r="T1" t="s">
        <v>277</v>
      </c>
      <c r="U1" t="s">
        <v>284</v>
      </c>
      <c r="V1" t="s">
        <v>285</v>
      </c>
      <c r="W1" t="s">
        <v>300</v>
      </c>
    </row>
    <row r="2" spans="1:23" x14ac:dyDescent="0.2">
      <c r="A2" s="1" t="s">
        <v>267</v>
      </c>
      <c r="B2" s="2">
        <v>90</v>
      </c>
      <c r="E2" t="s">
        <v>7</v>
      </c>
      <c r="F2" t="s">
        <v>8</v>
      </c>
      <c r="G2">
        <v>11.025</v>
      </c>
      <c r="H2">
        <v>0.53864299999999998</v>
      </c>
      <c r="I2">
        <v>0.32858599999999999</v>
      </c>
      <c r="J2">
        <v>3.1824499999999999E-3</v>
      </c>
      <c r="K2">
        <v>90.2</v>
      </c>
      <c r="L2">
        <v>0</v>
      </c>
      <c r="N2">
        <v>256</v>
      </c>
      <c r="O2" s="5">
        <f>H2*$B$6</f>
        <v>1885.2504999999999</v>
      </c>
      <c r="P2" s="5">
        <v>0</v>
      </c>
      <c r="Q2" s="5">
        <f>O2-P2</f>
        <v>1885.2504999999999</v>
      </c>
      <c r="R2" s="5">
        <f>-Q2*K2+P2*M2</f>
        <v>-170049.59510000001</v>
      </c>
      <c r="S2" s="5">
        <f>R2*(1+J2/252)</f>
        <v>-170051.74261719812</v>
      </c>
      <c r="T2" s="5">
        <f>S2*J2/252</f>
        <v>-2.1475443186194529</v>
      </c>
      <c r="U2" s="5">
        <f>-$B$6*G2+O2*K2</f>
        <v>131462.09510000001</v>
      </c>
      <c r="W2" s="5">
        <f>STDEVA(R2:R257)/SQRT(256)*SQRT(252)</f>
        <v>12988.175257327595</v>
      </c>
    </row>
    <row r="3" spans="1:23" x14ac:dyDescent="0.2">
      <c r="A3" s="1" t="s">
        <v>268</v>
      </c>
      <c r="B3" s="2" t="s">
        <v>269</v>
      </c>
      <c r="E3" t="s">
        <v>9</v>
      </c>
      <c r="F3" t="s">
        <v>8</v>
      </c>
      <c r="G3">
        <v>10.525</v>
      </c>
      <c r="H3">
        <v>0.52960300000000005</v>
      </c>
      <c r="I3">
        <v>0.32439499999999999</v>
      </c>
      <c r="J3">
        <v>2.9400400000000001E-3</v>
      </c>
      <c r="K3">
        <v>89.7</v>
      </c>
      <c r="L3">
        <f>K3/K2-1</f>
        <v>-5.5432372505542782E-3</v>
      </c>
      <c r="N3">
        <f>N2-1</f>
        <v>255</v>
      </c>
      <c r="O3" s="5">
        <f>H3*$B$6</f>
        <v>1853.6105000000002</v>
      </c>
      <c r="P3" s="5">
        <f>O2</f>
        <v>1885.2504999999999</v>
      </c>
      <c r="Q3" s="5">
        <f t="shared" ref="Q3:Q66" si="0">O3-P3</f>
        <v>-31.639999999999645</v>
      </c>
      <c r="R3" s="5">
        <f>-Q3*K3+P3*M3</f>
        <v>2838.1079999999683</v>
      </c>
      <c r="S3" s="5">
        <f>R3+S2+T2</f>
        <v>-167215.78216151675</v>
      </c>
      <c r="T3" s="5">
        <f t="shared" ref="T3:T66" si="1">S3*J3/252</f>
        <v>-1.9508773340720067</v>
      </c>
      <c r="U3" s="5">
        <f t="shared" ref="U3:U66" si="2">-$B$6*G3+O3*K3</f>
        <v>129431.36185000002</v>
      </c>
    </row>
    <row r="4" spans="1:23" x14ac:dyDescent="0.2">
      <c r="A4" s="1" t="s">
        <v>270</v>
      </c>
      <c r="B4" s="2" t="s">
        <v>281</v>
      </c>
      <c r="E4" t="s">
        <v>10</v>
      </c>
      <c r="F4" t="s">
        <v>8</v>
      </c>
      <c r="G4">
        <v>10.824999999999999</v>
      </c>
      <c r="H4">
        <v>0.53612000000000004</v>
      </c>
      <c r="I4">
        <v>0.32664599999999999</v>
      </c>
      <c r="J4">
        <v>3.0146299999999999E-3</v>
      </c>
      <c r="K4">
        <v>90.15</v>
      </c>
      <c r="L4">
        <f>K4/K3-1</f>
        <v>5.0167224080268635E-3</v>
      </c>
      <c r="N4">
        <f t="shared" ref="N4:N67" si="3">N3-1</f>
        <v>254</v>
      </c>
      <c r="O4" s="5">
        <f>H4*$B$6</f>
        <v>1876.42</v>
      </c>
      <c r="P4" s="5">
        <f>O3</f>
        <v>1853.6105000000002</v>
      </c>
      <c r="Q4" s="5">
        <f t="shared" si="0"/>
        <v>22.809499999999844</v>
      </c>
      <c r="R4" s="5">
        <f t="shared" ref="R4:R67" si="4">-Q4*K4+P4*M4</f>
        <v>-2056.2764249999859</v>
      </c>
      <c r="S4" s="5">
        <f>R4+S3+T3</f>
        <v>-169274.00946385082</v>
      </c>
      <c r="T4" s="5">
        <f t="shared" si="1"/>
        <v>-2.0249940759920975</v>
      </c>
      <c r="U4" s="5">
        <f t="shared" si="2"/>
        <v>131271.76300000001</v>
      </c>
    </row>
    <row r="5" spans="1:23" x14ac:dyDescent="0.2">
      <c r="A5" s="1" t="s">
        <v>271</v>
      </c>
      <c r="B5" s="2">
        <v>35</v>
      </c>
      <c r="E5" t="s">
        <v>11</v>
      </c>
      <c r="F5" t="s">
        <v>8</v>
      </c>
      <c r="G5">
        <v>9.7750000000000004</v>
      </c>
      <c r="H5">
        <v>0.50482899999999997</v>
      </c>
      <c r="I5">
        <v>0.33275100000000002</v>
      </c>
      <c r="J5">
        <v>2.8778900000000001E-3</v>
      </c>
      <c r="K5">
        <v>87.86</v>
      </c>
      <c r="L5">
        <f t="shared" ref="L5:L67" si="5">K5/K4-1</f>
        <v>-2.5402107598447077E-2</v>
      </c>
      <c r="N5">
        <f>N4-1</f>
        <v>253</v>
      </c>
      <c r="O5" s="5">
        <f t="shared" ref="O5:O65" si="6">H5*$B$6</f>
        <v>1766.9014999999999</v>
      </c>
      <c r="P5" s="5">
        <f t="shared" ref="P5:P67" si="7">O4</f>
        <v>1876.42</v>
      </c>
      <c r="Q5" s="5">
        <f t="shared" si="0"/>
        <v>-109.51850000000013</v>
      </c>
      <c r="R5" s="5">
        <f t="shared" si="4"/>
        <v>9622.2954100000115</v>
      </c>
      <c r="S5" s="5">
        <f t="shared" ref="S5:S67" si="8">R5+S4+T4</f>
        <v>-159653.73904792679</v>
      </c>
      <c r="T5" s="5">
        <f t="shared" si="1"/>
        <v>-1.8232773772565003</v>
      </c>
      <c r="U5" s="5">
        <f t="shared" si="2"/>
        <v>121027.46578999999</v>
      </c>
    </row>
    <row r="6" spans="1:23" x14ac:dyDescent="0.2">
      <c r="A6" s="1" t="s">
        <v>272</v>
      </c>
      <c r="B6" s="2">
        <f>B5*100</f>
        <v>3500</v>
      </c>
      <c r="E6" t="s">
        <v>12</v>
      </c>
      <c r="F6" t="s">
        <v>8</v>
      </c>
      <c r="G6">
        <v>9.5250000000000004</v>
      </c>
      <c r="H6">
        <v>0.49812600000000001</v>
      </c>
      <c r="I6">
        <v>0.33281500000000003</v>
      </c>
      <c r="J6">
        <v>2.6976399999999998E-3</v>
      </c>
      <c r="K6">
        <v>87.43</v>
      </c>
      <c r="L6">
        <f t="shared" si="5"/>
        <v>-4.894149783746804E-3</v>
      </c>
      <c r="N6">
        <f t="shared" si="3"/>
        <v>252</v>
      </c>
      <c r="O6" s="5">
        <f t="shared" si="6"/>
        <v>1743.441</v>
      </c>
      <c r="P6" s="5">
        <f t="shared" si="7"/>
        <v>1766.9014999999999</v>
      </c>
      <c r="Q6" s="5">
        <f t="shared" si="0"/>
        <v>-23.460499999999911</v>
      </c>
      <c r="R6" s="5">
        <f t="shared" si="4"/>
        <v>2051.1515149999923</v>
      </c>
      <c r="S6" s="5">
        <f t="shared" si="8"/>
        <v>-157604.41081030405</v>
      </c>
      <c r="T6" s="5">
        <f t="shared" si="1"/>
        <v>-1.6871427094377325</v>
      </c>
      <c r="U6" s="5">
        <f t="shared" si="2"/>
        <v>119091.54663000003</v>
      </c>
    </row>
    <row r="7" spans="1:23" x14ac:dyDescent="0.2">
      <c r="B7" s="2"/>
      <c r="E7" t="s">
        <v>13</v>
      </c>
      <c r="F7" t="s">
        <v>8</v>
      </c>
      <c r="G7">
        <v>8.7750000000000004</v>
      </c>
      <c r="H7">
        <v>0.47774</v>
      </c>
      <c r="I7">
        <v>0.33112599999999998</v>
      </c>
      <c r="J7">
        <v>2.5111700000000001E-3</v>
      </c>
      <c r="K7">
        <v>86.14</v>
      </c>
      <c r="L7">
        <f t="shared" si="5"/>
        <v>-1.4754660871554415E-2</v>
      </c>
      <c r="N7">
        <f t="shared" si="3"/>
        <v>251</v>
      </c>
      <c r="O7" s="5">
        <f t="shared" si="6"/>
        <v>1672.09</v>
      </c>
      <c r="P7" s="5">
        <f t="shared" si="7"/>
        <v>1743.441</v>
      </c>
      <c r="Q7" s="5">
        <f t="shared" si="0"/>
        <v>-71.351000000000113</v>
      </c>
      <c r="R7" s="5">
        <f t="shared" si="4"/>
        <v>6146.1751400000094</v>
      </c>
      <c r="S7" s="5">
        <f t="shared" si="8"/>
        <v>-151459.92281301349</v>
      </c>
      <c r="T7" s="5">
        <f t="shared" si="1"/>
        <v>-1.5092921205172822</v>
      </c>
      <c r="U7" s="5">
        <f t="shared" si="2"/>
        <v>113321.33259999999</v>
      </c>
    </row>
    <row r="8" spans="1:23" x14ac:dyDescent="0.2">
      <c r="A8" s="11" t="s">
        <v>276</v>
      </c>
      <c r="B8" s="10">
        <f>B6*G2</f>
        <v>38587.5</v>
      </c>
      <c r="E8" t="s">
        <v>14</v>
      </c>
      <c r="F8" t="s">
        <v>8</v>
      </c>
      <c r="G8">
        <v>8.4</v>
      </c>
      <c r="H8">
        <v>0.46146300000000001</v>
      </c>
      <c r="I8">
        <v>0.34152700000000003</v>
      </c>
      <c r="J8">
        <v>2.4987400000000002E-3</v>
      </c>
      <c r="K8">
        <v>84.79</v>
      </c>
      <c r="L8">
        <f t="shared" si="5"/>
        <v>-1.5672161597399481E-2</v>
      </c>
      <c r="N8">
        <f t="shared" si="3"/>
        <v>250</v>
      </c>
      <c r="O8" s="5">
        <f t="shared" si="6"/>
        <v>1615.1205</v>
      </c>
      <c r="P8" s="5">
        <f t="shared" si="7"/>
        <v>1672.09</v>
      </c>
      <c r="Q8" s="5">
        <f t="shared" si="0"/>
        <v>-56.969499999999925</v>
      </c>
      <c r="R8" s="5">
        <f t="shared" si="4"/>
        <v>4830.4439049999937</v>
      </c>
      <c r="S8" s="5">
        <f t="shared" si="8"/>
        <v>-146630.98820013402</v>
      </c>
      <c r="T8" s="5">
        <f t="shared" si="1"/>
        <v>-1.4539393470444559</v>
      </c>
      <c r="U8" s="5">
        <f t="shared" si="2"/>
        <v>107546.06719500001</v>
      </c>
    </row>
    <row r="9" spans="1:23" x14ac:dyDescent="0.2">
      <c r="A9" s="1" t="s">
        <v>282</v>
      </c>
      <c r="B9" s="12">
        <f>S260</f>
        <v>-23327.94649562618</v>
      </c>
      <c r="E9" t="s">
        <v>15</v>
      </c>
      <c r="F9" t="s">
        <v>8</v>
      </c>
      <c r="G9">
        <v>8.1</v>
      </c>
      <c r="H9">
        <v>0.45429799999999998</v>
      </c>
      <c r="I9">
        <v>0.33812999999999999</v>
      </c>
      <c r="J9">
        <v>2.3930700000000002E-3</v>
      </c>
      <c r="K9">
        <v>84.42</v>
      </c>
      <c r="L9">
        <f t="shared" si="5"/>
        <v>-4.3637221370445012E-3</v>
      </c>
      <c r="N9">
        <f t="shared" si="3"/>
        <v>249</v>
      </c>
      <c r="O9" s="5">
        <f t="shared" si="6"/>
        <v>1590.0429999999999</v>
      </c>
      <c r="P9" s="5">
        <f t="shared" si="7"/>
        <v>1615.1205</v>
      </c>
      <c r="Q9" s="5">
        <f t="shared" si="0"/>
        <v>-25.0775000000001</v>
      </c>
      <c r="R9" s="5">
        <f t="shared" si="4"/>
        <v>2117.0425500000083</v>
      </c>
      <c r="S9" s="5">
        <f>R9+S8+T8</f>
        <v>-144515.39958948104</v>
      </c>
      <c r="T9" s="5">
        <f t="shared" si="1"/>
        <v>-1.3723629654587279</v>
      </c>
      <c r="U9" s="5">
        <f t="shared" si="2"/>
        <v>105881.43005999998</v>
      </c>
    </row>
    <row r="10" spans="1:23" x14ac:dyDescent="0.2">
      <c r="B10" s="2"/>
      <c r="E10" t="s">
        <v>16</v>
      </c>
      <c r="F10" t="s">
        <v>8</v>
      </c>
      <c r="G10">
        <v>7.1749999999999998</v>
      </c>
      <c r="H10">
        <v>0.42236000000000001</v>
      </c>
      <c r="I10">
        <v>0.34239399999999998</v>
      </c>
      <c r="J10">
        <v>2.35724E-3</v>
      </c>
      <c r="K10">
        <v>82.08</v>
      </c>
      <c r="L10">
        <f t="shared" si="5"/>
        <v>-2.7718550106609841E-2</v>
      </c>
      <c r="N10">
        <f t="shared" si="3"/>
        <v>248</v>
      </c>
      <c r="O10" s="5">
        <f t="shared" si="6"/>
        <v>1478.26</v>
      </c>
      <c r="P10" s="5">
        <f t="shared" si="7"/>
        <v>1590.0429999999999</v>
      </c>
      <c r="Q10" s="5">
        <f t="shared" si="0"/>
        <v>-111.7829999999999</v>
      </c>
      <c r="R10" s="5">
        <f t="shared" si="4"/>
        <v>9175.1486399999922</v>
      </c>
      <c r="S10" s="5">
        <f t="shared" si="8"/>
        <v>-135341.62331244649</v>
      </c>
      <c r="T10" s="5">
        <f t="shared" si="1"/>
        <v>-1.2660027307025055</v>
      </c>
      <c r="U10" s="5">
        <f t="shared" si="2"/>
        <v>96223.080799999996</v>
      </c>
    </row>
    <row r="11" spans="1:23" x14ac:dyDescent="0.2">
      <c r="A11" s="4" t="s">
        <v>278</v>
      </c>
      <c r="B11" s="6"/>
      <c r="E11" t="s">
        <v>17</v>
      </c>
      <c r="F11" t="s">
        <v>8</v>
      </c>
      <c r="G11">
        <v>7.35</v>
      </c>
      <c r="H11">
        <v>0.43813099999999999</v>
      </c>
      <c r="I11">
        <v>0.32891199999999998</v>
      </c>
      <c r="J11">
        <v>2.4490100000000002E-3</v>
      </c>
      <c r="K11">
        <v>82.18</v>
      </c>
      <c r="L11">
        <f t="shared" si="5"/>
        <v>1.218323586744674E-3</v>
      </c>
      <c r="N11">
        <f t="shared" si="3"/>
        <v>247</v>
      </c>
      <c r="O11" s="5">
        <f t="shared" si="6"/>
        <v>1533.4585</v>
      </c>
      <c r="P11" s="5">
        <f t="shared" si="7"/>
        <v>1478.26</v>
      </c>
      <c r="Q11" s="5">
        <f t="shared" si="0"/>
        <v>55.198499999999967</v>
      </c>
      <c r="R11" s="5">
        <f t="shared" si="4"/>
        <v>-4536.2127299999975</v>
      </c>
      <c r="S11" s="5">
        <f t="shared" si="8"/>
        <v>-139879.10204517719</v>
      </c>
      <c r="T11" s="5">
        <f t="shared" si="1"/>
        <v>-1.3593861892843628</v>
      </c>
      <c r="U11" s="5">
        <f t="shared" si="2"/>
        <v>100294.61953000001</v>
      </c>
    </row>
    <row r="12" spans="1:23" x14ac:dyDescent="0.2">
      <c r="E12" t="s">
        <v>18</v>
      </c>
      <c r="F12" t="s">
        <v>8</v>
      </c>
      <c r="G12">
        <v>7.45</v>
      </c>
      <c r="H12">
        <v>0.44495899999999999</v>
      </c>
      <c r="I12">
        <v>0.323932</v>
      </c>
      <c r="J12">
        <v>2.46766E-3</v>
      </c>
      <c r="K12">
        <v>82.69</v>
      </c>
      <c r="L12">
        <f t="shared" si="5"/>
        <v>6.2058895108296763E-3</v>
      </c>
      <c r="M12">
        <v>0.14069999999999999</v>
      </c>
      <c r="N12">
        <f t="shared" si="3"/>
        <v>246</v>
      </c>
      <c r="O12" s="5">
        <f t="shared" si="6"/>
        <v>1557.3564999999999</v>
      </c>
      <c r="P12" s="5">
        <f t="shared" si="7"/>
        <v>1533.4585</v>
      </c>
      <c r="Q12" s="5">
        <f t="shared" si="0"/>
        <v>23.897999999999911</v>
      </c>
      <c r="R12" s="5">
        <f t="shared" si="4"/>
        <v>-1760.3680090499925</v>
      </c>
      <c r="S12" s="5">
        <f t="shared" si="8"/>
        <v>-141640.82944041648</v>
      </c>
      <c r="T12" s="5">
        <f t="shared" si="1"/>
        <v>-1.3869897189561036</v>
      </c>
      <c r="U12" s="5">
        <f t="shared" si="2"/>
        <v>102702.80898499998</v>
      </c>
    </row>
    <row r="13" spans="1:23" x14ac:dyDescent="0.2">
      <c r="E13" t="s">
        <v>19</v>
      </c>
      <c r="F13" t="s">
        <v>8</v>
      </c>
      <c r="G13">
        <v>6.4249999999999998</v>
      </c>
      <c r="H13">
        <v>0.40309800000000001</v>
      </c>
      <c r="I13">
        <v>0.338445</v>
      </c>
      <c r="J13">
        <v>2.4614400000000001E-3</v>
      </c>
      <c r="K13">
        <v>79.41</v>
      </c>
      <c r="L13">
        <f t="shared" si="5"/>
        <v>-3.966622324343938E-2</v>
      </c>
      <c r="N13">
        <f t="shared" si="3"/>
        <v>245</v>
      </c>
      <c r="O13" s="5">
        <f t="shared" si="6"/>
        <v>1410.8430000000001</v>
      </c>
      <c r="P13" s="5">
        <f t="shared" si="7"/>
        <v>1557.3564999999999</v>
      </c>
      <c r="Q13" s="5">
        <f t="shared" si="0"/>
        <v>-146.51349999999979</v>
      </c>
      <c r="R13" s="5">
        <f t="shared" si="4"/>
        <v>11634.637034999983</v>
      </c>
      <c r="S13" s="5">
        <f t="shared" si="8"/>
        <v>-130007.57939513546</v>
      </c>
      <c r="T13" s="5">
        <f t="shared" si="1"/>
        <v>-1.2698645088347709</v>
      </c>
      <c r="U13" s="5">
        <f t="shared" si="2"/>
        <v>89547.542629999996</v>
      </c>
    </row>
    <row r="14" spans="1:23" x14ac:dyDescent="0.2">
      <c r="E14" t="s">
        <v>20</v>
      </c>
      <c r="F14" t="s">
        <v>8</v>
      </c>
      <c r="G14">
        <v>7.0750000000000002</v>
      </c>
      <c r="H14">
        <v>0.43557899999999999</v>
      </c>
      <c r="I14">
        <v>0.31985799999999998</v>
      </c>
      <c r="J14">
        <v>2.62305E-3</v>
      </c>
      <c r="K14">
        <v>82.24</v>
      </c>
      <c r="L14">
        <f t="shared" si="5"/>
        <v>3.5637828988792419E-2</v>
      </c>
      <c r="N14">
        <f t="shared" si="3"/>
        <v>244</v>
      </c>
      <c r="O14" s="5">
        <f t="shared" si="6"/>
        <v>1524.5264999999999</v>
      </c>
      <c r="P14" s="5">
        <f t="shared" si="7"/>
        <v>1410.8430000000001</v>
      </c>
      <c r="Q14" s="5">
        <f t="shared" si="0"/>
        <v>113.68349999999987</v>
      </c>
      <c r="R14" s="5">
        <f t="shared" si="4"/>
        <v>-9349.3310399999882</v>
      </c>
      <c r="S14" s="5">
        <f t="shared" si="8"/>
        <v>-139358.18029964427</v>
      </c>
      <c r="T14" s="5">
        <f t="shared" si="1"/>
        <v>-1.4505693445832615</v>
      </c>
      <c r="U14" s="5">
        <f t="shared" si="2"/>
        <v>100614.55935999998</v>
      </c>
    </row>
    <row r="15" spans="1:23" x14ac:dyDescent="0.2">
      <c r="E15" t="s">
        <v>21</v>
      </c>
      <c r="F15" t="s">
        <v>8</v>
      </c>
      <c r="G15">
        <v>6.5</v>
      </c>
      <c r="H15">
        <v>0.41670000000000001</v>
      </c>
      <c r="I15">
        <v>0.31704300000000002</v>
      </c>
      <c r="J15">
        <v>2.9524799999999999E-3</v>
      </c>
      <c r="K15">
        <v>81.16</v>
      </c>
      <c r="L15">
        <f t="shared" si="5"/>
        <v>-1.3132295719844311E-2</v>
      </c>
      <c r="N15">
        <f t="shared" si="3"/>
        <v>243</v>
      </c>
      <c r="O15" s="5">
        <f t="shared" si="6"/>
        <v>1458.45</v>
      </c>
      <c r="P15" s="5">
        <f t="shared" si="7"/>
        <v>1524.5264999999999</v>
      </c>
      <c r="Q15" s="5">
        <f t="shared" si="0"/>
        <v>-66.076499999999896</v>
      </c>
      <c r="R15" s="5">
        <f t="shared" si="4"/>
        <v>5362.7687399999913</v>
      </c>
      <c r="S15" s="5">
        <f t="shared" si="8"/>
        <v>-133996.86212898887</v>
      </c>
      <c r="T15" s="5">
        <f t="shared" si="1"/>
        <v>-1.5699327599150676</v>
      </c>
      <c r="U15" s="5">
        <f t="shared" si="2"/>
        <v>95617.801999999996</v>
      </c>
    </row>
    <row r="16" spans="1:23" x14ac:dyDescent="0.2">
      <c r="E16" t="s">
        <v>22</v>
      </c>
      <c r="F16" t="s">
        <v>8</v>
      </c>
      <c r="G16">
        <v>6.2</v>
      </c>
      <c r="H16">
        <v>0.40626499999999999</v>
      </c>
      <c r="I16">
        <v>0.31601800000000002</v>
      </c>
      <c r="J16">
        <v>3.0146299999999999E-3</v>
      </c>
      <c r="K16">
        <v>80.52</v>
      </c>
      <c r="L16">
        <f t="shared" si="5"/>
        <v>-7.8856579595859566E-3</v>
      </c>
      <c r="N16">
        <f t="shared" si="3"/>
        <v>242</v>
      </c>
      <c r="O16" s="5">
        <f t="shared" si="6"/>
        <v>1421.9275</v>
      </c>
      <c r="P16" s="5">
        <f t="shared" si="7"/>
        <v>1458.45</v>
      </c>
      <c r="Q16" s="5">
        <f t="shared" si="0"/>
        <v>-36.522500000000036</v>
      </c>
      <c r="R16" s="5">
        <f t="shared" si="4"/>
        <v>2940.7917000000029</v>
      </c>
      <c r="S16" s="5">
        <f t="shared" si="8"/>
        <v>-131057.64036174878</v>
      </c>
      <c r="T16" s="5">
        <f t="shared" si="1"/>
        <v>-1.5678186284275346</v>
      </c>
      <c r="U16" s="5">
        <f t="shared" si="2"/>
        <v>92793.602299999999</v>
      </c>
    </row>
    <row r="17" spans="5:22" x14ac:dyDescent="0.2">
      <c r="E17" t="s">
        <v>23</v>
      </c>
      <c r="F17" t="s">
        <v>8</v>
      </c>
      <c r="G17">
        <v>6.1749999999999998</v>
      </c>
      <c r="H17">
        <v>0.40958800000000001</v>
      </c>
      <c r="I17">
        <v>0.30904500000000001</v>
      </c>
      <c r="J17">
        <v>3.1451600000000001E-3</v>
      </c>
      <c r="K17">
        <v>81.069999999999993</v>
      </c>
      <c r="L17">
        <f t="shared" si="5"/>
        <v>6.830601092896238E-3</v>
      </c>
      <c r="N17">
        <f t="shared" si="3"/>
        <v>241</v>
      </c>
      <c r="O17" s="5">
        <f t="shared" si="6"/>
        <v>1433.558</v>
      </c>
      <c r="P17" s="5">
        <f t="shared" si="7"/>
        <v>1421.9275</v>
      </c>
      <c r="Q17" s="5">
        <f t="shared" si="0"/>
        <v>11.630499999999984</v>
      </c>
      <c r="R17" s="5">
        <f t="shared" si="4"/>
        <v>-942.88463499999864</v>
      </c>
      <c r="S17" s="5">
        <f t="shared" si="8"/>
        <v>-132002.0928153772</v>
      </c>
      <c r="T17" s="5">
        <f t="shared" si="1"/>
        <v>-1.6474908819016338</v>
      </c>
      <c r="U17" s="5">
        <f t="shared" si="2"/>
        <v>94606.047059999983</v>
      </c>
    </row>
    <row r="18" spans="5:22" x14ac:dyDescent="0.2">
      <c r="E18" t="s">
        <v>24</v>
      </c>
      <c r="F18" t="s">
        <v>8</v>
      </c>
      <c r="G18">
        <v>6.1749999999999998</v>
      </c>
      <c r="H18">
        <v>0.41252899999999998</v>
      </c>
      <c r="I18">
        <v>0.30396899999999999</v>
      </c>
      <c r="J18">
        <v>3.21974E-3</v>
      </c>
      <c r="K18">
        <v>81.510000000000005</v>
      </c>
      <c r="L18">
        <f t="shared" si="5"/>
        <v>5.4274084124832367E-3</v>
      </c>
      <c r="N18">
        <f t="shared" si="3"/>
        <v>240</v>
      </c>
      <c r="O18" s="5">
        <f t="shared" si="6"/>
        <v>1443.8515</v>
      </c>
      <c r="P18" s="5">
        <f t="shared" si="7"/>
        <v>1433.558</v>
      </c>
      <c r="Q18" s="5">
        <f t="shared" si="0"/>
        <v>10.293499999999995</v>
      </c>
      <c r="R18" s="5">
        <f t="shared" si="4"/>
        <v>-839.02318499999956</v>
      </c>
      <c r="S18" s="5">
        <f t="shared" si="8"/>
        <v>-132842.7634912591</v>
      </c>
      <c r="T18" s="5">
        <f t="shared" si="1"/>
        <v>-1.6972982512831212</v>
      </c>
      <c r="U18" s="5">
        <f t="shared" si="2"/>
        <v>96075.835765000011</v>
      </c>
    </row>
    <row r="19" spans="5:22" x14ac:dyDescent="0.2">
      <c r="E19" t="s">
        <v>25</v>
      </c>
      <c r="F19" t="s">
        <v>8</v>
      </c>
      <c r="G19">
        <v>6.75</v>
      </c>
      <c r="H19">
        <v>0.44103100000000001</v>
      </c>
      <c r="I19">
        <v>0.29305300000000001</v>
      </c>
      <c r="J19">
        <v>3.1327299999999998E-3</v>
      </c>
      <c r="K19">
        <v>83.679000000000002</v>
      </c>
      <c r="L19">
        <f t="shared" si="5"/>
        <v>2.6610231873389623E-2</v>
      </c>
      <c r="N19">
        <f t="shared" si="3"/>
        <v>239</v>
      </c>
      <c r="O19" s="5">
        <f t="shared" si="6"/>
        <v>1543.6085</v>
      </c>
      <c r="P19" s="5">
        <f t="shared" si="7"/>
        <v>1443.8515</v>
      </c>
      <c r="Q19" s="5">
        <f t="shared" si="0"/>
        <v>99.757000000000062</v>
      </c>
      <c r="R19" s="5">
        <f t="shared" si="4"/>
        <v>-8347.5660030000054</v>
      </c>
      <c r="S19" s="5">
        <f t="shared" si="8"/>
        <v>-141192.02679251041</v>
      </c>
      <c r="T19" s="5">
        <f t="shared" si="1"/>
        <v>-1.7552241987845283</v>
      </c>
      <c r="U19" s="5">
        <f t="shared" si="2"/>
        <v>105542.61567150001</v>
      </c>
    </row>
    <row r="20" spans="5:22" x14ac:dyDescent="0.2">
      <c r="E20" t="s">
        <v>26</v>
      </c>
      <c r="F20" t="s">
        <v>8</v>
      </c>
      <c r="G20">
        <v>5.9749999999999996</v>
      </c>
      <c r="H20">
        <v>0.40860600000000002</v>
      </c>
      <c r="I20">
        <v>0.29776799999999998</v>
      </c>
      <c r="J20">
        <v>3.2073100000000001E-3</v>
      </c>
      <c r="K20">
        <v>81.53</v>
      </c>
      <c r="L20">
        <f t="shared" si="5"/>
        <v>-2.5681473248963305E-2</v>
      </c>
      <c r="N20">
        <f t="shared" si="3"/>
        <v>238</v>
      </c>
      <c r="O20" s="5">
        <f t="shared" si="6"/>
        <v>1430.1210000000001</v>
      </c>
      <c r="P20" s="5">
        <f t="shared" si="7"/>
        <v>1543.6085</v>
      </c>
      <c r="Q20" s="5">
        <f t="shared" si="0"/>
        <v>-113.48749999999995</v>
      </c>
      <c r="R20" s="5">
        <f t="shared" si="4"/>
        <v>9252.6358749999963</v>
      </c>
      <c r="S20" s="5">
        <f t="shared" si="8"/>
        <v>-131941.14614170918</v>
      </c>
      <c r="T20" s="5">
        <f t="shared" si="1"/>
        <v>-1.6792704659990685</v>
      </c>
      <c r="U20" s="5">
        <f t="shared" si="2"/>
        <v>95685.265130000014</v>
      </c>
    </row>
    <row r="21" spans="5:22" x14ac:dyDescent="0.2">
      <c r="E21" t="s">
        <v>27</v>
      </c>
      <c r="F21" t="s">
        <v>8</v>
      </c>
      <c r="G21">
        <v>5.5</v>
      </c>
      <c r="H21">
        <v>0.38786900000000002</v>
      </c>
      <c r="I21">
        <v>0.30080299999999999</v>
      </c>
      <c r="J21">
        <v>3.2818999999999999E-3</v>
      </c>
      <c r="K21">
        <v>80.08</v>
      </c>
      <c r="L21">
        <f t="shared" si="5"/>
        <v>-1.7784864467067396E-2</v>
      </c>
      <c r="N21">
        <f t="shared" si="3"/>
        <v>237</v>
      </c>
      <c r="O21" s="5">
        <f t="shared" si="6"/>
        <v>1357.5415</v>
      </c>
      <c r="P21" s="5">
        <f t="shared" si="7"/>
        <v>1430.1210000000001</v>
      </c>
      <c r="Q21" s="5">
        <f t="shared" si="0"/>
        <v>-72.579500000000053</v>
      </c>
      <c r="R21" s="5">
        <f t="shared" si="4"/>
        <v>5812.1663600000038</v>
      </c>
      <c r="S21" s="5">
        <f t="shared" si="8"/>
        <v>-126130.65905217518</v>
      </c>
      <c r="T21" s="5">
        <f t="shared" si="1"/>
        <v>-1.6426516267592608</v>
      </c>
      <c r="U21" s="5">
        <f t="shared" si="2"/>
        <v>89461.923320000002</v>
      </c>
    </row>
    <row r="22" spans="5:22" x14ac:dyDescent="0.2">
      <c r="E22" t="s">
        <v>28</v>
      </c>
      <c r="F22" t="s">
        <v>8</v>
      </c>
      <c r="G22">
        <v>5</v>
      </c>
      <c r="H22">
        <v>0.37008000000000002</v>
      </c>
      <c r="I22">
        <v>0.294821</v>
      </c>
      <c r="J22">
        <v>3.4621500000000002E-3</v>
      </c>
      <c r="K22">
        <v>79.319999999999993</v>
      </c>
      <c r="L22">
        <f t="shared" si="5"/>
        <v>-9.4905094905095577E-3</v>
      </c>
      <c r="N22">
        <f t="shared" si="3"/>
        <v>236</v>
      </c>
      <c r="O22" s="5">
        <f t="shared" si="6"/>
        <v>1295.28</v>
      </c>
      <c r="P22" s="5">
        <f t="shared" si="7"/>
        <v>1357.5415</v>
      </c>
      <c r="Q22" s="5">
        <f t="shared" si="0"/>
        <v>-62.261500000000069</v>
      </c>
      <c r="R22" s="5">
        <f t="shared" si="4"/>
        <v>4938.5821800000049</v>
      </c>
      <c r="S22" s="5">
        <f t="shared" si="8"/>
        <v>-121193.71952380193</v>
      </c>
      <c r="T22" s="5">
        <f t="shared" si="1"/>
        <v>-1.6650430001957575</v>
      </c>
      <c r="U22" s="5">
        <f t="shared" si="2"/>
        <v>85241.609599999996</v>
      </c>
      <c r="V22">
        <f>_xlfn.STDEV.P(L2:L22)*SQRT(COUNT(L2:L22))</f>
        <v>7.8736690439161178E-2</v>
      </c>
    </row>
    <row r="23" spans="5:22" x14ac:dyDescent="0.2">
      <c r="E23" t="s">
        <v>29</v>
      </c>
      <c r="F23" t="s">
        <v>8</v>
      </c>
      <c r="G23">
        <v>5.35</v>
      </c>
      <c r="H23">
        <v>0.38812099999999999</v>
      </c>
      <c r="I23">
        <v>0.29026299999999999</v>
      </c>
      <c r="J23">
        <v>3.5615999999999998E-3</v>
      </c>
      <c r="K23">
        <v>80.63</v>
      </c>
      <c r="L23">
        <f t="shared" si="5"/>
        <v>1.6515380736258134E-2</v>
      </c>
      <c r="N23">
        <f t="shared" si="3"/>
        <v>235</v>
      </c>
      <c r="O23" s="5">
        <f t="shared" si="6"/>
        <v>1358.4234999999999</v>
      </c>
      <c r="P23" s="5">
        <f t="shared" si="7"/>
        <v>1295.28</v>
      </c>
      <c r="Q23" s="5">
        <f t="shared" si="0"/>
        <v>63.143499999999904</v>
      </c>
      <c r="R23" s="5">
        <f t="shared" si="4"/>
        <v>-5091.2604049999918</v>
      </c>
      <c r="S23" s="5">
        <f t="shared" si="8"/>
        <v>-126286.64497180212</v>
      </c>
      <c r="T23" s="5">
        <f t="shared" si="1"/>
        <v>-1.7848512489348032</v>
      </c>
      <c r="U23" s="5">
        <f t="shared" si="2"/>
        <v>90804.68680499999</v>
      </c>
      <c r="V23">
        <f>_xlfn.STDEV.P(L3:L23)*SQRT(COUNT(L3:L23))</f>
        <v>8.1583787900018578E-2</v>
      </c>
    </row>
    <row r="24" spans="5:22" x14ac:dyDescent="0.2">
      <c r="E24" t="s">
        <v>30</v>
      </c>
      <c r="F24" t="s">
        <v>8</v>
      </c>
      <c r="G24">
        <v>4.9000000000000004</v>
      </c>
      <c r="H24">
        <v>0.369728</v>
      </c>
      <c r="I24">
        <v>0.28770400000000002</v>
      </c>
      <c r="J24">
        <v>3.6734799999999998E-3</v>
      </c>
      <c r="K24">
        <v>79.69</v>
      </c>
      <c r="L24">
        <f t="shared" si="5"/>
        <v>-1.1658191740047119E-2</v>
      </c>
      <c r="N24">
        <f t="shared" si="3"/>
        <v>234</v>
      </c>
      <c r="O24" s="5">
        <f t="shared" si="6"/>
        <v>1294.048</v>
      </c>
      <c r="P24" s="5">
        <f t="shared" si="7"/>
        <v>1358.4234999999999</v>
      </c>
      <c r="Q24" s="5">
        <f t="shared" si="0"/>
        <v>-64.375499999999874</v>
      </c>
      <c r="R24" s="5">
        <f t="shared" si="4"/>
        <v>5130.0835949999901</v>
      </c>
      <c r="S24" s="5">
        <f t="shared" si="8"/>
        <v>-121158.34622805106</v>
      </c>
      <c r="T24" s="5">
        <f t="shared" si="1"/>
        <v>-1.766161752785004</v>
      </c>
      <c r="U24" s="5">
        <f t="shared" si="2"/>
        <v>85972.685119999995</v>
      </c>
      <c r="V24">
        <f>_xlfn.STDEV.P(L4:L24)*SQRT(COUNT(L4:L24))</f>
        <v>8.1829799467807468E-2</v>
      </c>
    </row>
    <row r="25" spans="5:22" x14ac:dyDescent="0.2">
      <c r="E25" t="s">
        <v>31</v>
      </c>
      <c r="F25" t="s">
        <v>8</v>
      </c>
      <c r="G25">
        <v>5.15</v>
      </c>
      <c r="H25">
        <v>0.38232300000000002</v>
      </c>
      <c r="I25">
        <v>0.285715</v>
      </c>
      <c r="J25">
        <v>3.6734799999999998E-3</v>
      </c>
      <c r="K25">
        <v>80.55</v>
      </c>
      <c r="L25">
        <f t="shared" si="5"/>
        <v>1.0791818295896594E-2</v>
      </c>
      <c r="N25">
        <f t="shared" si="3"/>
        <v>233</v>
      </c>
      <c r="O25" s="5">
        <f t="shared" si="6"/>
        <v>1338.1305</v>
      </c>
      <c r="P25" s="5">
        <f t="shared" si="7"/>
        <v>1294.048</v>
      </c>
      <c r="Q25" s="5">
        <f t="shared" si="0"/>
        <v>44.082499999999982</v>
      </c>
      <c r="R25" s="5">
        <f t="shared" si="4"/>
        <v>-3550.8453749999985</v>
      </c>
      <c r="S25" s="5">
        <f t="shared" si="8"/>
        <v>-124710.95776480385</v>
      </c>
      <c r="T25" s="5">
        <f t="shared" si="1"/>
        <v>-1.8179492425787764</v>
      </c>
      <c r="U25" s="5">
        <f t="shared" si="2"/>
        <v>89761.411775</v>
      </c>
      <c r="V25">
        <f t="shared" ref="V25:V86" si="9">_xlfn.STDEV.P(L5:L25)*SQRT(COUNT(L5:L25))</f>
        <v>8.2757948188033517E-2</v>
      </c>
    </row>
    <row r="26" spans="5:22" x14ac:dyDescent="0.2">
      <c r="E26" t="s">
        <v>32</v>
      </c>
      <c r="F26" t="s">
        <v>8</v>
      </c>
      <c r="G26">
        <v>6.0750000000000002</v>
      </c>
      <c r="H26">
        <v>0.42146</v>
      </c>
      <c r="I26">
        <v>0.28626299999999999</v>
      </c>
      <c r="J26">
        <v>3.66104E-3</v>
      </c>
      <c r="K26">
        <v>82.86</v>
      </c>
      <c r="L26">
        <f t="shared" si="5"/>
        <v>2.8677839851024345E-2</v>
      </c>
      <c r="N26">
        <f t="shared" si="3"/>
        <v>232</v>
      </c>
      <c r="O26" s="5">
        <f t="shared" si="6"/>
        <v>1475.11</v>
      </c>
      <c r="P26" s="5">
        <f t="shared" si="7"/>
        <v>1338.1305</v>
      </c>
      <c r="Q26" s="5">
        <f t="shared" si="0"/>
        <v>136.97949999999992</v>
      </c>
      <c r="R26" s="5">
        <f t="shared" si="4"/>
        <v>-11350.121369999993</v>
      </c>
      <c r="S26" s="5">
        <f t="shared" si="8"/>
        <v>-136062.89708404642</v>
      </c>
      <c r="T26" s="5">
        <f t="shared" si="1"/>
        <v>-1.9767131299229257</v>
      </c>
      <c r="U26" s="5">
        <f t="shared" si="2"/>
        <v>100965.11459999999</v>
      </c>
      <c r="V26">
        <f t="shared" si="9"/>
        <v>8.6298769386391777E-2</v>
      </c>
    </row>
    <row r="27" spans="5:22" x14ac:dyDescent="0.2">
      <c r="E27" t="s">
        <v>33</v>
      </c>
      <c r="F27" t="s">
        <v>8</v>
      </c>
      <c r="G27">
        <v>6.0250000000000004</v>
      </c>
      <c r="H27">
        <v>0.41961599999999999</v>
      </c>
      <c r="I27">
        <v>0.28717799999999999</v>
      </c>
      <c r="J27">
        <v>3.5864600000000001E-3</v>
      </c>
      <c r="K27">
        <v>82.75</v>
      </c>
      <c r="L27">
        <f t="shared" si="5"/>
        <v>-1.3275404296403392E-3</v>
      </c>
      <c r="N27">
        <f t="shared" si="3"/>
        <v>231</v>
      </c>
      <c r="O27" s="5">
        <f t="shared" si="6"/>
        <v>1468.6559999999999</v>
      </c>
      <c r="P27" s="5">
        <f t="shared" si="7"/>
        <v>1475.11</v>
      </c>
      <c r="Q27" s="5">
        <f t="shared" si="0"/>
        <v>-6.4539999999999509</v>
      </c>
      <c r="R27" s="5">
        <f t="shared" si="4"/>
        <v>534.06849999999599</v>
      </c>
      <c r="S27" s="5">
        <f t="shared" si="8"/>
        <v>-135530.80529717635</v>
      </c>
      <c r="T27" s="5">
        <f t="shared" si="1"/>
        <v>-1.9288722697067902</v>
      </c>
      <c r="U27" s="5">
        <f t="shared" si="2"/>
        <v>100443.784</v>
      </c>
      <c r="V27">
        <f t="shared" si="9"/>
        <v>8.6274512148729721E-2</v>
      </c>
    </row>
    <row r="28" spans="5:22" x14ac:dyDescent="0.2">
      <c r="E28" t="s">
        <v>34</v>
      </c>
      <c r="F28" t="s">
        <v>8</v>
      </c>
      <c r="G28">
        <v>4.75</v>
      </c>
      <c r="H28">
        <v>0.36183100000000001</v>
      </c>
      <c r="I28">
        <v>0.291825</v>
      </c>
      <c r="J28">
        <v>3.6113199999999999E-3</v>
      </c>
      <c r="K28">
        <v>79.19</v>
      </c>
      <c r="L28">
        <f t="shared" si="5"/>
        <v>-4.3021148036253787E-2</v>
      </c>
      <c r="N28">
        <f t="shared" si="3"/>
        <v>230</v>
      </c>
      <c r="O28" s="5">
        <f t="shared" si="6"/>
        <v>1266.4085</v>
      </c>
      <c r="P28" s="5">
        <f t="shared" si="7"/>
        <v>1468.6559999999999</v>
      </c>
      <c r="Q28" s="5">
        <f t="shared" si="0"/>
        <v>-202.24749999999995</v>
      </c>
      <c r="R28" s="5">
        <f t="shared" si="4"/>
        <v>16015.979524999995</v>
      </c>
      <c r="S28" s="5">
        <f t="shared" si="8"/>
        <v>-119516.75464444606</v>
      </c>
      <c r="T28" s="5">
        <f t="shared" si="1"/>
        <v>-1.7127509777086545</v>
      </c>
      <c r="U28" s="5">
        <f t="shared" si="2"/>
        <v>83661.889114999998</v>
      </c>
      <c r="V28">
        <f t="shared" si="9"/>
        <v>9.4342329949726952E-2</v>
      </c>
    </row>
    <row r="29" spans="5:22" x14ac:dyDescent="0.2">
      <c r="E29" t="s">
        <v>35</v>
      </c>
      <c r="F29" t="s">
        <v>8</v>
      </c>
      <c r="G29">
        <v>4.6500000000000004</v>
      </c>
      <c r="H29">
        <v>0.36134300000000003</v>
      </c>
      <c r="I29">
        <v>0.28427200000000002</v>
      </c>
      <c r="J29">
        <v>3.57384E-3</v>
      </c>
      <c r="K29">
        <v>79.55</v>
      </c>
      <c r="L29">
        <f t="shared" si="5"/>
        <v>4.5460285389569144E-3</v>
      </c>
      <c r="N29">
        <f t="shared" si="3"/>
        <v>229</v>
      </c>
      <c r="O29" s="5">
        <f t="shared" si="6"/>
        <v>1264.7005000000001</v>
      </c>
      <c r="P29" s="5">
        <f t="shared" si="7"/>
        <v>1266.4085</v>
      </c>
      <c r="Q29" s="5">
        <f t="shared" si="0"/>
        <v>-1.7079999999998563</v>
      </c>
      <c r="R29" s="5">
        <f t="shared" si="4"/>
        <v>135.87139999998857</v>
      </c>
      <c r="S29" s="5">
        <f t="shared" si="8"/>
        <v>-119382.59599542378</v>
      </c>
      <c r="T29" s="5">
        <f t="shared" si="1"/>
        <v>-1.6930726066360529</v>
      </c>
      <c r="U29" s="5">
        <f t="shared" si="2"/>
        <v>84331.924775000007</v>
      </c>
      <c r="V29">
        <f t="shared" si="9"/>
        <v>9.3856885955557801E-2</v>
      </c>
    </row>
    <row r="30" spans="5:22" x14ac:dyDescent="0.2">
      <c r="E30" t="s">
        <v>36</v>
      </c>
      <c r="F30" t="s">
        <v>8</v>
      </c>
      <c r="G30">
        <v>4.5250000000000004</v>
      </c>
      <c r="H30">
        <v>0.35699999999999998</v>
      </c>
      <c r="I30">
        <v>0.28149800000000003</v>
      </c>
      <c r="J30">
        <v>3.64861E-3</v>
      </c>
      <c r="K30">
        <v>79.5</v>
      </c>
      <c r="L30">
        <f t="shared" si="5"/>
        <v>-6.2853551225638959E-4</v>
      </c>
      <c r="N30">
        <f t="shared" si="3"/>
        <v>228</v>
      </c>
      <c r="O30" s="5">
        <f t="shared" si="6"/>
        <v>1249.5</v>
      </c>
      <c r="P30" s="5">
        <f t="shared" si="7"/>
        <v>1264.7005000000001</v>
      </c>
      <c r="Q30" s="5">
        <f t="shared" si="0"/>
        <v>-15.200500000000147</v>
      </c>
      <c r="R30" s="5">
        <f t="shared" si="4"/>
        <v>1208.4397500000118</v>
      </c>
      <c r="S30" s="5">
        <f t="shared" si="8"/>
        <v>-118175.84931803041</v>
      </c>
      <c r="T30" s="5">
        <f t="shared" si="1"/>
        <v>-1.7110221650010276</v>
      </c>
      <c r="U30" s="5">
        <f t="shared" si="2"/>
        <v>83497.75</v>
      </c>
      <c r="V30">
        <f t="shared" si="9"/>
        <v>9.3866327753288417E-2</v>
      </c>
    </row>
    <row r="31" spans="5:22" x14ac:dyDescent="0.2">
      <c r="E31" t="s">
        <v>37</v>
      </c>
      <c r="F31" t="s">
        <v>8</v>
      </c>
      <c r="G31">
        <v>4.2249999999999996</v>
      </c>
      <c r="H31">
        <v>0.34182699999999999</v>
      </c>
      <c r="I31">
        <v>0.28264600000000001</v>
      </c>
      <c r="J31">
        <v>3.6361800000000001E-3</v>
      </c>
      <c r="K31">
        <v>78.55</v>
      </c>
      <c r="L31">
        <f t="shared" si="5"/>
        <v>-1.1949685534591192E-2</v>
      </c>
      <c r="N31">
        <f t="shared" si="3"/>
        <v>227</v>
      </c>
      <c r="O31" s="5">
        <f t="shared" si="6"/>
        <v>1196.3944999999999</v>
      </c>
      <c r="P31" s="5">
        <f t="shared" si="7"/>
        <v>1249.5</v>
      </c>
      <c r="Q31" s="5">
        <f t="shared" si="0"/>
        <v>-53.10550000000012</v>
      </c>
      <c r="R31" s="5">
        <f t="shared" si="4"/>
        <v>4171.4370250000093</v>
      </c>
      <c r="S31" s="5">
        <f t="shared" si="8"/>
        <v>-114006.12331519541</v>
      </c>
      <c r="T31" s="5">
        <f t="shared" si="1"/>
        <v>-1.6450269264930446</v>
      </c>
      <c r="U31" s="5">
        <f t="shared" si="2"/>
        <v>79189.287974999985</v>
      </c>
      <c r="V31">
        <f t="shared" si="9"/>
        <v>9.0867617269418222E-2</v>
      </c>
    </row>
    <row r="32" spans="5:22" x14ac:dyDescent="0.2">
      <c r="E32" t="s">
        <v>38</v>
      </c>
      <c r="F32" t="s">
        <v>8</v>
      </c>
      <c r="G32">
        <v>3.375</v>
      </c>
      <c r="H32">
        <v>0.29539799999999999</v>
      </c>
      <c r="I32">
        <v>0.28664899999999999</v>
      </c>
      <c r="J32">
        <v>3.6921200000000001E-3</v>
      </c>
      <c r="K32">
        <v>75.75</v>
      </c>
      <c r="L32">
        <f t="shared" si="5"/>
        <v>-3.5646085295989782E-2</v>
      </c>
      <c r="N32">
        <f t="shared" si="3"/>
        <v>226</v>
      </c>
      <c r="O32" s="5">
        <f t="shared" si="6"/>
        <v>1033.893</v>
      </c>
      <c r="P32" s="5">
        <f t="shared" si="7"/>
        <v>1196.3944999999999</v>
      </c>
      <c r="Q32" s="5">
        <f t="shared" si="0"/>
        <v>-162.50149999999985</v>
      </c>
      <c r="R32" s="5">
        <f t="shared" si="4"/>
        <v>12309.488624999989</v>
      </c>
      <c r="S32" s="5">
        <f t="shared" si="8"/>
        <v>-101698.27971712191</v>
      </c>
      <c r="T32" s="5">
        <f t="shared" si="1"/>
        <v>-1.4900089385284927</v>
      </c>
      <c r="U32" s="5">
        <f t="shared" si="2"/>
        <v>66504.894750000007</v>
      </c>
      <c r="V32">
        <f t="shared" si="9"/>
        <v>9.6549258968343724E-2</v>
      </c>
    </row>
    <row r="33" spans="5:22" x14ac:dyDescent="0.2">
      <c r="E33" t="s">
        <v>39</v>
      </c>
      <c r="F33" t="s">
        <v>8</v>
      </c>
      <c r="G33">
        <v>3.3</v>
      </c>
      <c r="H33">
        <v>0.293908</v>
      </c>
      <c r="I33">
        <v>0.28204699999999999</v>
      </c>
      <c r="J33">
        <v>3.71077E-3</v>
      </c>
      <c r="K33">
        <v>75.760000000000005</v>
      </c>
      <c r="L33">
        <f t="shared" si="5"/>
        <v>1.3201320132028016E-4</v>
      </c>
      <c r="N33">
        <f t="shared" si="3"/>
        <v>225</v>
      </c>
      <c r="O33" s="5">
        <f t="shared" si="6"/>
        <v>1028.6780000000001</v>
      </c>
      <c r="P33" s="5">
        <f t="shared" si="7"/>
        <v>1033.893</v>
      </c>
      <c r="Q33" s="5">
        <f t="shared" si="0"/>
        <v>-5.2149999999999181</v>
      </c>
      <c r="R33" s="5">
        <f t="shared" si="4"/>
        <v>395.08839999999384</v>
      </c>
      <c r="S33" s="5">
        <f t="shared" si="8"/>
        <v>-101304.68132606045</v>
      </c>
      <c r="T33" s="5">
        <f t="shared" si="1"/>
        <v>-1.4917395727154974</v>
      </c>
      <c r="U33" s="5">
        <f t="shared" si="2"/>
        <v>66382.645280000012</v>
      </c>
      <c r="V33">
        <f t="shared" si="9"/>
        <v>9.6110247914452634E-2</v>
      </c>
    </row>
    <row r="34" spans="5:22" x14ac:dyDescent="0.2">
      <c r="E34" t="s">
        <v>40</v>
      </c>
      <c r="F34" t="s">
        <v>8</v>
      </c>
      <c r="G34">
        <v>3.05</v>
      </c>
      <c r="H34">
        <v>0.264372</v>
      </c>
      <c r="I34">
        <v>0.30876900000000002</v>
      </c>
      <c r="J34">
        <v>3.75428E-3</v>
      </c>
      <c r="K34">
        <v>75.03</v>
      </c>
      <c r="L34">
        <f t="shared" si="5"/>
        <v>-9.6356916578670404E-3</v>
      </c>
      <c r="N34">
        <f t="shared" si="3"/>
        <v>224</v>
      </c>
      <c r="O34" s="5">
        <f t="shared" si="6"/>
        <v>925.30200000000002</v>
      </c>
      <c r="P34" s="5">
        <f t="shared" si="7"/>
        <v>1028.6780000000001</v>
      </c>
      <c r="Q34" s="5">
        <f t="shared" si="0"/>
        <v>-103.37600000000009</v>
      </c>
      <c r="R34" s="5">
        <f t="shared" si="4"/>
        <v>7756.301280000007</v>
      </c>
      <c r="S34" s="5">
        <f t="shared" si="8"/>
        <v>-93549.871785633164</v>
      </c>
      <c r="T34" s="5">
        <f t="shared" si="1"/>
        <v>-1.3937000501879637</v>
      </c>
      <c r="U34" s="5">
        <f t="shared" si="2"/>
        <v>58750.409060000005</v>
      </c>
      <c r="V34">
        <f t="shared" si="9"/>
        <v>8.9163936425473628E-2</v>
      </c>
    </row>
    <row r="35" spans="5:22" x14ac:dyDescent="0.2">
      <c r="E35" t="s">
        <v>41</v>
      </c>
      <c r="F35" t="s">
        <v>8</v>
      </c>
      <c r="G35">
        <v>2.8050000000000002</v>
      </c>
      <c r="H35">
        <v>0.250969</v>
      </c>
      <c r="I35">
        <v>0.30996099999999999</v>
      </c>
      <c r="J35">
        <v>3.7356300000000002E-3</v>
      </c>
      <c r="K35">
        <v>73.73</v>
      </c>
      <c r="L35">
        <f t="shared" si="5"/>
        <v>-1.7326402772224414E-2</v>
      </c>
      <c r="M35">
        <v>0.36535000000000001</v>
      </c>
      <c r="N35">
        <f t="shared" si="3"/>
        <v>223</v>
      </c>
      <c r="O35" s="5">
        <f t="shared" si="6"/>
        <v>878.39149999999995</v>
      </c>
      <c r="P35" s="5">
        <f t="shared" si="7"/>
        <v>925.30200000000002</v>
      </c>
      <c r="Q35" s="5">
        <f t="shared" si="0"/>
        <v>-46.91050000000007</v>
      </c>
      <c r="R35" s="5">
        <f t="shared" si="4"/>
        <v>3796.7702507000054</v>
      </c>
      <c r="S35" s="5">
        <f t="shared" si="8"/>
        <v>-89754.495234983347</v>
      </c>
      <c r="T35" s="5">
        <f t="shared" si="1"/>
        <v>-1.3305142263280194</v>
      </c>
      <c r="U35" s="5">
        <f t="shared" si="2"/>
        <v>54946.305294999998</v>
      </c>
      <c r="V35">
        <f t="shared" si="9"/>
        <v>8.1123881122742908E-2</v>
      </c>
    </row>
    <row r="36" spans="5:22" x14ac:dyDescent="0.2">
      <c r="E36" t="s">
        <v>42</v>
      </c>
      <c r="F36" t="s">
        <v>8</v>
      </c>
      <c r="G36">
        <v>2.34</v>
      </c>
      <c r="H36">
        <v>0.21953800000000001</v>
      </c>
      <c r="I36">
        <v>0.31975399999999998</v>
      </c>
      <c r="J36">
        <v>3.6859100000000001E-3</v>
      </c>
      <c r="K36">
        <v>71.150000000000006</v>
      </c>
      <c r="L36">
        <f t="shared" si="5"/>
        <v>-3.4992540349925383E-2</v>
      </c>
      <c r="N36">
        <f t="shared" si="3"/>
        <v>222</v>
      </c>
      <c r="O36" s="5">
        <f t="shared" si="6"/>
        <v>768.38300000000004</v>
      </c>
      <c r="P36" s="5">
        <f t="shared" si="7"/>
        <v>878.39149999999995</v>
      </c>
      <c r="Q36" s="5">
        <f t="shared" si="0"/>
        <v>-110.00849999999991</v>
      </c>
      <c r="R36" s="5">
        <f t="shared" si="4"/>
        <v>7827.1047749999943</v>
      </c>
      <c r="S36" s="5">
        <f t="shared" si="8"/>
        <v>-81928.720974209675</v>
      </c>
      <c r="T36" s="5">
        <f t="shared" si="1"/>
        <v>-1.1983408409763856</v>
      </c>
      <c r="U36" s="5">
        <f t="shared" si="2"/>
        <v>46480.450450000004</v>
      </c>
      <c r="V36">
        <f t="shared" si="9"/>
        <v>8.5967557338866865E-2</v>
      </c>
    </row>
    <row r="37" spans="5:22" x14ac:dyDescent="0.2">
      <c r="E37" t="s">
        <v>43</v>
      </c>
      <c r="F37" t="s">
        <v>8</v>
      </c>
      <c r="G37">
        <v>2.4900000000000002</v>
      </c>
      <c r="H37">
        <v>0.23491799999999999</v>
      </c>
      <c r="I37">
        <v>0.30121399999999998</v>
      </c>
      <c r="J37">
        <v>3.81643E-3</v>
      </c>
      <c r="K37">
        <v>73.38</v>
      </c>
      <c r="L37">
        <f t="shared" si="5"/>
        <v>3.1342234715389772E-2</v>
      </c>
      <c r="N37">
        <f t="shared" si="3"/>
        <v>221</v>
      </c>
      <c r="O37" s="5">
        <f t="shared" si="6"/>
        <v>822.21299999999997</v>
      </c>
      <c r="P37" s="5">
        <f t="shared" si="7"/>
        <v>768.38300000000004</v>
      </c>
      <c r="Q37" s="5">
        <f t="shared" si="0"/>
        <v>53.829999999999927</v>
      </c>
      <c r="R37" s="5">
        <f t="shared" si="4"/>
        <v>-3950.0453999999945</v>
      </c>
      <c r="S37" s="5">
        <f t="shared" si="8"/>
        <v>-85879.964715050635</v>
      </c>
      <c r="T37" s="5">
        <f t="shared" si="1"/>
        <v>-1.3006145783232568</v>
      </c>
      <c r="U37" s="5">
        <f t="shared" si="2"/>
        <v>51618.989939999992</v>
      </c>
      <c r="V37">
        <f t="shared" si="9"/>
        <v>9.3346788872778058E-2</v>
      </c>
    </row>
    <row r="38" spans="5:22" x14ac:dyDescent="0.2">
      <c r="E38" t="s">
        <v>44</v>
      </c>
      <c r="F38" t="s">
        <v>8</v>
      </c>
      <c r="G38">
        <v>2.375</v>
      </c>
      <c r="H38" s="4">
        <f>NORMSDIST(((LN(K38/$B$2)+(J38+I38^2/2)*N38/252)/(I38*SQRT(N38/252))))</f>
        <v>0.27234694925062763</v>
      </c>
      <c r="I38" s="3">
        <f>AVERAGE(I37,I39)</f>
        <v>0.30186349999999995</v>
      </c>
      <c r="J38">
        <v>3.7356300000000002E-3</v>
      </c>
      <c r="K38">
        <v>72.67</v>
      </c>
      <c r="L38">
        <f t="shared" si="5"/>
        <v>-9.6756609430361795E-3</v>
      </c>
      <c r="N38">
        <f t="shared" si="3"/>
        <v>220</v>
      </c>
      <c r="O38" s="5">
        <f t="shared" si="6"/>
        <v>953.21432237719671</v>
      </c>
      <c r="P38" s="5">
        <f t="shared" si="7"/>
        <v>822.21299999999997</v>
      </c>
      <c r="Q38" s="5">
        <f t="shared" si="0"/>
        <v>131.00132237719674</v>
      </c>
      <c r="R38" s="5">
        <f t="shared" si="4"/>
        <v>-9519.8660971508871</v>
      </c>
      <c r="S38" s="5">
        <f t="shared" si="8"/>
        <v>-95401.131426779844</v>
      </c>
      <c r="T38" s="5">
        <f t="shared" si="1"/>
        <v>-1.414219557904054</v>
      </c>
      <c r="U38" s="5">
        <f t="shared" si="2"/>
        <v>60957.584807150881</v>
      </c>
      <c r="V38">
        <f t="shared" si="9"/>
        <v>9.2783882876960558E-2</v>
      </c>
    </row>
    <row r="39" spans="5:22" x14ac:dyDescent="0.2">
      <c r="E39" t="s">
        <v>45</v>
      </c>
      <c r="F39" t="s">
        <v>8</v>
      </c>
      <c r="G39">
        <v>2.145</v>
      </c>
      <c r="H39">
        <v>0.21209900000000001</v>
      </c>
      <c r="I39">
        <v>0.30251299999999998</v>
      </c>
      <c r="J39">
        <v>3.7667099999999999E-3</v>
      </c>
      <c r="K39">
        <v>71.84</v>
      </c>
      <c r="L39">
        <f t="shared" si="5"/>
        <v>-1.1421494426861134E-2</v>
      </c>
      <c r="N39">
        <f t="shared" si="3"/>
        <v>219</v>
      </c>
      <c r="O39" s="5">
        <f t="shared" si="6"/>
        <v>742.34649999999999</v>
      </c>
      <c r="P39" s="5">
        <f t="shared" si="7"/>
        <v>953.21432237719671</v>
      </c>
      <c r="Q39" s="5">
        <f t="shared" si="0"/>
        <v>-210.86782237719672</v>
      </c>
      <c r="R39" s="5">
        <f t="shared" si="4"/>
        <v>15148.744359577813</v>
      </c>
      <c r="S39" s="5">
        <f t="shared" si="8"/>
        <v>-80253.801286759932</v>
      </c>
      <c r="T39" s="5">
        <f t="shared" si="1"/>
        <v>-1.1995745866859187</v>
      </c>
      <c r="U39" s="5">
        <f t="shared" si="2"/>
        <v>45822.672559999999</v>
      </c>
      <c r="V39">
        <f t="shared" si="9"/>
        <v>9.2348230929383018E-2</v>
      </c>
    </row>
    <row r="40" spans="5:22" x14ac:dyDescent="0.2">
      <c r="E40" t="s">
        <v>46</v>
      </c>
      <c r="F40" t="s">
        <v>8</v>
      </c>
      <c r="G40">
        <v>1.87</v>
      </c>
      <c r="H40">
        <v>0.193602</v>
      </c>
      <c r="I40">
        <v>0.30037199999999997</v>
      </c>
      <c r="J40">
        <v>3.8288599999999999E-3</v>
      </c>
      <c r="K40">
        <v>70.760000000000005</v>
      </c>
      <c r="L40">
        <f t="shared" si="5"/>
        <v>-1.5033407572383028E-2</v>
      </c>
      <c r="N40">
        <f t="shared" si="3"/>
        <v>218</v>
      </c>
      <c r="O40" s="5">
        <f t="shared" si="6"/>
        <v>677.60699999999997</v>
      </c>
      <c r="P40" s="5">
        <f t="shared" si="7"/>
        <v>742.34649999999999</v>
      </c>
      <c r="Q40" s="5">
        <f t="shared" si="0"/>
        <v>-64.739500000000021</v>
      </c>
      <c r="R40" s="5">
        <f t="shared" si="4"/>
        <v>4580.9670200000019</v>
      </c>
      <c r="S40" s="5">
        <f t="shared" si="8"/>
        <v>-75674.033841346623</v>
      </c>
      <c r="T40" s="5">
        <f t="shared" si="1"/>
        <v>-1.1497828619594381</v>
      </c>
      <c r="U40" s="5">
        <f t="shared" si="2"/>
        <v>41402.471320000004</v>
      </c>
      <c r="V40">
        <f t="shared" si="9"/>
        <v>8.6493611124597872E-2</v>
      </c>
    </row>
    <row r="41" spans="5:22" x14ac:dyDescent="0.2">
      <c r="E41" t="s">
        <v>47</v>
      </c>
      <c r="F41" t="s">
        <v>8</v>
      </c>
      <c r="G41">
        <v>1.4650000000000001</v>
      </c>
      <c r="H41">
        <v>0.16090299999999999</v>
      </c>
      <c r="I41">
        <v>0.31048100000000001</v>
      </c>
      <c r="J41">
        <v>3.8040000000000001E-3</v>
      </c>
      <c r="K41">
        <v>67.83</v>
      </c>
      <c r="L41">
        <f t="shared" si="5"/>
        <v>-4.1407574901074162E-2</v>
      </c>
      <c r="N41">
        <f t="shared" si="3"/>
        <v>217</v>
      </c>
      <c r="O41" s="5">
        <f t="shared" si="6"/>
        <v>563.16049999999996</v>
      </c>
      <c r="P41" s="5">
        <f t="shared" si="7"/>
        <v>677.60699999999997</v>
      </c>
      <c r="Q41" s="5">
        <f t="shared" si="0"/>
        <v>-114.44650000000001</v>
      </c>
      <c r="R41" s="5">
        <f t="shared" si="4"/>
        <v>7762.9060950000012</v>
      </c>
      <c r="S41" s="5">
        <f t="shared" si="8"/>
        <v>-67912.277529208586</v>
      </c>
      <c r="T41" s="5">
        <f t="shared" si="1"/>
        <v>-1.0251519988932916</v>
      </c>
      <c r="U41" s="5">
        <f t="shared" si="2"/>
        <v>33071.676714999994</v>
      </c>
      <c r="V41">
        <f t="shared" si="9"/>
        <v>9.099388444081033E-2</v>
      </c>
    </row>
    <row r="42" spans="5:22" x14ac:dyDescent="0.2">
      <c r="E42" t="s">
        <v>48</v>
      </c>
      <c r="F42" t="s">
        <v>8</v>
      </c>
      <c r="G42">
        <v>1.24</v>
      </c>
      <c r="H42">
        <v>0.14422499999999999</v>
      </c>
      <c r="I42">
        <v>0.302369</v>
      </c>
      <c r="J42">
        <v>3.8661500000000001E-3</v>
      </c>
      <c r="K42">
        <v>67.209999999999994</v>
      </c>
      <c r="L42">
        <f t="shared" si="5"/>
        <v>-9.1404983045850763E-3</v>
      </c>
      <c r="N42">
        <f t="shared" si="3"/>
        <v>216</v>
      </c>
      <c r="O42" s="5">
        <f t="shared" si="6"/>
        <v>504.78749999999997</v>
      </c>
      <c r="P42" s="5">
        <f t="shared" si="7"/>
        <v>563.16049999999996</v>
      </c>
      <c r="Q42" s="5">
        <f t="shared" si="0"/>
        <v>-58.37299999999999</v>
      </c>
      <c r="R42" s="5">
        <f t="shared" si="4"/>
        <v>3923.2493299999992</v>
      </c>
      <c r="S42" s="5">
        <f t="shared" si="8"/>
        <v>-63990.053351207484</v>
      </c>
      <c r="T42" s="5">
        <f t="shared" si="1"/>
        <v>-0.98172676493559852</v>
      </c>
      <c r="U42" s="5">
        <f t="shared" si="2"/>
        <v>29586.767874999998</v>
      </c>
      <c r="V42">
        <f t="shared" si="9"/>
        <v>9.0503795006253024E-2</v>
      </c>
    </row>
    <row r="43" spans="5:22" x14ac:dyDescent="0.2">
      <c r="E43" t="s">
        <v>49</v>
      </c>
      <c r="F43" t="s">
        <v>8</v>
      </c>
      <c r="G43">
        <v>1.2749999999999999</v>
      </c>
      <c r="H43">
        <v>0.150258</v>
      </c>
      <c r="I43">
        <v>0.28823500000000002</v>
      </c>
      <c r="J43">
        <v>3.9158800000000001E-3</v>
      </c>
      <c r="K43">
        <v>68.77</v>
      </c>
      <c r="L43">
        <f t="shared" si="5"/>
        <v>2.3210831721470093E-2</v>
      </c>
      <c r="N43">
        <f t="shared" si="3"/>
        <v>215</v>
      </c>
      <c r="O43" s="5">
        <f t="shared" si="6"/>
        <v>525.90300000000002</v>
      </c>
      <c r="P43" s="5">
        <f t="shared" si="7"/>
        <v>504.78749999999997</v>
      </c>
      <c r="Q43" s="5">
        <f t="shared" si="0"/>
        <v>21.115500000000054</v>
      </c>
      <c r="R43" s="5">
        <f t="shared" si="4"/>
        <v>-1452.1129350000037</v>
      </c>
      <c r="S43" s="5">
        <f t="shared" si="8"/>
        <v>-65443.148012972422</v>
      </c>
      <c r="T43" s="5">
        <f t="shared" si="1"/>
        <v>-1.0169345811152319</v>
      </c>
      <c r="U43" s="5">
        <f t="shared" si="2"/>
        <v>31703.849309999998</v>
      </c>
      <c r="V43">
        <f t="shared" si="9"/>
        <v>9.5494640409492834E-2</v>
      </c>
    </row>
    <row r="44" spans="5:22" x14ac:dyDescent="0.2">
      <c r="E44" t="s">
        <v>50</v>
      </c>
      <c r="F44" t="s">
        <v>8</v>
      </c>
      <c r="G44">
        <v>0.96</v>
      </c>
      <c r="H44">
        <v>0.121105</v>
      </c>
      <c r="I44">
        <v>0.29398299999999999</v>
      </c>
      <c r="J44">
        <v>3.92831E-3</v>
      </c>
      <c r="K44">
        <v>66.069999999999993</v>
      </c>
      <c r="L44">
        <f t="shared" si="5"/>
        <v>-3.9261305801948532E-2</v>
      </c>
      <c r="N44">
        <f t="shared" si="3"/>
        <v>214</v>
      </c>
      <c r="O44" s="5">
        <f t="shared" si="6"/>
        <v>423.86750000000001</v>
      </c>
      <c r="P44" s="5">
        <f t="shared" si="7"/>
        <v>525.90300000000002</v>
      </c>
      <c r="Q44" s="5">
        <f t="shared" si="0"/>
        <v>-102.03550000000001</v>
      </c>
      <c r="R44" s="5">
        <f t="shared" si="4"/>
        <v>6741.4854850000002</v>
      </c>
      <c r="S44" s="5">
        <f t="shared" si="8"/>
        <v>-58702.67946255354</v>
      </c>
      <c r="T44" s="5">
        <f t="shared" si="1"/>
        <v>-0.91508858237914159</v>
      </c>
      <c r="U44" s="5">
        <f t="shared" si="2"/>
        <v>24644.925724999997</v>
      </c>
      <c r="V44">
        <f t="shared" si="9"/>
        <v>9.7511933379586857E-2</v>
      </c>
    </row>
    <row r="45" spans="5:22" x14ac:dyDescent="0.2">
      <c r="E45" t="s">
        <v>51</v>
      </c>
      <c r="F45" t="s">
        <v>8</v>
      </c>
      <c r="G45">
        <v>0.9</v>
      </c>
      <c r="H45">
        <v>0.117091</v>
      </c>
      <c r="I45">
        <v>0.28461399999999998</v>
      </c>
      <c r="J45">
        <v>4.0028900000000003E-3</v>
      </c>
      <c r="K45">
        <v>66.5</v>
      </c>
      <c r="L45">
        <f t="shared" si="5"/>
        <v>6.5082488270018501E-3</v>
      </c>
      <c r="N45">
        <f t="shared" si="3"/>
        <v>213</v>
      </c>
      <c r="O45" s="5">
        <f t="shared" si="6"/>
        <v>409.81850000000003</v>
      </c>
      <c r="P45" s="5">
        <f t="shared" si="7"/>
        <v>423.86750000000001</v>
      </c>
      <c r="Q45" s="5">
        <f t="shared" si="0"/>
        <v>-14.048999999999978</v>
      </c>
      <c r="R45" s="5">
        <f t="shared" si="4"/>
        <v>934.25849999999855</v>
      </c>
      <c r="S45" s="5">
        <f t="shared" si="8"/>
        <v>-57769.336051135921</v>
      </c>
      <c r="T45" s="5">
        <f t="shared" si="1"/>
        <v>-0.91763610153068054</v>
      </c>
      <c r="U45" s="5">
        <f t="shared" si="2"/>
        <v>24102.930250000001</v>
      </c>
      <c r="V45">
        <f t="shared" si="9"/>
        <v>9.8660820918567843E-2</v>
      </c>
    </row>
    <row r="46" spans="5:22" x14ac:dyDescent="0.2">
      <c r="E46" t="s">
        <v>52</v>
      </c>
      <c r="F46" t="s">
        <v>8</v>
      </c>
      <c r="G46">
        <v>0.86</v>
      </c>
      <c r="H46">
        <v>0.112068</v>
      </c>
      <c r="I46">
        <v>0.29309499999999999</v>
      </c>
      <c r="J46">
        <v>4.0836900000000001E-3</v>
      </c>
      <c r="K46">
        <v>65.44</v>
      </c>
      <c r="L46">
        <f t="shared" si="5"/>
        <v>-1.5939849624060143E-2</v>
      </c>
      <c r="N46">
        <f t="shared" si="3"/>
        <v>212</v>
      </c>
      <c r="O46" s="5">
        <f t="shared" si="6"/>
        <v>392.238</v>
      </c>
      <c r="P46" s="5">
        <f t="shared" si="7"/>
        <v>409.81850000000003</v>
      </c>
      <c r="Q46" s="5">
        <f t="shared" si="0"/>
        <v>-17.580500000000029</v>
      </c>
      <c r="R46" s="5">
        <f t="shared" si="4"/>
        <v>1150.4679200000019</v>
      </c>
      <c r="S46" s="5">
        <f t="shared" si="8"/>
        <v>-56619.785767237452</v>
      </c>
      <c r="T46" s="5">
        <f t="shared" si="1"/>
        <v>-0.91753036880876948</v>
      </c>
      <c r="U46" s="5">
        <f t="shared" si="2"/>
        <v>22658.05472</v>
      </c>
      <c r="V46">
        <f t="shared" si="9"/>
        <v>9.6909025793245854E-2</v>
      </c>
    </row>
    <row r="47" spans="5:22" x14ac:dyDescent="0.2">
      <c r="E47" t="s">
        <v>53</v>
      </c>
      <c r="F47" t="s">
        <v>8</v>
      </c>
      <c r="G47">
        <v>1.1100000000000001</v>
      </c>
      <c r="H47">
        <v>0.13913400000000001</v>
      </c>
      <c r="I47">
        <v>0.27500200000000002</v>
      </c>
      <c r="J47">
        <v>4.1209899999999997E-3</v>
      </c>
      <c r="K47">
        <v>69.14</v>
      </c>
      <c r="L47">
        <f t="shared" si="5"/>
        <v>5.6540342298288637E-2</v>
      </c>
      <c r="N47">
        <f t="shared" si="3"/>
        <v>211</v>
      </c>
      <c r="O47" s="5">
        <f t="shared" si="6"/>
        <v>486.96900000000005</v>
      </c>
      <c r="P47" s="5">
        <f t="shared" si="7"/>
        <v>392.238</v>
      </c>
      <c r="Q47" s="5">
        <f t="shared" si="0"/>
        <v>94.731000000000051</v>
      </c>
      <c r="R47" s="5">
        <f t="shared" si="4"/>
        <v>-6549.7013400000033</v>
      </c>
      <c r="S47" s="5">
        <f t="shared" si="8"/>
        <v>-63170.404637606262</v>
      </c>
      <c r="T47" s="5">
        <f t="shared" si="1"/>
        <v>-1.033034150029877</v>
      </c>
      <c r="U47" s="5">
        <f t="shared" si="2"/>
        <v>29784.036660000005</v>
      </c>
      <c r="V47">
        <f t="shared" si="9"/>
        <v>0.11074646292580179</v>
      </c>
    </row>
    <row r="48" spans="5:22" x14ac:dyDescent="0.2">
      <c r="E48" t="s">
        <v>54</v>
      </c>
      <c r="F48" t="s">
        <v>8</v>
      </c>
      <c r="G48">
        <v>1.3</v>
      </c>
      <c r="H48">
        <v>0.15363499999999999</v>
      </c>
      <c r="I48">
        <v>0.28551399999999999</v>
      </c>
      <c r="J48">
        <v>4.1644999999999998E-3</v>
      </c>
      <c r="K48">
        <v>69.48</v>
      </c>
      <c r="L48">
        <f t="shared" si="5"/>
        <v>4.9175585768006513E-3</v>
      </c>
      <c r="N48">
        <f t="shared" si="3"/>
        <v>210</v>
      </c>
      <c r="O48" s="5">
        <f t="shared" si="6"/>
        <v>537.72249999999997</v>
      </c>
      <c r="P48" s="5">
        <f t="shared" si="7"/>
        <v>486.96900000000005</v>
      </c>
      <c r="Q48" s="5">
        <f t="shared" si="0"/>
        <v>50.753499999999917</v>
      </c>
      <c r="R48" s="5">
        <f t="shared" si="4"/>
        <v>-3526.3531799999946</v>
      </c>
      <c r="S48" s="5">
        <f t="shared" si="8"/>
        <v>-66697.790851756276</v>
      </c>
      <c r="T48" s="5">
        <f t="shared" si="1"/>
        <v>-1.1022339285799168</v>
      </c>
      <c r="U48" s="5">
        <f t="shared" si="2"/>
        <v>32810.959300000002</v>
      </c>
      <c r="V48">
        <f t="shared" si="9"/>
        <v>0.11130547176044188</v>
      </c>
    </row>
    <row r="49" spans="5:22" x14ac:dyDescent="0.2">
      <c r="E49" t="s">
        <v>55</v>
      </c>
      <c r="F49" t="s">
        <v>8</v>
      </c>
      <c r="G49">
        <v>1.7050000000000001</v>
      </c>
      <c r="H49">
        <v>0.18659400000000001</v>
      </c>
      <c r="I49">
        <v>0.28601100000000002</v>
      </c>
      <c r="J49">
        <v>4.1707100000000002E-3</v>
      </c>
      <c r="K49">
        <v>71.77</v>
      </c>
      <c r="L49">
        <f t="shared" si="5"/>
        <v>3.2959124928036765E-2</v>
      </c>
      <c r="N49">
        <f t="shared" si="3"/>
        <v>209</v>
      </c>
      <c r="O49" s="5">
        <f t="shared" si="6"/>
        <v>653.07900000000006</v>
      </c>
      <c r="P49" s="5">
        <f t="shared" si="7"/>
        <v>537.72249999999997</v>
      </c>
      <c r="Q49" s="5">
        <f t="shared" si="0"/>
        <v>115.3565000000001</v>
      </c>
      <c r="R49" s="5">
        <f t="shared" si="4"/>
        <v>-8279.1360050000058</v>
      </c>
      <c r="S49" s="5">
        <f t="shared" si="8"/>
        <v>-74978.029090684868</v>
      </c>
      <c r="T49" s="5">
        <f t="shared" si="1"/>
        <v>-1.2409191099555965</v>
      </c>
      <c r="U49" s="5">
        <f t="shared" si="2"/>
        <v>40903.979830000004</v>
      </c>
      <c r="V49">
        <f t="shared" si="9"/>
        <v>0.11209069065294212</v>
      </c>
    </row>
    <row r="50" spans="5:22" x14ac:dyDescent="0.2">
      <c r="E50" t="s">
        <v>56</v>
      </c>
      <c r="F50" t="s">
        <v>8</v>
      </c>
      <c r="G50">
        <v>1.94</v>
      </c>
      <c r="H50">
        <v>0.20208499999999999</v>
      </c>
      <c r="I50">
        <v>0.29352400000000001</v>
      </c>
      <c r="J50">
        <v>4.1085599999999998E-3</v>
      </c>
      <c r="K50">
        <v>72.319999999999993</v>
      </c>
      <c r="L50">
        <f t="shared" si="5"/>
        <v>7.6633690957224054E-3</v>
      </c>
      <c r="N50">
        <f t="shared" si="3"/>
        <v>208</v>
      </c>
      <c r="O50" s="5">
        <f t="shared" si="6"/>
        <v>707.2974999999999</v>
      </c>
      <c r="P50" s="5">
        <f t="shared" si="7"/>
        <v>653.07900000000006</v>
      </c>
      <c r="Q50" s="5">
        <f t="shared" si="0"/>
        <v>54.218499999999835</v>
      </c>
      <c r="R50" s="5">
        <f t="shared" si="4"/>
        <v>-3921.0819199999878</v>
      </c>
      <c r="S50" s="5">
        <f t="shared" si="8"/>
        <v>-78900.351929794808</v>
      </c>
      <c r="T50" s="5">
        <f t="shared" si="1"/>
        <v>-1.2863763092249116</v>
      </c>
      <c r="U50" s="5">
        <f t="shared" si="2"/>
        <v>44361.755199999985</v>
      </c>
      <c r="V50">
        <f t="shared" si="9"/>
        <v>0.11237973962544709</v>
      </c>
    </row>
    <row r="51" spans="5:22" x14ac:dyDescent="0.2">
      <c r="E51" t="s">
        <v>57</v>
      </c>
      <c r="F51" t="s">
        <v>8</v>
      </c>
      <c r="G51">
        <v>2.105</v>
      </c>
      <c r="H51">
        <v>0.210982</v>
      </c>
      <c r="I51">
        <v>0.30414799999999997</v>
      </c>
      <c r="J51">
        <v>4.15206E-3</v>
      </c>
      <c r="K51">
        <v>72.31</v>
      </c>
      <c r="L51">
        <f t="shared" si="5"/>
        <v>-1.3827433628310626E-4</v>
      </c>
      <c r="N51">
        <f t="shared" si="3"/>
        <v>207</v>
      </c>
      <c r="O51" s="5">
        <f t="shared" si="6"/>
        <v>738.43700000000001</v>
      </c>
      <c r="P51" s="5">
        <f t="shared" si="7"/>
        <v>707.2974999999999</v>
      </c>
      <c r="Q51" s="5">
        <f t="shared" si="0"/>
        <v>31.139500000000112</v>
      </c>
      <c r="R51" s="5">
        <f t="shared" si="4"/>
        <v>-2251.697245000008</v>
      </c>
      <c r="S51" s="5">
        <f t="shared" si="8"/>
        <v>-81153.335551104043</v>
      </c>
      <c r="T51" s="5">
        <f t="shared" si="1"/>
        <v>-1.3371171365409407</v>
      </c>
      <c r="U51" s="5">
        <f t="shared" si="2"/>
        <v>46028.87947</v>
      </c>
      <c r="V51">
        <f t="shared" si="9"/>
        <v>0.11239645903908881</v>
      </c>
    </row>
    <row r="52" spans="5:22" x14ac:dyDescent="0.2">
      <c r="E52" t="s">
        <v>58</v>
      </c>
      <c r="F52" t="s">
        <v>8</v>
      </c>
      <c r="G52">
        <v>2.3050000000000002</v>
      </c>
      <c r="H52">
        <v>0.22811000000000001</v>
      </c>
      <c r="I52">
        <v>0.29411199999999998</v>
      </c>
      <c r="J52">
        <v>4.1458500000000004E-3</v>
      </c>
      <c r="K52">
        <v>74.08</v>
      </c>
      <c r="L52">
        <f t="shared" si="5"/>
        <v>2.4477942193334101E-2</v>
      </c>
      <c r="N52">
        <f t="shared" si="3"/>
        <v>206</v>
      </c>
      <c r="O52" s="5">
        <f t="shared" si="6"/>
        <v>798.38499999999999</v>
      </c>
      <c r="P52" s="5">
        <f t="shared" si="7"/>
        <v>738.43700000000001</v>
      </c>
      <c r="Q52" s="5">
        <f t="shared" si="0"/>
        <v>59.947999999999979</v>
      </c>
      <c r="R52" s="5">
        <f t="shared" si="4"/>
        <v>-4440.947839999998</v>
      </c>
      <c r="S52" s="5">
        <f t="shared" si="8"/>
        <v>-85595.62050824058</v>
      </c>
      <c r="T52" s="5">
        <f t="shared" si="1"/>
        <v>-1.4082008066828939</v>
      </c>
      <c r="U52" s="5">
        <f t="shared" si="2"/>
        <v>51076.860799999995</v>
      </c>
      <c r="V52">
        <f t="shared" si="9"/>
        <v>0.11546631678052315</v>
      </c>
    </row>
    <row r="53" spans="5:22" x14ac:dyDescent="0.2">
      <c r="E53" t="s">
        <v>59</v>
      </c>
      <c r="F53" t="s">
        <v>8</v>
      </c>
      <c r="G53">
        <v>2.5249999999999999</v>
      </c>
      <c r="H53">
        <v>0.242364</v>
      </c>
      <c r="I53">
        <v>0.29570099999999999</v>
      </c>
      <c r="J53">
        <v>4.1209899999999997E-3</v>
      </c>
      <c r="K53">
        <v>74.97</v>
      </c>
      <c r="L53">
        <f t="shared" si="5"/>
        <v>1.2014038876889899E-2</v>
      </c>
      <c r="N53">
        <f t="shared" si="3"/>
        <v>205</v>
      </c>
      <c r="O53" s="5">
        <f t="shared" si="6"/>
        <v>848.274</v>
      </c>
      <c r="P53" s="5">
        <f t="shared" si="7"/>
        <v>798.38499999999999</v>
      </c>
      <c r="Q53" s="5">
        <f t="shared" si="0"/>
        <v>49.88900000000001</v>
      </c>
      <c r="R53" s="5">
        <f t="shared" si="4"/>
        <v>-3740.1783300000006</v>
      </c>
      <c r="S53" s="5">
        <f t="shared" si="8"/>
        <v>-89337.207039047251</v>
      </c>
      <c r="T53" s="5">
        <f t="shared" si="1"/>
        <v>-1.4609434001422354</v>
      </c>
      <c r="U53" s="5">
        <f t="shared" si="2"/>
        <v>54757.601779999997</v>
      </c>
      <c r="V53">
        <f t="shared" si="9"/>
        <v>0.11105595850086931</v>
      </c>
    </row>
    <row r="54" spans="5:22" x14ac:dyDescent="0.2">
      <c r="E54" t="s">
        <v>60</v>
      </c>
      <c r="F54" t="s">
        <v>8</v>
      </c>
      <c r="G54">
        <v>2.57</v>
      </c>
      <c r="H54">
        <v>0.25063200000000002</v>
      </c>
      <c r="I54">
        <v>0.288746</v>
      </c>
      <c r="J54">
        <v>4.0836900000000001E-3</v>
      </c>
      <c r="K54">
        <v>74.11</v>
      </c>
      <c r="L54">
        <f t="shared" si="5"/>
        <v>-1.1471255168734151E-2</v>
      </c>
      <c r="N54">
        <f t="shared" si="3"/>
        <v>204</v>
      </c>
      <c r="O54" s="5">
        <f t="shared" si="6"/>
        <v>877.2120000000001</v>
      </c>
      <c r="P54" s="5">
        <f t="shared" si="7"/>
        <v>848.274</v>
      </c>
      <c r="Q54" s="5">
        <f t="shared" si="0"/>
        <v>28.938000000000102</v>
      </c>
      <c r="R54" s="5">
        <f t="shared" si="4"/>
        <v>-2144.5951800000075</v>
      </c>
      <c r="S54" s="5">
        <f t="shared" si="8"/>
        <v>-91483.263162447402</v>
      </c>
      <c r="T54" s="5">
        <f t="shared" si="1"/>
        <v>-1.4824971704121224</v>
      </c>
      <c r="U54" s="5">
        <f t="shared" si="2"/>
        <v>56015.181320000011</v>
      </c>
      <c r="V54">
        <f t="shared" si="9"/>
        <v>0.11159721285568831</v>
      </c>
    </row>
    <row r="55" spans="5:22" x14ac:dyDescent="0.2">
      <c r="E55" t="s">
        <v>61</v>
      </c>
      <c r="F55" t="s">
        <v>8</v>
      </c>
      <c r="G55">
        <v>2.4649999999999999</v>
      </c>
      <c r="H55">
        <v>0.24104</v>
      </c>
      <c r="I55">
        <v>0.29845699999999997</v>
      </c>
      <c r="J55">
        <v>4.0401899999999999E-3</v>
      </c>
      <c r="K55">
        <v>72.739999999999995</v>
      </c>
      <c r="L55">
        <f t="shared" si="5"/>
        <v>-1.8486034273377472E-2</v>
      </c>
      <c r="M55">
        <v>0.17696999999999999</v>
      </c>
      <c r="N55">
        <f t="shared" si="3"/>
        <v>203</v>
      </c>
      <c r="O55" s="5">
        <f t="shared" si="6"/>
        <v>843.64</v>
      </c>
      <c r="P55" s="5">
        <f t="shared" si="7"/>
        <v>877.2120000000001</v>
      </c>
      <c r="Q55" s="5">
        <f t="shared" si="0"/>
        <v>-33.572000000000116</v>
      </c>
      <c r="R55" s="5">
        <f t="shared" si="4"/>
        <v>2597.2674876400083</v>
      </c>
      <c r="S55" s="5">
        <f t="shared" si="8"/>
        <v>-88887.478171977797</v>
      </c>
      <c r="T55" s="5">
        <f t="shared" si="1"/>
        <v>-1.4250884937922339</v>
      </c>
      <c r="U55" s="5">
        <f t="shared" si="2"/>
        <v>52738.873599999992</v>
      </c>
      <c r="V55">
        <f t="shared" si="9"/>
        <v>0.11263111730152511</v>
      </c>
    </row>
    <row r="56" spans="5:22" x14ac:dyDescent="0.2">
      <c r="E56" t="s">
        <v>62</v>
      </c>
      <c r="F56" t="s">
        <v>8</v>
      </c>
      <c r="G56">
        <v>3.6</v>
      </c>
      <c r="H56">
        <v>0.31486999999999998</v>
      </c>
      <c r="I56">
        <v>0.28758400000000001</v>
      </c>
      <c r="J56">
        <v>4.4131099999999996E-3</v>
      </c>
      <c r="K56">
        <v>77.760000000000005</v>
      </c>
      <c r="L56">
        <f t="shared" si="5"/>
        <v>6.9012922738520999E-2</v>
      </c>
      <c r="N56">
        <f t="shared" si="3"/>
        <v>202</v>
      </c>
      <c r="O56" s="5">
        <f t="shared" si="6"/>
        <v>1102.0449999999998</v>
      </c>
      <c r="P56" s="5">
        <f t="shared" si="7"/>
        <v>843.64</v>
      </c>
      <c r="Q56" s="5">
        <f t="shared" si="0"/>
        <v>258.40499999999986</v>
      </c>
      <c r="R56" s="5">
        <f t="shared" si="4"/>
        <v>-20093.572799999991</v>
      </c>
      <c r="S56" s="5">
        <f t="shared" si="8"/>
        <v>-108982.47606047158</v>
      </c>
      <c r="T56" s="5">
        <f t="shared" si="1"/>
        <v>-1.9085383132032845</v>
      </c>
      <c r="U56" s="5">
        <f t="shared" si="2"/>
        <v>73095.019199999995</v>
      </c>
      <c r="V56">
        <f t="shared" si="9"/>
        <v>0.13036928981207904</v>
      </c>
    </row>
    <row r="57" spans="5:22" x14ac:dyDescent="0.2">
      <c r="E57" t="s">
        <v>63</v>
      </c>
      <c r="F57" t="s">
        <v>8</v>
      </c>
      <c r="G57">
        <v>3.3250000000000002</v>
      </c>
      <c r="H57">
        <v>0.29813899999999999</v>
      </c>
      <c r="I57">
        <v>0.290269</v>
      </c>
      <c r="J57">
        <v>4.5249899999999996E-3</v>
      </c>
      <c r="K57">
        <v>76.7</v>
      </c>
      <c r="L57">
        <f t="shared" si="5"/>
        <v>-1.3631687242798396E-2</v>
      </c>
      <c r="N57">
        <f t="shared" si="3"/>
        <v>201</v>
      </c>
      <c r="O57" s="5">
        <f t="shared" si="6"/>
        <v>1043.4865</v>
      </c>
      <c r="P57" s="5">
        <f t="shared" si="7"/>
        <v>1102.0449999999998</v>
      </c>
      <c r="Q57" s="5">
        <f t="shared" si="0"/>
        <v>-58.558499999999867</v>
      </c>
      <c r="R57" s="5">
        <f t="shared" si="4"/>
        <v>4491.4369499999902</v>
      </c>
      <c r="S57" s="5">
        <f t="shared" si="8"/>
        <v>-104492.9476487848</v>
      </c>
      <c r="T57" s="5">
        <f t="shared" si="1"/>
        <v>-1.8763077110368043</v>
      </c>
      <c r="U57" s="5">
        <f t="shared" si="2"/>
        <v>68397.914550000001</v>
      </c>
      <c r="V57">
        <f t="shared" si="9"/>
        <v>0.12573898237770964</v>
      </c>
    </row>
    <row r="58" spans="5:22" x14ac:dyDescent="0.2">
      <c r="E58" t="s">
        <v>64</v>
      </c>
      <c r="F58" t="s">
        <v>8</v>
      </c>
      <c r="G58">
        <v>3.5750000000000002</v>
      </c>
      <c r="H58">
        <v>0.31186199999999997</v>
      </c>
      <c r="I58">
        <v>0.29187800000000003</v>
      </c>
      <c r="J58">
        <v>4.5747100000000001E-3</v>
      </c>
      <c r="K58">
        <v>77.41</v>
      </c>
      <c r="L58">
        <f t="shared" si="5"/>
        <v>9.2568448500651712E-3</v>
      </c>
      <c r="N58">
        <f t="shared" si="3"/>
        <v>200</v>
      </c>
      <c r="O58" s="5">
        <f t="shared" si="6"/>
        <v>1091.5169999999998</v>
      </c>
      <c r="P58" s="5">
        <f t="shared" si="7"/>
        <v>1043.4865</v>
      </c>
      <c r="Q58" s="5">
        <f t="shared" si="0"/>
        <v>48.030499999999847</v>
      </c>
      <c r="R58" s="5">
        <f t="shared" si="4"/>
        <v>-3718.0410049999882</v>
      </c>
      <c r="S58" s="5">
        <f t="shared" si="8"/>
        <v>-108212.86496149583</v>
      </c>
      <c r="T58" s="5">
        <f t="shared" si="1"/>
        <v>-1.9644542677301768</v>
      </c>
      <c r="U58" s="5">
        <f t="shared" si="2"/>
        <v>71981.830969999981</v>
      </c>
      <c r="V58">
        <f t="shared" si="9"/>
        <v>0.12273989283184025</v>
      </c>
    </row>
    <row r="59" spans="5:22" x14ac:dyDescent="0.2">
      <c r="E59" t="s">
        <v>65</v>
      </c>
      <c r="F59" t="s">
        <v>8</v>
      </c>
      <c r="G59">
        <v>4.0250000000000004</v>
      </c>
      <c r="H59">
        <v>0.33833999999999997</v>
      </c>
      <c r="I59">
        <v>0.28833399999999998</v>
      </c>
      <c r="J59">
        <v>4.6555099999999999E-3</v>
      </c>
      <c r="K59">
        <v>79.099999999999994</v>
      </c>
      <c r="L59">
        <f t="shared" si="5"/>
        <v>2.1831804676398336E-2</v>
      </c>
      <c r="N59">
        <f t="shared" si="3"/>
        <v>199</v>
      </c>
      <c r="O59" s="5">
        <f t="shared" si="6"/>
        <v>1184.1899999999998</v>
      </c>
      <c r="P59" s="5">
        <f t="shared" si="7"/>
        <v>1091.5169999999998</v>
      </c>
      <c r="Q59" s="5">
        <f t="shared" si="0"/>
        <v>92.673000000000002</v>
      </c>
      <c r="R59" s="5">
        <f t="shared" si="4"/>
        <v>-7330.4342999999999</v>
      </c>
      <c r="S59" s="5">
        <f t="shared" si="8"/>
        <v>-115545.26371576355</v>
      </c>
      <c r="T59" s="5">
        <f t="shared" si="1"/>
        <v>-2.1346116296879933</v>
      </c>
      <c r="U59" s="5">
        <f t="shared" si="2"/>
        <v>79581.928999999975</v>
      </c>
      <c r="V59">
        <f t="shared" si="9"/>
        <v>0.12336090259865042</v>
      </c>
    </row>
    <row r="60" spans="5:22" x14ac:dyDescent="0.2">
      <c r="E60" t="s">
        <v>66</v>
      </c>
      <c r="F60" t="s">
        <v>8</v>
      </c>
      <c r="G60">
        <v>3.7250000000000001</v>
      </c>
      <c r="H60">
        <v>0.31928800000000002</v>
      </c>
      <c r="I60">
        <v>0.29441600000000001</v>
      </c>
      <c r="J60">
        <v>4.6679399999999998E-3</v>
      </c>
      <c r="K60">
        <v>77.81</v>
      </c>
      <c r="L60">
        <f t="shared" si="5"/>
        <v>-1.6308470290771093E-2</v>
      </c>
      <c r="N60">
        <f t="shared" si="3"/>
        <v>198</v>
      </c>
      <c r="O60" s="5">
        <f t="shared" si="6"/>
        <v>1117.508</v>
      </c>
      <c r="P60" s="5">
        <f t="shared" si="7"/>
        <v>1184.1899999999998</v>
      </c>
      <c r="Q60" s="5">
        <f t="shared" si="0"/>
        <v>-66.681999999999789</v>
      </c>
      <c r="R60" s="5">
        <f t="shared" si="4"/>
        <v>5188.5264199999838</v>
      </c>
      <c r="S60" s="5">
        <f t="shared" si="8"/>
        <v>-110358.87190739326</v>
      </c>
      <c r="T60" s="5">
        <f t="shared" si="1"/>
        <v>-2.0442404465531641</v>
      </c>
      <c r="U60" s="5">
        <f t="shared" si="2"/>
        <v>73915.797480000008</v>
      </c>
      <c r="V60">
        <f t="shared" si="9"/>
        <v>0.12407789800988615</v>
      </c>
    </row>
    <row r="61" spans="5:22" x14ac:dyDescent="0.2">
      <c r="E61" t="s">
        <v>67</v>
      </c>
      <c r="F61" t="s">
        <v>8</v>
      </c>
      <c r="G61">
        <v>3.105</v>
      </c>
      <c r="H61">
        <v>0.28092800000000001</v>
      </c>
      <c r="I61">
        <v>0.30298199999999997</v>
      </c>
      <c r="J61">
        <v>4.4566199999999997E-3</v>
      </c>
      <c r="K61">
        <v>75.25</v>
      </c>
      <c r="L61">
        <f t="shared" si="5"/>
        <v>-3.290065544274523E-2</v>
      </c>
      <c r="N61">
        <f t="shared" si="3"/>
        <v>197</v>
      </c>
      <c r="O61" s="5">
        <f t="shared" si="6"/>
        <v>983.24800000000005</v>
      </c>
      <c r="P61" s="5">
        <f t="shared" si="7"/>
        <v>1117.508</v>
      </c>
      <c r="Q61" s="5">
        <f t="shared" si="0"/>
        <v>-134.26</v>
      </c>
      <c r="R61" s="5">
        <f t="shared" si="4"/>
        <v>10103.064999999999</v>
      </c>
      <c r="S61" s="5">
        <f t="shared" si="8"/>
        <v>-100257.85114783981</v>
      </c>
      <c r="T61" s="5">
        <f t="shared" si="1"/>
        <v>-1.773060097549547</v>
      </c>
      <c r="U61" s="5">
        <f t="shared" si="2"/>
        <v>63121.911999999997</v>
      </c>
      <c r="V61">
        <f t="shared" si="9"/>
        <v>0.12800622453769966</v>
      </c>
    </row>
    <row r="62" spans="5:22" x14ac:dyDescent="0.2">
      <c r="E62" t="s">
        <v>68</v>
      </c>
      <c r="F62" t="s">
        <v>8</v>
      </c>
      <c r="G62">
        <v>3.3</v>
      </c>
      <c r="H62">
        <v>0.29174600000000001</v>
      </c>
      <c r="I62">
        <v>0.30470900000000001</v>
      </c>
      <c r="J62">
        <v>4.3323099999999998E-3</v>
      </c>
      <c r="K62">
        <v>75.84</v>
      </c>
      <c r="L62">
        <f t="shared" si="5"/>
        <v>7.8405315614618054E-3</v>
      </c>
      <c r="N62">
        <f t="shared" si="3"/>
        <v>196</v>
      </c>
      <c r="O62" s="5">
        <f t="shared" si="6"/>
        <v>1021.111</v>
      </c>
      <c r="P62" s="5">
        <f t="shared" si="7"/>
        <v>983.24800000000005</v>
      </c>
      <c r="Q62" s="5">
        <f t="shared" si="0"/>
        <v>37.862999999999943</v>
      </c>
      <c r="R62" s="5">
        <f t="shared" si="4"/>
        <v>-2871.5299199999959</v>
      </c>
      <c r="S62" s="5">
        <f t="shared" si="8"/>
        <v>-103131.15412793736</v>
      </c>
      <c r="T62" s="5">
        <f t="shared" si="1"/>
        <v>-1.7730005172222394</v>
      </c>
      <c r="U62" s="5">
        <f t="shared" si="2"/>
        <v>65891.058239999998</v>
      </c>
      <c r="V62">
        <f t="shared" si="9"/>
        <v>0.11954094554874081</v>
      </c>
    </row>
    <row r="63" spans="5:22" x14ac:dyDescent="0.2">
      <c r="E63" t="s">
        <v>69</v>
      </c>
      <c r="F63" t="s">
        <v>8</v>
      </c>
      <c r="G63">
        <v>3.7</v>
      </c>
      <c r="H63">
        <v>0.31640600000000002</v>
      </c>
      <c r="I63">
        <v>0.30000500000000002</v>
      </c>
      <c r="J63">
        <v>4.1458500000000004E-3</v>
      </c>
      <c r="K63">
        <v>77.53</v>
      </c>
      <c r="L63">
        <f t="shared" si="5"/>
        <v>2.228375527426163E-2</v>
      </c>
      <c r="N63">
        <f t="shared" si="3"/>
        <v>195</v>
      </c>
      <c r="O63" s="5">
        <f t="shared" si="6"/>
        <v>1107.421</v>
      </c>
      <c r="P63" s="5">
        <f t="shared" si="7"/>
        <v>1021.111</v>
      </c>
      <c r="Q63" s="5">
        <f t="shared" si="0"/>
        <v>86.310000000000059</v>
      </c>
      <c r="R63" s="5">
        <f t="shared" si="4"/>
        <v>-6691.6143000000047</v>
      </c>
      <c r="S63" s="5">
        <f t="shared" si="8"/>
        <v>-109824.54142845458</v>
      </c>
      <c r="T63" s="5">
        <f t="shared" si="1"/>
        <v>-1.806809821750629</v>
      </c>
      <c r="U63" s="5">
        <f t="shared" si="2"/>
        <v>72908.350130000006</v>
      </c>
      <c r="V63">
        <f t="shared" si="9"/>
        <v>0.11958270450889129</v>
      </c>
    </row>
    <row r="64" spans="5:22" x14ac:dyDescent="0.2">
      <c r="E64" t="s">
        <v>70</v>
      </c>
      <c r="F64" t="s">
        <v>8</v>
      </c>
      <c r="G64">
        <v>4.55</v>
      </c>
      <c r="H64">
        <v>0.35833500000000001</v>
      </c>
      <c r="I64">
        <v>0.304367</v>
      </c>
      <c r="J64">
        <v>4.0526199999999998E-3</v>
      </c>
      <c r="K64">
        <v>79.709999999999994</v>
      </c>
      <c r="L64">
        <f t="shared" si="5"/>
        <v>2.8118147813749328E-2</v>
      </c>
      <c r="N64">
        <f t="shared" si="3"/>
        <v>194</v>
      </c>
      <c r="O64" s="5">
        <f t="shared" si="6"/>
        <v>1254.1725000000001</v>
      </c>
      <c r="P64" s="5">
        <f t="shared" si="7"/>
        <v>1107.421</v>
      </c>
      <c r="Q64" s="5">
        <f t="shared" si="0"/>
        <v>146.75150000000008</v>
      </c>
      <c r="R64" s="5">
        <f t="shared" si="4"/>
        <v>-11697.562065000006</v>
      </c>
      <c r="S64" s="5">
        <f t="shared" si="8"/>
        <v>-121523.91030327634</v>
      </c>
      <c r="T64" s="5">
        <f t="shared" si="1"/>
        <v>-1.9543263070367609</v>
      </c>
      <c r="U64" s="5">
        <f t="shared" si="2"/>
        <v>84045.089974999995</v>
      </c>
      <c r="V64">
        <f t="shared" si="9"/>
        <v>0.12033487433981432</v>
      </c>
    </row>
    <row r="65" spans="5:22" x14ac:dyDescent="0.2">
      <c r="E65" t="s">
        <v>71</v>
      </c>
      <c r="F65" t="s">
        <v>8</v>
      </c>
      <c r="G65">
        <v>4.625</v>
      </c>
      <c r="H65">
        <v>0.36387599999999998</v>
      </c>
      <c r="I65">
        <v>0.30130000000000001</v>
      </c>
      <c r="J65">
        <v>3.92831E-3</v>
      </c>
      <c r="K65">
        <v>80.16</v>
      </c>
      <c r="L65">
        <f t="shared" si="5"/>
        <v>5.6454648099359961E-3</v>
      </c>
      <c r="N65">
        <f t="shared" si="3"/>
        <v>193</v>
      </c>
      <c r="O65" s="5">
        <f t="shared" si="6"/>
        <v>1273.566</v>
      </c>
      <c r="P65" s="5">
        <f t="shared" si="7"/>
        <v>1254.1725000000001</v>
      </c>
      <c r="Q65" s="5">
        <f t="shared" si="0"/>
        <v>19.393499999999904</v>
      </c>
      <c r="R65" s="5">
        <f t="shared" si="4"/>
        <v>-1554.5829599999922</v>
      </c>
      <c r="S65" s="5">
        <f t="shared" si="8"/>
        <v>-123080.44758958336</v>
      </c>
      <c r="T65" s="5">
        <f t="shared" si="1"/>
        <v>-1.9186434645660166</v>
      </c>
      <c r="U65" s="5">
        <f t="shared" si="2"/>
        <v>85901.550560000003</v>
      </c>
      <c r="V65">
        <f t="shared" si="9"/>
        <v>0.11050220062462804</v>
      </c>
    </row>
    <row r="66" spans="5:22" x14ac:dyDescent="0.2">
      <c r="E66" t="s">
        <v>72</v>
      </c>
      <c r="F66" t="s">
        <v>8</v>
      </c>
      <c r="G66">
        <v>4.5750000000000002</v>
      </c>
      <c r="H66">
        <v>0.35942000000000002</v>
      </c>
      <c r="I66">
        <v>0.30666399999999999</v>
      </c>
      <c r="J66">
        <v>3.8910199999999998E-3</v>
      </c>
      <c r="K66">
        <v>79.760000000000005</v>
      </c>
      <c r="L66">
        <f t="shared" si="5"/>
        <v>-4.9900199600797501E-3</v>
      </c>
      <c r="N66">
        <f t="shared" si="3"/>
        <v>192</v>
      </c>
      <c r="O66" s="5">
        <f t="shared" ref="O66:O129" si="10">H66*$B$6</f>
        <v>1257.97</v>
      </c>
      <c r="P66" s="5">
        <f t="shared" si="7"/>
        <v>1273.566</v>
      </c>
      <c r="Q66" s="5">
        <f t="shared" si="0"/>
        <v>-15.596000000000004</v>
      </c>
      <c r="R66" s="5">
        <f t="shared" si="4"/>
        <v>1243.9369600000005</v>
      </c>
      <c r="S66" s="5">
        <f t="shared" si="8"/>
        <v>-121838.42927304792</v>
      </c>
      <c r="T66" s="5">
        <f t="shared" si="1"/>
        <v>-1.8812530359921225</v>
      </c>
      <c r="U66" s="5">
        <f t="shared" si="2"/>
        <v>84323.187200000015</v>
      </c>
      <c r="V66">
        <f t="shared" si="9"/>
        <v>0.11138317001125771</v>
      </c>
    </row>
    <row r="67" spans="5:22" x14ac:dyDescent="0.2">
      <c r="E67" t="s">
        <v>73</v>
      </c>
      <c r="F67" t="s">
        <v>8</v>
      </c>
      <c r="G67">
        <v>3.875</v>
      </c>
      <c r="H67">
        <v>0.32477600000000001</v>
      </c>
      <c r="I67">
        <v>0.30546899999999999</v>
      </c>
      <c r="J67">
        <v>3.8785899999999999E-3</v>
      </c>
      <c r="K67">
        <v>77.89</v>
      </c>
      <c r="L67">
        <f t="shared" si="5"/>
        <v>-2.344533600802412E-2</v>
      </c>
      <c r="N67">
        <f t="shared" si="3"/>
        <v>191</v>
      </c>
      <c r="O67" s="5">
        <f t="shared" si="10"/>
        <v>1136.7160000000001</v>
      </c>
      <c r="P67" s="5">
        <f t="shared" si="7"/>
        <v>1257.97</v>
      </c>
      <c r="Q67" s="5">
        <f t="shared" ref="Q67:Q130" si="11">O67-P67</f>
        <v>-121.25399999999991</v>
      </c>
      <c r="R67" s="5">
        <f t="shared" si="4"/>
        <v>9444.4740599999932</v>
      </c>
      <c r="S67" s="5">
        <f t="shared" si="8"/>
        <v>-112395.83646608391</v>
      </c>
      <c r="T67" s="5">
        <f t="shared" ref="T67:T130" si="12">S67*J67/252</f>
        <v>-1.7299101879324936</v>
      </c>
      <c r="U67" s="5">
        <f t="shared" ref="U67:U130" si="13">-$B$6*G67+O67*K67</f>
        <v>74976.309240000017</v>
      </c>
      <c r="V67">
        <f t="shared" si="9"/>
        <v>0.11328730825999865</v>
      </c>
    </row>
    <row r="68" spans="5:22" x14ac:dyDescent="0.2">
      <c r="E68" t="s">
        <v>74</v>
      </c>
      <c r="F68" t="s">
        <v>8</v>
      </c>
      <c r="G68">
        <v>3.9</v>
      </c>
      <c r="H68">
        <v>0.32841799999999999</v>
      </c>
      <c r="I68">
        <v>0.30101</v>
      </c>
      <c r="J68">
        <v>3.8910199999999998E-3</v>
      </c>
      <c r="K68">
        <v>78.37</v>
      </c>
      <c r="L68">
        <f t="shared" ref="L68:L131" si="14">K68/K67-1</f>
        <v>6.1625369110285266E-3</v>
      </c>
      <c r="N68">
        <f t="shared" ref="N68:N131" si="15">N67-1</f>
        <v>190</v>
      </c>
      <c r="O68" s="5">
        <f t="shared" si="10"/>
        <v>1149.463</v>
      </c>
      <c r="P68" s="5">
        <f t="shared" ref="P68:P131" si="16">O67</f>
        <v>1136.7160000000001</v>
      </c>
      <c r="Q68" s="5">
        <f t="shared" si="11"/>
        <v>12.746999999999844</v>
      </c>
      <c r="R68" s="5">
        <f t="shared" ref="R68:R131" si="17">-Q68*K68+P68*M68</f>
        <v>-998.98238999998784</v>
      </c>
      <c r="S68" s="5">
        <f t="shared" ref="S68:S131" si="18">R68+S67+T67</f>
        <v>-113396.54876627184</v>
      </c>
      <c r="T68" s="5">
        <f t="shared" si="12"/>
        <v>-1.750905711033885</v>
      </c>
      <c r="U68" s="5">
        <f t="shared" si="13"/>
        <v>76433.415309999997</v>
      </c>
      <c r="V68">
        <f t="shared" si="9"/>
        <v>0.10209631156218717</v>
      </c>
    </row>
    <row r="69" spans="5:22" x14ac:dyDescent="0.2">
      <c r="E69" t="s">
        <v>75</v>
      </c>
      <c r="F69" t="s">
        <v>8</v>
      </c>
      <c r="G69">
        <v>4.6749999999999998</v>
      </c>
      <c r="H69">
        <v>0.37042799999999998</v>
      </c>
      <c r="I69">
        <v>0.29662500000000003</v>
      </c>
      <c r="J69">
        <v>3.7356300000000002E-3</v>
      </c>
      <c r="K69">
        <v>80.89</v>
      </c>
      <c r="L69">
        <f t="shared" si="14"/>
        <v>3.2155161413806255E-2</v>
      </c>
      <c r="N69">
        <f t="shared" si="15"/>
        <v>189</v>
      </c>
      <c r="O69" s="5">
        <f t="shared" si="10"/>
        <v>1296.4979999999998</v>
      </c>
      <c r="P69" s="5">
        <f t="shared" si="16"/>
        <v>1149.463</v>
      </c>
      <c r="Q69" s="5">
        <f t="shared" si="11"/>
        <v>147.03499999999985</v>
      </c>
      <c r="R69" s="5">
        <f t="shared" si="17"/>
        <v>-11893.661149999989</v>
      </c>
      <c r="S69" s="5">
        <f t="shared" si="18"/>
        <v>-125291.96082198285</v>
      </c>
      <c r="T69" s="5">
        <f t="shared" si="12"/>
        <v>-1.8573190777993009</v>
      </c>
      <c r="U69" s="5">
        <f t="shared" si="13"/>
        <v>88511.223219999985</v>
      </c>
      <c r="V69">
        <f t="shared" si="9"/>
        <v>0.10516066880552642</v>
      </c>
    </row>
    <row r="70" spans="5:22" x14ac:dyDescent="0.2">
      <c r="E70" t="s">
        <v>76</v>
      </c>
      <c r="F70" t="s">
        <v>8</v>
      </c>
      <c r="G70">
        <v>4.5</v>
      </c>
      <c r="H70">
        <v>0.36251800000000001</v>
      </c>
      <c r="I70">
        <v>0.29724</v>
      </c>
      <c r="J70">
        <v>3.7356300000000002E-3</v>
      </c>
      <c r="K70">
        <v>80.55</v>
      </c>
      <c r="L70">
        <f t="shared" si="14"/>
        <v>-4.2032389664977687E-3</v>
      </c>
      <c r="N70">
        <f t="shared" si="15"/>
        <v>188</v>
      </c>
      <c r="O70" s="5">
        <f t="shared" si="10"/>
        <v>1268.8130000000001</v>
      </c>
      <c r="P70" s="5">
        <f t="shared" si="16"/>
        <v>1296.4979999999998</v>
      </c>
      <c r="Q70" s="5">
        <f t="shared" si="11"/>
        <v>-27.684999999999718</v>
      </c>
      <c r="R70" s="5">
        <f t="shared" si="17"/>
        <v>2230.0267499999773</v>
      </c>
      <c r="S70" s="5">
        <f t="shared" si="18"/>
        <v>-123063.79139106067</v>
      </c>
      <c r="T70" s="5">
        <f t="shared" si="12"/>
        <v>-1.8242888533102697</v>
      </c>
      <c r="U70" s="5">
        <f t="shared" si="13"/>
        <v>86452.88715000001</v>
      </c>
      <c r="V70">
        <f t="shared" si="9"/>
        <v>0.10239017258952776</v>
      </c>
    </row>
    <row r="71" spans="5:22" x14ac:dyDescent="0.2">
      <c r="E71" t="s">
        <v>77</v>
      </c>
      <c r="F71" t="s">
        <v>8</v>
      </c>
      <c r="G71">
        <v>3.9750000000000001</v>
      </c>
      <c r="H71">
        <v>0.33678200000000003</v>
      </c>
      <c r="I71">
        <v>0.29521199999999997</v>
      </c>
      <c r="J71">
        <v>3.6237499999999998E-3</v>
      </c>
      <c r="K71">
        <v>79.27</v>
      </c>
      <c r="L71">
        <f t="shared" si="14"/>
        <v>-1.5890751086281796E-2</v>
      </c>
      <c r="N71">
        <f t="shared" si="15"/>
        <v>187</v>
      </c>
      <c r="O71" s="5">
        <f t="shared" si="10"/>
        <v>1178.7370000000001</v>
      </c>
      <c r="P71" s="5">
        <f t="shared" si="16"/>
        <v>1268.8130000000001</v>
      </c>
      <c r="Q71" s="5">
        <f t="shared" si="11"/>
        <v>-90.076000000000022</v>
      </c>
      <c r="R71" s="5">
        <f t="shared" si="17"/>
        <v>7140.324520000001</v>
      </c>
      <c r="S71" s="5">
        <f t="shared" si="18"/>
        <v>-115925.29115991399</v>
      </c>
      <c r="T71" s="5">
        <f t="shared" si="12"/>
        <v>-1.6670010866695966</v>
      </c>
      <c r="U71" s="5">
        <f t="shared" si="13"/>
        <v>79525.98199</v>
      </c>
      <c r="V71">
        <f t="shared" si="9"/>
        <v>0.1045097997329322</v>
      </c>
    </row>
    <row r="72" spans="5:22" x14ac:dyDescent="0.2">
      <c r="E72" t="s">
        <v>78</v>
      </c>
      <c r="F72" t="s">
        <v>8</v>
      </c>
      <c r="G72">
        <v>4.3499999999999996</v>
      </c>
      <c r="H72">
        <v>0.35597800000000002</v>
      </c>
      <c r="I72">
        <v>0.29640499999999997</v>
      </c>
      <c r="J72">
        <v>3.6051E-3</v>
      </c>
      <c r="K72">
        <v>80.3</v>
      </c>
      <c r="L72">
        <f t="shared" si="14"/>
        <v>1.2993566292418324E-2</v>
      </c>
      <c r="N72">
        <f t="shared" si="15"/>
        <v>186</v>
      </c>
      <c r="O72" s="5">
        <f t="shared" si="10"/>
        <v>1245.923</v>
      </c>
      <c r="P72" s="5">
        <f t="shared" si="16"/>
        <v>1178.7370000000001</v>
      </c>
      <c r="Q72" s="5">
        <f t="shared" si="11"/>
        <v>67.185999999999922</v>
      </c>
      <c r="R72" s="5">
        <f t="shared" si="17"/>
        <v>-5395.0357999999933</v>
      </c>
      <c r="S72" s="5">
        <f t="shared" si="18"/>
        <v>-121321.99396100065</v>
      </c>
      <c r="T72" s="5">
        <f t="shared" si="12"/>
        <v>-1.7356266683682677</v>
      </c>
      <c r="U72" s="5">
        <f t="shared" si="13"/>
        <v>84822.616899999994</v>
      </c>
      <c r="V72">
        <f t="shared" si="9"/>
        <v>0.10469560645209926</v>
      </c>
    </row>
    <row r="73" spans="5:22" x14ac:dyDescent="0.2">
      <c r="E73" t="s">
        <v>79</v>
      </c>
      <c r="F73" t="s">
        <v>8</v>
      </c>
      <c r="G73">
        <v>4.5</v>
      </c>
      <c r="H73">
        <v>0.371452</v>
      </c>
      <c r="I73">
        <v>0.28428300000000001</v>
      </c>
      <c r="J73">
        <v>3.5553799999999999E-3</v>
      </c>
      <c r="K73">
        <v>81.260000000000005</v>
      </c>
      <c r="L73">
        <f t="shared" si="14"/>
        <v>1.1955168119551773E-2</v>
      </c>
      <c r="N73">
        <f t="shared" si="15"/>
        <v>185</v>
      </c>
      <c r="O73" s="5">
        <f t="shared" si="10"/>
        <v>1300.0820000000001</v>
      </c>
      <c r="P73" s="5">
        <f t="shared" si="16"/>
        <v>1245.923</v>
      </c>
      <c r="Q73" s="5">
        <f t="shared" si="11"/>
        <v>54.159000000000106</v>
      </c>
      <c r="R73" s="5">
        <f t="shared" si="17"/>
        <v>-4400.9603400000087</v>
      </c>
      <c r="S73" s="5">
        <f t="shared" si="18"/>
        <v>-125724.68992766902</v>
      </c>
      <c r="T73" s="5">
        <f t="shared" si="12"/>
        <v>-1.7738057463295074</v>
      </c>
      <c r="U73" s="5">
        <f t="shared" si="13"/>
        <v>89894.663320000021</v>
      </c>
      <c r="V73">
        <f t="shared" si="9"/>
        <v>0.10309803419808282</v>
      </c>
    </row>
    <row r="74" spans="5:22" x14ac:dyDescent="0.2">
      <c r="E74" t="s">
        <v>80</v>
      </c>
      <c r="F74" t="s">
        <v>8</v>
      </c>
      <c r="G74">
        <v>4.3499999999999996</v>
      </c>
      <c r="H74">
        <v>0.36960100000000001</v>
      </c>
      <c r="I74">
        <v>0.27616499999999999</v>
      </c>
      <c r="J74">
        <v>3.5243000000000002E-3</v>
      </c>
      <c r="K74">
        <v>81.31</v>
      </c>
      <c r="L74">
        <f t="shared" si="14"/>
        <v>6.1530888506022841E-4</v>
      </c>
      <c r="M74">
        <v>0.13389999999999999</v>
      </c>
      <c r="N74">
        <f t="shared" si="15"/>
        <v>184</v>
      </c>
      <c r="O74" s="5">
        <f t="shared" si="10"/>
        <v>1293.6034999999999</v>
      </c>
      <c r="P74" s="5">
        <f t="shared" si="16"/>
        <v>1300.0820000000001</v>
      </c>
      <c r="Q74" s="5">
        <f t="shared" si="11"/>
        <v>-6.4785000000001673</v>
      </c>
      <c r="R74" s="5">
        <f t="shared" si="17"/>
        <v>700.84781480001368</v>
      </c>
      <c r="S74" s="5">
        <f t="shared" si="18"/>
        <v>-125025.61591861534</v>
      </c>
      <c r="T74" s="5">
        <f t="shared" si="12"/>
        <v>-1.7485229292935558</v>
      </c>
      <c r="U74" s="5">
        <f t="shared" si="13"/>
        <v>89957.900584999996</v>
      </c>
      <c r="V74">
        <f t="shared" si="9"/>
        <v>0.10288529854743214</v>
      </c>
    </row>
    <row r="75" spans="5:22" x14ac:dyDescent="0.2">
      <c r="E75" t="s">
        <v>81</v>
      </c>
      <c r="F75" t="s">
        <v>8</v>
      </c>
      <c r="G75">
        <v>3.5</v>
      </c>
      <c r="H75">
        <v>0.31962400000000002</v>
      </c>
      <c r="I75">
        <v>0.28253099999999998</v>
      </c>
      <c r="J75">
        <v>3.38756E-3</v>
      </c>
      <c r="K75">
        <v>78.52</v>
      </c>
      <c r="L75">
        <f t="shared" si="14"/>
        <v>-3.4313122617144365E-2</v>
      </c>
      <c r="N75">
        <f t="shared" si="15"/>
        <v>183</v>
      </c>
      <c r="O75" s="5">
        <f t="shared" si="10"/>
        <v>1118.684</v>
      </c>
      <c r="P75" s="5">
        <f t="shared" si="16"/>
        <v>1293.6034999999999</v>
      </c>
      <c r="Q75" s="5">
        <f t="shared" si="11"/>
        <v>-174.91949999999997</v>
      </c>
      <c r="R75" s="5">
        <f t="shared" si="17"/>
        <v>13734.679139999997</v>
      </c>
      <c r="S75" s="5">
        <f t="shared" si="18"/>
        <v>-111292.68530154464</v>
      </c>
      <c r="T75" s="5">
        <f t="shared" si="12"/>
        <v>-1.496074004048018</v>
      </c>
      <c r="U75" s="5">
        <f t="shared" si="13"/>
        <v>75589.067679999993</v>
      </c>
      <c r="V75">
        <f t="shared" si="9"/>
        <v>0.10860298684088332</v>
      </c>
    </row>
    <row r="76" spans="5:22" x14ac:dyDescent="0.2">
      <c r="E76" t="s">
        <v>82</v>
      </c>
      <c r="F76" t="s">
        <v>8</v>
      </c>
      <c r="G76">
        <v>3.7</v>
      </c>
      <c r="H76">
        <v>0.33484799999999998</v>
      </c>
      <c r="I76">
        <v>0.27649499999999999</v>
      </c>
      <c r="J76">
        <v>3.2943299999999998E-3</v>
      </c>
      <c r="K76">
        <v>79.59</v>
      </c>
      <c r="L76">
        <f t="shared" si="14"/>
        <v>1.3627101375445871E-2</v>
      </c>
      <c r="N76">
        <f t="shared" si="15"/>
        <v>182</v>
      </c>
      <c r="O76" s="5">
        <f t="shared" si="10"/>
        <v>1171.9679999999998</v>
      </c>
      <c r="P76" s="5">
        <f t="shared" si="16"/>
        <v>1118.684</v>
      </c>
      <c r="Q76" s="5">
        <f t="shared" si="11"/>
        <v>53.283999999999878</v>
      </c>
      <c r="R76" s="5">
        <f t="shared" si="17"/>
        <v>-4240.8735599999909</v>
      </c>
      <c r="S76" s="5">
        <f t="shared" si="18"/>
        <v>-115535.05493554869</v>
      </c>
      <c r="T76" s="5">
        <f t="shared" si="12"/>
        <v>-1.5103595139913735</v>
      </c>
      <c r="U76" s="5">
        <f t="shared" si="13"/>
        <v>80326.933119999987</v>
      </c>
      <c r="V76">
        <f t="shared" si="9"/>
        <v>0.10674568084046435</v>
      </c>
    </row>
    <row r="77" spans="5:22" x14ac:dyDescent="0.2">
      <c r="E77" t="s">
        <v>83</v>
      </c>
      <c r="F77" t="s">
        <v>8</v>
      </c>
      <c r="G77">
        <v>3.5750000000000002</v>
      </c>
      <c r="H77">
        <v>0.32447500000000001</v>
      </c>
      <c r="I77">
        <v>0.28270899999999999</v>
      </c>
      <c r="J77">
        <v>3.3191900000000001E-3</v>
      </c>
      <c r="K77">
        <v>78.81</v>
      </c>
      <c r="L77">
        <f t="shared" si="14"/>
        <v>-9.8002261590651729E-3</v>
      </c>
      <c r="N77">
        <f t="shared" si="15"/>
        <v>181</v>
      </c>
      <c r="O77" s="5">
        <f t="shared" si="10"/>
        <v>1135.6625000000001</v>
      </c>
      <c r="P77" s="5">
        <f t="shared" si="16"/>
        <v>1171.9679999999998</v>
      </c>
      <c r="Q77" s="5">
        <f t="shared" si="11"/>
        <v>-36.305499999999711</v>
      </c>
      <c r="R77" s="5">
        <f t="shared" si="17"/>
        <v>2861.2364549999775</v>
      </c>
      <c r="S77" s="5">
        <f t="shared" si="18"/>
        <v>-112675.32884006271</v>
      </c>
      <c r="T77" s="5">
        <f t="shared" si="12"/>
        <v>-1.4840905743359039</v>
      </c>
      <c r="U77" s="5">
        <f t="shared" si="13"/>
        <v>76989.061625000017</v>
      </c>
      <c r="V77">
        <f t="shared" si="9"/>
        <v>8.4565382968174119E-2</v>
      </c>
    </row>
    <row r="78" spans="5:22" x14ac:dyDescent="0.2">
      <c r="E78" t="s">
        <v>84</v>
      </c>
      <c r="F78" t="s">
        <v>8</v>
      </c>
      <c r="G78">
        <v>3.7250000000000001</v>
      </c>
      <c r="H78">
        <v>0.33583099999999999</v>
      </c>
      <c r="I78">
        <v>0.27823399999999998</v>
      </c>
      <c r="J78">
        <v>3.2632500000000001E-3</v>
      </c>
      <c r="K78">
        <v>79.650000000000006</v>
      </c>
      <c r="L78">
        <f t="shared" si="14"/>
        <v>1.0658545869813629E-2</v>
      </c>
      <c r="N78">
        <f t="shared" si="15"/>
        <v>180</v>
      </c>
      <c r="O78" s="5">
        <f t="shared" si="10"/>
        <v>1175.4085</v>
      </c>
      <c r="P78" s="5">
        <f t="shared" si="16"/>
        <v>1135.6625000000001</v>
      </c>
      <c r="Q78" s="5">
        <f t="shared" si="11"/>
        <v>39.745999999999867</v>
      </c>
      <c r="R78" s="5">
        <f t="shared" si="17"/>
        <v>-3165.7688999999896</v>
      </c>
      <c r="S78" s="5">
        <f t="shared" si="18"/>
        <v>-115842.58183063703</v>
      </c>
      <c r="T78" s="5">
        <f t="shared" si="12"/>
        <v>-1.5000924807889933</v>
      </c>
      <c r="U78" s="5">
        <f t="shared" si="13"/>
        <v>80583.787025000012</v>
      </c>
      <c r="V78">
        <f t="shared" si="9"/>
        <v>8.3735645480226079E-2</v>
      </c>
    </row>
    <row r="79" spans="5:22" x14ac:dyDescent="0.2">
      <c r="E79" t="s">
        <v>85</v>
      </c>
      <c r="F79" t="s">
        <v>8</v>
      </c>
      <c r="G79">
        <v>4.05</v>
      </c>
      <c r="H79">
        <v>0.35514499999999999</v>
      </c>
      <c r="I79">
        <v>0.276808</v>
      </c>
      <c r="J79">
        <v>3.2570400000000001E-3</v>
      </c>
      <c r="K79">
        <v>80.73</v>
      </c>
      <c r="L79">
        <f t="shared" si="14"/>
        <v>1.3559322033898313E-2</v>
      </c>
      <c r="N79">
        <f t="shared" si="15"/>
        <v>179</v>
      </c>
      <c r="O79" s="5">
        <f t="shared" si="10"/>
        <v>1243.0074999999999</v>
      </c>
      <c r="P79" s="5">
        <f t="shared" si="16"/>
        <v>1175.4085</v>
      </c>
      <c r="Q79" s="5">
        <f t="shared" si="11"/>
        <v>67.598999999999933</v>
      </c>
      <c r="R79" s="5">
        <f t="shared" si="17"/>
        <v>-5457.2672699999948</v>
      </c>
      <c r="S79" s="5">
        <f t="shared" si="18"/>
        <v>-121301.34919311781</v>
      </c>
      <c r="T79" s="5">
        <f t="shared" si="12"/>
        <v>-1.5677910570474303</v>
      </c>
      <c r="U79" s="5">
        <f t="shared" si="13"/>
        <v>86172.995475000003</v>
      </c>
      <c r="V79">
        <f t="shared" si="9"/>
        <v>8.4214149782344941E-2</v>
      </c>
    </row>
    <row r="80" spans="5:22" x14ac:dyDescent="0.2">
      <c r="E80" t="s">
        <v>86</v>
      </c>
      <c r="F80" t="s">
        <v>8</v>
      </c>
      <c r="G80">
        <v>3.9249999999999998</v>
      </c>
      <c r="H80">
        <v>0.34689900000000001</v>
      </c>
      <c r="I80">
        <v>0.28050399999999998</v>
      </c>
      <c r="J80">
        <v>3.2570400000000001E-3</v>
      </c>
      <c r="K80">
        <v>80.260000000000005</v>
      </c>
      <c r="L80">
        <f t="shared" si="14"/>
        <v>-5.8218753870927786E-3</v>
      </c>
      <c r="N80">
        <f t="shared" si="15"/>
        <v>178</v>
      </c>
      <c r="O80" s="5">
        <f t="shared" si="10"/>
        <v>1214.1465000000001</v>
      </c>
      <c r="P80" s="5">
        <f t="shared" si="16"/>
        <v>1243.0074999999999</v>
      </c>
      <c r="Q80" s="5">
        <f t="shared" si="11"/>
        <v>-28.860999999999876</v>
      </c>
      <c r="R80" s="5">
        <f t="shared" si="17"/>
        <v>2316.3838599999904</v>
      </c>
      <c r="S80" s="5">
        <f t="shared" si="18"/>
        <v>-118986.53312417488</v>
      </c>
      <c r="T80" s="5">
        <f t="shared" si="12"/>
        <v>-1.537872610503026</v>
      </c>
      <c r="U80" s="5">
        <f t="shared" si="13"/>
        <v>83709.898090000017</v>
      </c>
      <c r="V80">
        <f t="shared" si="9"/>
        <v>8.2054590255354401E-2</v>
      </c>
    </row>
    <row r="81" spans="5:22" x14ac:dyDescent="0.2">
      <c r="E81" t="s">
        <v>87</v>
      </c>
      <c r="F81" t="s">
        <v>8</v>
      </c>
      <c r="G81">
        <v>3.85</v>
      </c>
      <c r="H81">
        <v>0.343358</v>
      </c>
      <c r="I81">
        <v>0.27988600000000002</v>
      </c>
      <c r="J81">
        <v>3.3564799999999998E-3</v>
      </c>
      <c r="K81">
        <v>80.12</v>
      </c>
      <c r="L81">
        <f t="shared" si="14"/>
        <v>-1.7443309244954408E-3</v>
      </c>
      <c r="N81">
        <f t="shared" si="15"/>
        <v>177</v>
      </c>
      <c r="O81" s="5">
        <f t="shared" si="10"/>
        <v>1201.7529999999999</v>
      </c>
      <c r="P81" s="5">
        <f t="shared" si="16"/>
        <v>1214.1465000000001</v>
      </c>
      <c r="Q81" s="5">
        <f t="shared" si="11"/>
        <v>-12.393500000000131</v>
      </c>
      <c r="R81" s="5">
        <f t="shared" si="17"/>
        <v>992.96722000001057</v>
      </c>
      <c r="S81" s="5">
        <f t="shared" si="18"/>
        <v>-117995.10377678537</v>
      </c>
      <c r="T81" s="5">
        <f t="shared" si="12"/>
        <v>-1.5716198647805735</v>
      </c>
      <c r="U81" s="5">
        <f t="shared" si="13"/>
        <v>82809.450360000003</v>
      </c>
      <c r="V81">
        <f t="shared" si="9"/>
        <v>8.0218741290686554E-2</v>
      </c>
    </row>
    <row r="82" spans="5:22" x14ac:dyDescent="0.2">
      <c r="E82" t="s">
        <v>88</v>
      </c>
      <c r="F82" t="s">
        <v>8</v>
      </c>
      <c r="G82">
        <v>4.1500000000000004</v>
      </c>
      <c r="H82">
        <v>0.36694700000000002</v>
      </c>
      <c r="I82">
        <v>0.26912399999999997</v>
      </c>
      <c r="J82">
        <v>3.3564799999999998E-3</v>
      </c>
      <c r="K82">
        <v>81.77</v>
      </c>
      <c r="L82">
        <f t="shared" si="14"/>
        <v>2.0594108836744729E-2</v>
      </c>
      <c r="N82">
        <f t="shared" si="15"/>
        <v>176</v>
      </c>
      <c r="O82" s="5">
        <f t="shared" si="10"/>
        <v>1284.3145000000002</v>
      </c>
      <c r="P82" s="5">
        <f t="shared" si="16"/>
        <v>1201.7529999999999</v>
      </c>
      <c r="Q82" s="5">
        <f t="shared" si="11"/>
        <v>82.561500000000251</v>
      </c>
      <c r="R82" s="5">
        <f t="shared" si="17"/>
        <v>-6751.0538550000201</v>
      </c>
      <c r="S82" s="5">
        <f t="shared" si="18"/>
        <v>-124747.72925165018</v>
      </c>
      <c r="T82" s="5">
        <f t="shared" si="12"/>
        <v>-1.6615605487245189</v>
      </c>
      <c r="U82" s="5">
        <f t="shared" si="13"/>
        <v>90493.396665000007</v>
      </c>
      <c r="V82">
        <f t="shared" si="9"/>
        <v>7.3992127427418647E-2</v>
      </c>
    </row>
    <row r="83" spans="5:22" x14ac:dyDescent="0.2">
      <c r="E83" t="s">
        <v>89</v>
      </c>
      <c r="F83" t="s">
        <v>8</v>
      </c>
      <c r="G83">
        <v>4.1749999999999998</v>
      </c>
      <c r="H83">
        <v>0.36662899999999998</v>
      </c>
      <c r="I83">
        <v>0.27219500000000002</v>
      </c>
      <c r="J83">
        <v>3.33162E-3</v>
      </c>
      <c r="K83">
        <v>81.67</v>
      </c>
      <c r="L83">
        <f t="shared" si="14"/>
        <v>-1.2229423994128963E-3</v>
      </c>
      <c r="N83">
        <f t="shared" si="15"/>
        <v>175</v>
      </c>
      <c r="O83" s="5">
        <f t="shared" si="10"/>
        <v>1283.2014999999999</v>
      </c>
      <c r="P83" s="5">
        <f t="shared" si="16"/>
        <v>1284.3145000000002</v>
      </c>
      <c r="Q83" s="5">
        <f t="shared" si="11"/>
        <v>-1.1130000000002838</v>
      </c>
      <c r="R83" s="5">
        <f t="shared" si="17"/>
        <v>90.898710000023172</v>
      </c>
      <c r="S83" s="5">
        <f t="shared" si="18"/>
        <v>-124658.49210219888</v>
      </c>
      <c r="T83" s="5">
        <f t="shared" si="12"/>
        <v>-1.6480743073711424</v>
      </c>
      <c r="U83" s="5">
        <f t="shared" si="13"/>
        <v>90186.566504999995</v>
      </c>
      <c r="V83">
        <f t="shared" si="9"/>
        <v>7.406199324804387E-2</v>
      </c>
    </row>
    <row r="84" spans="5:22" x14ac:dyDescent="0.2">
      <c r="E84" t="s">
        <v>90</v>
      </c>
      <c r="F84" t="s">
        <v>8</v>
      </c>
      <c r="G84">
        <v>4.25</v>
      </c>
      <c r="H84">
        <v>0.373556</v>
      </c>
      <c r="I84">
        <v>0.26839800000000003</v>
      </c>
      <c r="J84">
        <v>3.3564799999999998E-3</v>
      </c>
      <c r="K84">
        <v>82.16</v>
      </c>
      <c r="L84">
        <f t="shared" si="14"/>
        <v>5.9997551120360981E-3</v>
      </c>
      <c r="N84">
        <f t="shared" si="15"/>
        <v>174</v>
      </c>
      <c r="O84" s="5">
        <f t="shared" si="10"/>
        <v>1307.4459999999999</v>
      </c>
      <c r="P84" s="5">
        <f t="shared" si="16"/>
        <v>1283.2014999999999</v>
      </c>
      <c r="Q84" s="5">
        <f t="shared" si="11"/>
        <v>24.244500000000016</v>
      </c>
      <c r="R84" s="5">
        <f t="shared" si="17"/>
        <v>-1991.9281200000012</v>
      </c>
      <c r="S84" s="5">
        <f t="shared" si="18"/>
        <v>-126652.06829650626</v>
      </c>
      <c r="T84" s="5">
        <f t="shared" si="12"/>
        <v>-1.6869251356978465</v>
      </c>
      <c r="U84" s="5">
        <f t="shared" si="13"/>
        <v>92544.763359999983</v>
      </c>
      <c r="V84">
        <f t="shared" si="9"/>
        <v>7.1633095403382446E-2</v>
      </c>
    </row>
    <row r="85" spans="5:22" x14ac:dyDescent="0.2">
      <c r="E85" t="s">
        <v>91</v>
      </c>
      <c r="F85" t="s">
        <v>8</v>
      </c>
      <c r="G85">
        <v>4.9000000000000004</v>
      </c>
      <c r="H85">
        <v>0.41240599999999999</v>
      </c>
      <c r="I85">
        <v>0.26343499999999997</v>
      </c>
      <c r="J85">
        <v>3.3564799999999998E-3</v>
      </c>
      <c r="K85">
        <v>84.240600000000001</v>
      </c>
      <c r="L85">
        <f t="shared" si="14"/>
        <v>2.5323758519961048E-2</v>
      </c>
      <c r="N85">
        <f t="shared" si="15"/>
        <v>173</v>
      </c>
      <c r="O85" s="5">
        <f t="shared" si="10"/>
        <v>1443.421</v>
      </c>
      <c r="P85" s="5">
        <f t="shared" si="16"/>
        <v>1307.4459999999999</v>
      </c>
      <c r="Q85" s="5">
        <f t="shared" si="11"/>
        <v>135.97500000000014</v>
      </c>
      <c r="R85" s="5">
        <f t="shared" si="17"/>
        <v>-11454.615585000012</v>
      </c>
      <c r="S85" s="5">
        <f t="shared" si="18"/>
        <v>-138108.37080664196</v>
      </c>
      <c r="T85" s="5">
        <f t="shared" si="12"/>
        <v>-1.8395158112899903</v>
      </c>
      <c r="U85" s="5">
        <f t="shared" si="13"/>
        <v>104444.6510926</v>
      </c>
      <c r="V85">
        <f t="shared" si="9"/>
        <v>7.0694643192804607E-2</v>
      </c>
    </row>
    <row r="86" spans="5:22" x14ac:dyDescent="0.2">
      <c r="E86" t="s">
        <v>92</v>
      </c>
      <c r="F86" t="s">
        <v>8</v>
      </c>
      <c r="G86">
        <v>4.8</v>
      </c>
      <c r="H86">
        <v>0.408854</v>
      </c>
      <c r="I86">
        <v>0.261772</v>
      </c>
      <c r="J86">
        <v>3.2570400000000001E-3</v>
      </c>
      <c r="K86">
        <v>84.16</v>
      </c>
      <c r="L86">
        <f t="shared" si="14"/>
        <v>-9.5678330876092232E-4</v>
      </c>
      <c r="N86">
        <f t="shared" si="15"/>
        <v>172</v>
      </c>
      <c r="O86" s="5">
        <f t="shared" si="10"/>
        <v>1430.989</v>
      </c>
      <c r="P86" s="5">
        <f t="shared" si="16"/>
        <v>1443.421</v>
      </c>
      <c r="Q86" s="5">
        <f t="shared" si="11"/>
        <v>-12.432000000000016</v>
      </c>
      <c r="R86" s="5">
        <f t="shared" si="17"/>
        <v>1046.2771200000013</v>
      </c>
      <c r="S86" s="5">
        <f t="shared" si="18"/>
        <v>-137063.93320245325</v>
      </c>
      <c r="T86" s="5">
        <f t="shared" si="12"/>
        <v>-1.7715187023718981</v>
      </c>
      <c r="U86" s="5">
        <f t="shared" si="13"/>
        <v>103632.03423999999</v>
      </c>
      <c r="V86">
        <f t="shared" si="9"/>
        <v>7.0718323534062266E-2</v>
      </c>
    </row>
    <row r="87" spans="5:22" x14ac:dyDescent="0.2">
      <c r="E87" t="s">
        <v>93</v>
      </c>
      <c r="F87" t="s">
        <v>8</v>
      </c>
      <c r="G87">
        <v>5.0750000000000002</v>
      </c>
      <c r="H87">
        <v>0.427481</v>
      </c>
      <c r="I87">
        <v>0.25645200000000001</v>
      </c>
      <c r="J87">
        <v>3.2321699999999999E-3</v>
      </c>
      <c r="K87">
        <v>85.201999999999998</v>
      </c>
      <c r="L87">
        <f t="shared" si="14"/>
        <v>1.2381178707224327E-2</v>
      </c>
      <c r="N87">
        <f t="shared" si="15"/>
        <v>171</v>
      </c>
      <c r="O87" s="5">
        <f t="shared" si="10"/>
        <v>1496.1835000000001</v>
      </c>
      <c r="P87" s="5">
        <f t="shared" si="16"/>
        <v>1430.989</v>
      </c>
      <c r="Q87" s="5">
        <f t="shared" si="11"/>
        <v>65.194500000000062</v>
      </c>
      <c r="R87" s="5">
        <f t="shared" si="17"/>
        <v>-5554.7017890000052</v>
      </c>
      <c r="S87" s="5">
        <f t="shared" si="18"/>
        <v>-142620.40651015565</v>
      </c>
      <c r="T87" s="5">
        <f t="shared" si="12"/>
        <v>-1.82925952107115</v>
      </c>
      <c r="U87" s="5">
        <f t="shared" si="13"/>
        <v>109715.32656700001</v>
      </c>
      <c r="V87">
        <f t="shared" ref="V87:V150" si="19">_xlfn.STDEV.P(L67:L87)*SQRT(COUNT(L67:L87))</f>
        <v>7.0924662012559245E-2</v>
      </c>
    </row>
    <row r="88" spans="5:22" x14ac:dyDescent="0.2">
      <c r="E88" t="s">
        <v>94</v>
      </c>
      <c r="F88" t="s">
        <v>8</v>
      </c>
      <c r="G88">
        <v>4.6749999999999998</v>
      </c>
      <c r="H88">
        <v>0.40559699999999999</v>
      </c>
      <c r="I88">
        <v>0.258436</v>
      </c>
      <c r="J88">
        <v>3.17002E-3</v>
      </c>
      <c r="K88">
        <v>84.17</v>
      </c>
      <c r="L88">
        <f t="shared" si="14"/>
        <v>-1.211239172789369E-2</v>
      </c>
      <c r="N88">
        <f t="shared" si="15"/>
        <v>170</v>
      </c>
      <c r="O88" s="5">
        <f t="shared" si="10"/>
        <v>1419.5895</v>
      </c>
      <c r="P88" s="5">
        <f t="shared" si="16"/>
        <v>1496.1835000000001</v>
      </c>
      <c r="Q88" s="5">
        <f t="shared" si="11"/>
        <v>-76.594000000000051</v>
      </c>
      <c r="R88" s="5">
        <f t="shared" si="17"/>
        <v>6446.9169800000045</v>
      </c>
      <c r="S88" s="5">
        <f t="shared" si="18"/>
        <v>-136175.3187896767</v>
      </c>
      <c r="T88" s="5">
        <f t="shared" si="12"/>
        <v>-1.7130098574192498</v>
      </c>
      <c r="U88" s="5">
        <f t="shared" si="13"/>
        <v>103124.34821500001</v>
      </c>
      <c r="V88">
        <f t="shared" si="19"/>
        <v>6.7432536731573164E-2</v>
      </c>
    </row>
    <row r="89" spans="5:22" x14ac:dyDescent="0.2">
      <c r="E89" t="s">
        <v>95</v>
      </c>
      <c r="F89" t="s">
        <v>8</v>
      </c>
      <c r="G89">
        <v>5.125</v>
      </c>
      <c r="H89">
        <v>0.434838</v>
      </c>
      <c r="I89">
        <v>0.25151800000000002</v>
      </c>
      <c r="J89">
        <v>3.12029E-3</v>
      </c>
      <c r="K89">
        <v>85.72</v>
      </c>
      <c r="L89">
        <f t="shared" si="14"/>
        <v>1.8415112272781142E-2</v>
      </c>
      <c r="N89">
        <f t="shared" si="15"/>
        <v>169</v>
      </c>
      <c r="O89" s="5">
        <f t="shared" si="10"/>
        <v>1521.933</v>
      </c>
      <c r="P89" s="5">
        <f t="shared" si="16"/>
        <v>1419.5895</v>
      </c>
      <c r="Q89" s="5">
        <f t="shared" si="11"/>
        <v>102.34349999999995</v>
      </c>
      <c r="R89" s="5">
        <f t="shared" si="17"/>
        <v>-8772.8848199999957</v>
      </c>
      <c r="S89" s="5">
        <f t="shared" si="18"/>
        <v>-144949.91661953414</v>
      </c>
      <c r="T89" s="5">
        <f t="shared" si="12"/>
        <v>-1.7947848227331993</v>
      </c>
      <c r="U89" s="5">
        <f t="shared" si="13"/>
        <v>112522.59676</v>
      </c>
      <c r="V89">
        <f t="shared" si="19"/>
        <v>6.8904510502699926E-2</v>
      </c>
    </row>
    <row r="90" spans="5:22" x14ac:dyDescent="0.2">
      <c r="E90" t="s">
        <v>96</v>
      </c>
      <c r="F90" t="s">
        <v>8</v>
      </c>
      <c r="G90">
        <v>4.45</v>
      </c>
      <c r="H90">
        <v>0.40261599999999997</v>
      </c>
      <c r="I90">
        <v>0.24854799999999999</v>
      </c>
      <c r="J90">
        <v>3.0519200000000001E-3</v>
      </c>
      <c r="K90">
        <v>84.43</v>
      </c>
      <c r="L90">
        <f t="shared" si="14"/>
        <v>-1.5048996733550979E-2</v>
      </c>
      <c r="N90">
        <f t="shared" si="15"/>
        <v>168</v>
      </c>
      <c r="O90" s="5">
        <f t="shared" si="10"/>
        <v>1409.1559999999999</v>
      </c>
      <c r="P90" s="5">
        <f t="shared" si="16"/>
        <v>1521.933</v>
      </c>
      <c r="Q90" s="5">
        <f t="shared" si="11"/>
        <v>-112.77700000000004</v>
      </c>
      <c r="R90" s="5">
        <f t="shared" si="17"/>
        <v>9521.7621100000051</v>
      </c>
      <c r="S90" s="5">
        <f t="shared" si="18"/>
        <v>-135429.94929435686</v>
      </c>
      <c r="T90" s="5">
        <f t="shared" si="12"/>
        <v>-1.6401641700414031</v>
      </c>
      <c r="U90" s="5">
        <f t="shared" si="13"/>
        <v>103400.04108000001</v>
      </c>
      <c r="V90">
        <f t="shared" si="19"/>
        <v>6.5182792787134736E-2</v>
      </c>
    </row>
    <row r="91" spans="5:22" x14ac:dyDescent="0.2">
      <c r="E91" t="s">
        <v>97</v>
      </c>
      <c r="F91" t="s">
        <v>8</v>
      </c>
      <c r="G91">
        <v>4.5999999999999996</v>
      </c>
      <c r="H91">
        <v>0.40987200000000001</v>
      </c>
      <c r="I91">
        <v>0.25026300000000001</v>
      </c>
      <c r="J91">
        <v>3.0270599999999998E-3</v>
      </c>
      <c r="K91">
        <v>84.72</v>
      </c>
      <c r="L91">
        <f t="shared" si="14"/>
        <v>3.434798057562416E-3</v>
      </c>
      <c r="N91">
        <f t="shared" si="15"/>
        <v>167</v>
      </c>
      <c r="O91" s="5">
        <f t="shared" si="10"/>
        <v>1434.5520000000001</v>
      </c>
      <c r="P91" s="5">
        <f t="shared" si="16"/>
        <v>1409.1559999999999</v>
      </c>
      <c r="Q91" s="5">
        <f t="shared" si="11"/>
        <v>25.396000000000186</v>
      </c>
      <c r="R91" s="5">
        <f t="shared" si="17"/>
        <v>-2151.5491200000156</v>
      </c>
      <c r="S91" s="5">
        <f t="shared" si="18"/>
        <v>-137583.13857852691</v>
      </c>
      <c r="T91" s="5">
        <f t="shared" si="12"/>
        <v>-1.652668315339348</v>
      </c>
      <c r="U91" s="5">
        <f t="shared" si="13"/>
        <v>105435.24544000001</v>
      </c>
      <c r="V91">
        <f t="shared" si="19"/>
        <v>6.4864540088619388E-2</v>
      </c>
    </row>
    <row r="92" spans="5:22" x14ac:dyDescent="0.2">
      <c r="E92" t="s">
        <v>98</v>
      </c>
      <c r="F92" t="s">
        <v>8</v>
      </c>
      <c r="G92">
        <v>3.9249999999999998</v>
      </c>
      <c r="H92">
        <v>0.37232399999999999</v>
      </c>
      <c r="I92">
        <v>0.24956900000000001</v>
      </c>
      <c r="J92">
        <v>2.9835500000000002E-3</v>
      </c>
      <c r="K92">
        <v>83.13</v>
      </c>
      <c r="L92">
        <f t="shared" si="14"/>
        <v>-1.8767705382436328E-2</v>
      </c>
      <c r="N92">
        <f t="shared" si="15"/>
        <v>166</v>
      </c>
      <c r="O92" s="5">
        <f t="shared" si="10"/>
        <v>1303.134</v>
      </c>
      <c r="P92" s="5">
        <f t="shared" si="16"/>
        <v>1434.5520000000001</v>
      </c>
      <c r="Q92" s="5">
        <f t="shared" si="11"/>
        <v>-131.41800000000012</v>
      </c>
      <c r="R92" s="5">
        <f t="shared" si="17"/>
        <v>10924.77834000001</v>
      </c>
      <c r="S92" s="5">
        <f t="shared" si="18"/>
        <v>-126660.01290684224</v>
      </c>
      <c r="T92" s="5">
        <f t="shared" si="12"/>
        <v>-1.4995892123341634</v>
      </c>
      <c r="U92" s="5">
        <f t="shared" si="13"/>
        <v>94592.029419999992</v>
      </c>
      <c r="V92">
        <f t="shared" si="19"/>
        <v>6.573545525616302E-2</v>
      </c>
    </row>
    <row r="93" spans="5:22" x14ac:dyDescent="0.2">
      <c r="E93" t="s">
        <v>99</v>
      </c>
      <c r="F93" t="s">
        <v>8</v>
      </c>
      <c r="G93">
        <v>3.8</v>
      </c>
      <c r="H93">
        <v>0.36169200000000001</v>
      </c>
      <c r="I93">
        <v>0.25287599999999999</v>
      </c>
      <c r="J93">
        <v>2.9524799999999999E-3</v>
      </c>
      <c r="K93">
        <v>83.39</v>
      </c>
      <c r="L93">
        <f t="shared" si="14"/>
        <v>3.1276314206665212E-3</v>
      </c>
      <c r="N93">
        <f t="shared" si="15"/>
        <v>165</v>
      </c>
      <c r="O93" s="5">
        <f t="shared" si="10"/>
        <v>1265.922</v>
      </c>
      <c r="P93" s="5">
        <f t="shared" si="16"/>
        <v>1303.134</v>
      </c>
      <c r="Q93" s="5">
        <f t="shared" si="11"/>
        <v>-37.211999999999989</v>
      </c>
      <c r="R93" s="5">
        <f t="shared" si="17"/>
        <v>3103.1086799999989</v>
      </c>
      <c r="S93" s="5">
        <f t="shared" si="18"/>
        <v>-123558.40381605458</v>
      </c>
      <c r="T93" s="5">
        <f t="shared" si="12"/>
        <v>-1.4476337940429556</v>
      </c>
      <c r="U93" s="5">
        <f t="shared" si="13"/>
        <v>92265.235580000008</v>
      </c>
      <c r="V93">
        <f t="shared" si="19"/>
        <v>6.4840020292229808E-2</v>
      </c>
    </row>
    <row r="94" spans="5:22" x14ac:dyDescent="0.2">
      <c r="E94" t="s">
        <v>100</v>
      </c>
      <c r="F94" t="s">
        <v>8</v>
      </c>
      <c r="G94">
        <v>3.7250000000000001</v>
      </c>
      <c r="H94">
        <v>0.35641400000000001</v>
      </c>
      <c r="I94">
        <v>0.25586999999999999</v>
      </c>
      <c r="J94">
        <v>2.9214000000000002E-3</v>
      </c>
      <c r="K94">
        <v>82.78</v>
      </c>
      <c r="L94">
        <f t="shared" si="14"/>
        <v>-7.3150257824678988E-3</v>
      </c>
      <c r="M94">
        <v>0.24604999999999999</v>
      </c>
      <c r="N94">
        <f t="shared" si="15"/>
        <v>164</v>
      </c>
      <c r="O94" s="5">
        <f t="shared" si="10"/>
        <v>1247.4490000000001</v>
      </c>
      <c r="P94" s="5">
        <f t="shared" si="16"/>
        <v>1265.922</v>
      </c>
      <c r="Q94" s="5">
        <f t="shared" si="11"/>
        <v>-18.472999999999956</v>
      </c>
      <c r="R94" s="5">
        <f t="shared" si="17"/>
        <v>1840.6750480999965</v>
      </c>
      <c r="S94" s="5">
        <f t="shared" si="18"/>
        <v>-121719.17640174863</v>
      </c>
      <c r="T94" s="5">
        <f t="shared" si="12"/>
        <v>-1.4110730235717004</v>
      </c>
      <c r="U94" s="5">
        <f t="shared" si="13"/>
        <v>90226.32822000001</v>
      </c>
      <c r="V94">
        <f t="shared" si="19"/>
        <v>6.4578339382982963E-2</v>
      </c>
    </row>
    <row r="95" spans="5:22" x14ac:dyDescent="0.2">
      <c r="E95" t="s">
        <v>101</v>
      </c>
      <c r="F95" t="s">
        <v>8</v>
      </c>
      <c r="G95">
        <v>4.3250000000000002</v>
      </c>
      <c r="H95">
        <v>0.40063399999999999</v>
      </c>
      <c r="I95">
        <v>0.24609300000000001</v>
      </c>
      <c r="J95">
        <v>2.84681E-3</v>
      </c>
      <c r="K95">
        <v>85.12</v>
      </c>
      <c r="L95">
        <f t="shared" si="14"/>
        <v>2.8267697511476175E-2</v>
      </c>
      <c r="N95">
        <f t="shared" si="15"/>
        <v>163</v>
      </c>
      <c r="O95" s="5">
        <f t="shared" si="10"/>
        <v>1402.2190000000001</v>
      </c>
      <c r="P95" s="5">
        <f t="shared" si="16"/>
        <v>1247.4490000000001</v>
      </c>
      <c r="Q95" s="5">
        <f t="shared" si="11"/>
        <v>154.76999999999998</v>
      </c>
      <c r="R95" s="5">
        <f t="shared" si="17"/>
        <v>-13174.0224</v>
      </c>
      <c r="S95" s="5">
        <f t="shared" si="18"/>
        <v>-134894.6098747722</v>
      </c>
      <c r="T95" s="5">
        <f t="shared" si="12"/>
        <v>-1.5238862076888899</v>
      </c>
      <c r="U95" s="5">
        <f t="shared" si="13"/>
        <v>104219.38128000002</v>
      </c>
      <c r="V95">
        <f t="shared" si="19"/>
        <v>6.9844792717919948E-2</v>
      </c>
    </row>
    <row r="96" spans="5:22" x14ac:dyDescent="0.2">
      <c r="E96" t="s">
        <v>102</v>
      </c>
      <c r="F96" t="s">
        <v>8</v>
      </c>
      <c r="G96">
        <v>4.0750000000000002</v>
      </c>
      <c r="H96">
        <v>0.38880599999999998</v>
      </c>
      <c r="I96">
        <v>0.24315200000000001</v>
      </c>
      <c r="J96">
        <v>2.8530299999999999E-3</v>
      </c>
      <c r="K96">
        <v>84.74</v>
      </c>
      <c r="L96">
        <f t="shared" si="14"/>
        <v>-4.4642857142858094E-3</v>
      </c>
      <c r="N96">
        <f t="shared" si="15"/>
        <v>162</v>
      </c>
      <c r="O96" s="5">
        <f t="shared" si="10"/>
        <v>1360.8209999999999</v>
      </c>
      <c r="P96" s="5">
        <f t="shared" si="16"/>
        <v>1402.2190000000001</v>
      </c>
      <c r="Q96" s="5">
        <f t="shared" si="11"/>
        <v>-41.398000000000138</v>
      </c>
      <c r="R96" s="5">
        <f t="shared" si="17"/>
        <v>3508.0665200000117</v>
      </c>
      <c r="S96" s="5">
        <f t="shared" si="18"/>
        <v>-131388.06724097987</v>
      </c>
      <c r="T96" s="5">
        <f t="shared" si="12"/>
        <v>-1.4875162598433842</v>
      </c>
      <c r="U96" s="5">
        <f t="shared" si="13"/>
        <v>101053.47153999998</v>
      </c>
      <c r="V96">
        <f t="shared" si="19"/>
        <v>5.950751596207577E-2</v>
      </c>
    </row>
    <row r="97" spans="5:22" x14ac:dyDescent="0.2">
      <c r="E97" t="s">
        <v>103</v>
      </c>
      <c r="F97" t="s">
        <v>8</v>
      </c>
      <c r="G97">
        <v>3.8</v>
      </c>
      <c r="H97">
        <v>0.37362600000000001</v>
      </c>
      <c r="I97">
        <v>0.24160999999999999</v>
      </c>
      <c r="J97">
        <v>2.8530299999999999E-3</v>
      </c>
      <c r="K97">
        <v>84.19</v>
      </c>
      <c r="L97">
        <f t="shared" si="14"/>
        <v>-6.4904413500117553E-3</v>
      </c>
      <c r="N97">
        <f t="shared" si="15"/>
        <v>161</v>
      </c>
      <c r="O97" s="5">
        <f t="shared" si="10"/>
        <v>1307.691</v>
      </c>
      <c r="P97" s="5">
        <f t="shared" si="16"/>
        <v>1360.8209999999999</v>
      </c>
      <c r="Q97" s="5">
        <f t="shared" si="11"/>
        <v>-53.129999999999882</v>
      </c>
      <c r="R97" s="5">
        <f t="shared" si="17"/>
        <v>4473.0146999999897</v>
      </c>
      <c r="S97" s="5">
        <f t="shared" si="18"/>
        <v>-126916.54005723973</v>
      </c>
      <c r="T97" s="5">
        <f t="shared" si="12"/>
        <v>-1.4368916519028041</v>
      </c>
      <c r="U97" s="5">
        <f t="shared" si="13"/>
        <v>96794.505290000001</v>
      </c>
      <c r="V97">
        <f t="shared" si="19"/>
        <v>5.9396990001934942E-2</v>
      </c>
    </row>
    <row r="98" spans="5:22" x14ac:dyDescent="0.2">
      <c r="E98" t="s">
        <v>104</v>
      </c>
      <c r="F98" t="s">
        <v>8</v>
      </c>
      <c r="G98">
        <v>3.4750000000000001</v>
      </c>
      <c r="H98">
        <v>0.35072300000000001</v>
      </c>
      <c r="I98">
        <v>0.24479400000000001</v>
      </c>
      <c r="J98">
        <v>2.8778900000000001E-3</v>
      </c>
      <c r="K98">
        <v>83.1</v>
      </c>
      <c r="L98">
        <f t="shared" si="14"/>
        <v>-1.2946905808290832E-2</v>
      </c>
      <c r="N98">
        <f t="shared" si="15"/>
        <v>160</v>
      </c>
      <c r="O98" s="5">
        <f t="shared" si="10"/>
        <v>1227.5305000000001</v>
      </c>
      <c r="P98" s="5">
        <f t="shared" si="16"/>
        <v>1307.691</v>
      </c>
      <c r="Q98" s="5">
        <f t="shared" si="11"/>
        <v>-80.160499999999956</v>
      </c>
      <c r="R98" s="5">
        <f t="shared" si="17"/>
        <v>6661.3375499999956</v>
      </c>
      <c r="S98" s="5">
        <f t="shared" si="18"/>
        <v>-120256.63939889164</v>
      </c>
      <c r="T98" s="5">
        <f t="shared" si="12"/>
        <v>-1.3733546823796678</v>
      </c>
      <c r="U98" s="5">
        <f t="shared" si="13"/>
        <v>89845.284549999997</v>
      </c>
      <c r="V98">
        <f t="shared" si="19"/>
        <v>6.0137306048919655E-2</v>
      </c>
    </row>
    <row r="99" spans="5:22" x14ac:dyDescent="0.2">
      <c r="E99" t="s">
        <v>105</v>
      </c>
      <c r="F99" t="s">
        <v>8</v>
      </c>
      <c r="G99">
        <v>3.45</v>
      </c>
      <c r="H99">
        <v>0.34756799999999999</v>
      </c>
      <c r="I99">
        <v>0.247361</v>
      </c>
      <c r="J99">
        <v>2.8592399999999999E-3</v>
      </c>
      <c r="K99">
        <v>82.87</v>
      </c>
      <c r="L99">
        <f t="shared" si="14"/>
        <v>-2.7677496991574957E-3</v>
      </c>
      <c r="N99">
        <f t="shared" si="15"/>
        <v>159</v>
      </c>
      <c r="O99" s="5">
        <f t="shared" si="10"/>
        <v>1216.4880000000001</v>
      </c>
      <c r="P99" s="5">
        <f t="shared" si="16"/>
        <v>1227.5305000000001</v>
      </c>
      <c r="Q99" s="5">
        <f t="shared" si="11"/>
        <v>-11.042500000000018</v>
      </c>
      <c r="R99" s="5">
        <f t="shared" si="17"/>
        <v>915.09197500000153</v>
      </c>
      <c r="S99" s="5">
        <f t="shared" si="18"/>
        <v>-119342.92077857401</v>
      </c>
      <c r="T99" s="5">
        <f t="shared" si="12"/>
        <v>-1.354087511138611</v>
      </c>
      <c r="U99" s="5">
        <f t="shared" si="13"/>
        <v>88735.360560000016</v>
      </c>
      <c r="V99">
        <f t="shared" si="19"/>
        <v>5.97672955775055E-2</v>
      </c>
    </row>
    <row r="100" spans="5:22" x14ac:dyDescent="0.2">
      <c r="E100" t="s">
        <v>106</v>
      </c>
      <c r="F100" t="s">
        <v>8</v>
      </c>
      <c r="G100">
        <v>4</v>
      </c>
      <c r="H100">
        <v>0.38806400000000002</v>
      </c>
      <c r="I100">
        <v>0.24185200000000001</v>
      </c>
      <c r="J100">
        <v>2.8157299999999998E-3</v>
      </c>
      <c r="K100">
        <v>84.85</v>
      </c>
      <c r="L100">
        <f t="shared" si="14"/>
        <v>2.3892844213828868E-2</v>
      </c>
      <c r="N100">
        <f t="shared" si="15"/>
        <v>158</v>
      </c>
      <c r="O100" s="5">
        <f t="shared" si="10"/>
        <v>1358.2240000000002</v>
      </c>
      <c r="P100" s="5">
        <f t="shared" si="16"/>
        <v>1216.4880000000001</v>
      </c>
      <c r="Q100" s="5">
        <f t="shared" si="11"/>
        <v>141.7360000000001</v>
      </c>
      <c r="R100" s="5">
        <f t="shared" si="17"/>
        <v>-12026.299600000008</v>
      </c>
      <c r="S100" s="5">
        <f t="shared" si="18"/>
        <v>-131370.57446608515</v>
      </c>
      <c r="T100" s="5">
        <f t="shared" si="12"/>
        <v>-1.4678732842912299</v>
      </c>
      <c r="U100" s="5">
        <f t="shared" si="13"/>
        <v>101245.3064</v>
      </c>
      <c r="V100">
        <f t="shared" si="19"/>
        <v>6.2556140672296631E-2</v>
      </c>
    </row>
    <row r="101" spans="5:22" x14ac:dyDescent="0.2">
      <c r="E101" t="s">
        <v>107</v>
      </c>
      <c r="F101" t="s">
        <v>8</v>
      </c>
      <c r="G101">
        <v>3.375</v>
      </c>
      <c r="H101">
        <v>0.34778700000000001</v>
      </c>
      <c r="I101">
        <v>0.242701</v>
      </c>
      <c r="J101">
        <v>2.9027499999999999E-3</v>
      </c>
      <c r="K101">
        <v>83.16</v>
      </c>
      <c r="L101">
        <f t="shared" si="14"/>
        <v>-1.9917501473187937E-2</v>
      </c>
      <c r="N101">
        <f t="shared" si="15"/>
        <v>157</v>
      </c>
      <c r="O101" s="5">
        <f t="shared" si="10"/>
        <v>1217.2545</v>
      </c>
      <c r="P101" s="5">
        <f t="shared" si="16"/>
        <v>1358.2240000000002</v>
      </c>
      <c r="Q101" s="5">
        <f t="shared" si="11"/>
        <v>-140.96950000000015</v>
      </c>
      <c r="R101" s="5">
        <f t="shared" si="17"/>
        <v>11723.023620000013</v>
      </c>
      <c r="S101" s="5">
        <f t="shared" si="18"/>
        <v>-119649.01871936943</v>
      </c>
      <c r="T101" s="5">
        <f t="shared" si="12"/>
        <v>-1.3782190043160698</v>
      </c>
      <c r="U101" s="5">
        <f t="shared" si="13"/>
        <v>89414.384219999993</v>
      </c>
      <c r="V101">
        <f t="shared" si="19"/>
        <v>6.584929952603906E-2</v>
      </c>
    </row>
    <row r="102" spans="5:22" x14ac:dyDescent="0.2">
      <c r="E102" t="s">
        <v>108</v>
      </c>
      <c r="F102" t="s">
        <v>8</v>
      </c>
      <c r="G102">
        <v>3.6749999999999998</v>
      </c>
      <c r="H102">
        <v>0.36782199999999998</v>
      </c>
      <c r="I102">
        <v>0.24274699999999999</v>
      </c>
      <c r="J102">
        <v>2.9276100000000002E-3</v>
      </c>
      <c r="K102">
        <v>84.02</v>
      </c>
      <c r="L102">
        <f t="shared" si="14"/>
        <v>1.0341510341510318E-2</v>
      </c>
      <c r="N102">
        <f t="shared" si="15"/>
        <v>156</v>
      </c>
      <c r="O102" s="5">
        <f t="shared" si="10"/>
        <v>1287.377</v>
      </c>
      <c r="P102" s="5">
        <f t="shared" si="16"/>
        <v>1217.2545</v>
      </c>
      <c r="Q102" s="5">
        <f t="shared" si="11"/>
        <v>70.122499999999945</v>
      </c>
      <c r="R102" s="5">
        <f t="shared" si="17"/>
        <v>-5891.692449999995</v>
      </c>
      <c r="S102" s="5">
        <f t="shared" si="18"/>
        <v>-125542.08938837374</v>
      </c>
      <c r="T102" s="5">
        <f t="shared" si="12"/>
        <v>-1.4584852234694321</v>
      </c>
      <c r="U102" s="5">
        <f t="shared" si="13"/>
        <v>95302.915539999987</v>
      </c>
      <c r="V102">
        <f t="shared" si="19"/>
        <v>6.625485485038092E-2</v>
      </c>
    </row>
    <row r="103" spans="5:22" x14ac:dyDescent="0.2">
      <c r="E103" t="s">
        <v>109</v>
      </c>
      <c r="F103" t="s">
        <v>8</v>
      </c>
      <c r="G103">
        <v>4.2750000000000004</v>
      </c>
      <c r="H103">
        <v>0.40218999999999999</v>
      </c>
      <c r="I103">
        <v>0.24610499999999999</v>
      </c>
      <c r="J103">
        <v>2.9524799999999999E-3</v>
      </c>
      <c r="K103">
        <v>85.39</v>
      </c>
      <c r="L103">
        <f t="shared" si="14"/>
        <v>1.6305641513925329E-2</v>
      </c>
      <c r="N103">
        <f t="shared" si="15"/>
        <v>155</v>
      </c>
      <c r="O103" s="5">
        <f t="shared" si="10"/>
        <v>1407.665</v>
      </c>
      <c r="P103" s="5">
        <f t="shared" si="16"/>
        <v>1287.377</v>
      </c>
      <c r="Q103" s="5">
        <f t="shared" si="11"/>
        <v>120.28800000000001</v>
      </c>
      <c r="R103" s="5">
        <f t="shared" si="17"/>
        <v>-10271.392320000001</v>
      </c>
      <c r="S103" s="5">
        <f t="shared" si="18"/>
        <v>-135814.94019359723</v>
      </c>
      <c r="T103" s="5">
        <f t="shared" si="12"/>
        <v>-1.5912337088206028</v>
      </c>
      <c r="U103" s="5">
        <f t="shared" si="13"/>
        <v>105238.01435</v>
      </c>
      <c r="V103">
        <f t="shared" si="19"/>
        <v>6.5199026370917443E-2</v>
      </c>
    </row>
    <row r="104" spans="5:22" x14ac:dyDescent="0.2">
      <c r="E104" t="s">
        <v>110</v>
      </c>
      <c r="F104" t="s">
        <v>8</v>
      </c>
      <c r="G104">
        <v>4.95</v>
      </c>
      <c r="H104">
        <v>0.44608999999999999</v>
      </c>
      <c r="I104">
        <v>0.24115800000000001</v>
      </c>
      <c r="J104">
        <v>2.9773400000000002E-3</v>
      </c>
      <c r="K104">
        <v>87.35</v>
      </c>
      <c r="L104">
        <f t="shared" si="14"/>
        <v>2.2953507436467957E-2</v>
      </c>
      <c r="N104">
        <f t="shared" si="15"/>
        <v>154</v>
      </c>
      <c r="O104" s="5">
        <f t="shared" si="10"/>
        <v>1561.3150000000001</v>
      </c>
      <c r="P104" s="5">
        <f t="shared" si="16"/>
        <v>1407.665</v>
      </c>
      <c r="Q104" s="5">
        <f t="shared" si="11"/>
        <v>153.65000000000009</v>
      </c>
      <c r="R104" s="5">
        <f t="shared" si="17"/>
        <v>-13421.327500000007</v>
      </c>
      <c r="S104" s="5">
        <f t="shared" si="18"/>
        <v>-149237.85892730605</v>
      </c>
      <c r="T104" s="5">
        <f t="shared" si="12"/>
        <v>-1.7632216146770849</v>
      </c>
      <c r="U104" s="5">
        <f t="shared" si="13"/>
        <v>119055.86525</v>
      </c>
      <c r="V104">
        <f t="shared" si="19"/>
        <v>6.8144925472679016E-2</v>
      </c>
    </row>
    <row r="105" spans="5:22" x14ac:dyDescent="0.2">
      <c r="E105" t="s">
        <v>111</v>
      </c>
      <c r="F105" t="s">
        <v>8</v>
      </c>
      <c r="G105">
        <v>5.0250000000000004</v>
      </c>
      <c r="H105">
        <v>0.44966099999999998</v>
      </c>
      <c r="I105">
        <v>0.24219299999999999</v>
      </c>
      <c r="J105">
        <v>2.94626E-3</v>
      </c>
      <c r="K105">
        <v>87.5</v>
      </c>
      <c r="L105">
        <f t="shared" si="14"/>
        <v>1.7172295363481194E-3</v>
      </c>
      <c r="N105">
        <f t="shared" si="15"/>
        <v>153</v>
      </c>
      <c r="O105" s="5">
        <f t="shared" si="10"/>
        <v>1573.8135</v>
      </c>
      <c r="P105" s="5">
        <f t="shared" si="16"/>
        <v>1561.3150000000001</v>
      </c>
      <c r="Q105" s="5">
        <f t="shared" si="11"/>
        <v>12.498499999999922</v>
      </c>
      <c r="R105" s="5">
        <f t="shared" si="17"/>
        <v>-1093.6187499999933</v>
      </c>
      <c r="S105" s="5">
        <f t="shared" si="18"/>
        <v>-150333.24089892072</v>
      </c>
      <c r="T105" s="5">
        <f t="shared" si="12"/>
        <v>-1.7576222790906912</v>
      </c>
      <c r="U105" s="5">
        <f t="shared" si="13"/>
        <v>120121.18124999999</v>
      </c>
      <c r="V105">
        <f t="shared" si="19"/>
        <v>6.8104471749728751E-2</v>
      </c>
    </row>
    <row r="106" spans="5:22" x14ac:dyDescent="0.2">
      <c r="E106" t="s">
        <v>112</v>
      </c>
      <c r="F106" t="s">
        <v>8</v>
      </c>
      <c r="G106">
        <v>4.9249999999999998</v>
      </c>
      <c r="H106">
        <v>0.43877500000000003</v>
      </c>
      <c r="I106">
        <v>0.24867300000000001</v>
      </c>
      <c r="J106">
        <v>2.9400400000000001E-3</v>
      </c>
      <c r="K106">
        <v>86.95</v>
      </c>
      <c r="L106">
        <f t="shared" si="14"/>
        <v>-6.2857142857142279E-3</v>
      </c>
      <c r="N106">
        <f t="shared" si="15"/>
        <v>152</v>
      </c>
      <c r="O106" s="5">
        <f t="shared" si="10"/>
        <v>1535.7125000000001</v>
      </c>
      <c r="P106" s="5">
        <f t="shared" si="16"/>
        <v>1573.8135</v>
      </c>
      <c r="Q106" s="5">
        <f t="shared" si="11"/>
        <v>-38.100999999999885</v>
      </c>
      <c r="R106" s="5">
        <f t="shared" si="17"/>
        <v>3312.88194999999</v>
      </c>
      <c r="S106" s="5">
        <f t="shared" si="18"/>
        <v>-147022.11657119982</v>
      </c>
      <c r="T106" s="5">
        <f t="shared" si="12"/>
        <v>-1.7152813635078981</v>
      </c>
      <c r="U106" s="5">
        <f t="shared" si="13"/>
        <v>116292.701875</v>
      </c>
      <c r="V106">
        <f t="shared" si="19"/>
        <v>6.4696665202598855E-2</v>
      </c>
    </row>
    <row r="107" spans="5:22" x14ac:dyDescent="0.2">
      <c r="E107" t="s">
        <v>113</v>
      </c>
      <c r="F107" t="s">
        <v>8</v>
      </c>
      <c r="G107">
        <v>5.2</v>
      </c>
      <c r="H107">
        <v>0.45276300000000003</v>
      </c>
      <c r="I107">
        <v>0.24971099999999999</v>
      </c>
      <c r="J107">
        <v>2.9276100000000002E-3</v>
      </c>
      <c r="K107">
        <v>87.51</v>
      </c>
      <c r="L107">
        <f t="shared" si="14"/>
        <v>6.4404830362276844E-3</v>
      </c>
      <c r="N107">
        <f t="shared" si="15"/>
        <v>151</v>
      </c>
      <c r="O107" s="5">
        <f t="shared" si="10"/>
        <v>1584.6705000000002</v>
      </c>
      <c r="P107" s="5">
        <f t="shared" si="16"/>
        <v>1535.7125000000001</v>
      </c>
      <c r="Q107" s="5">
        <f t="shared" si="11"/>
        <v>48.958000000000084</v>
      </c>
      <c r="R107" s="5">
        <f t="shared" si="17"/>
        <v>-4284.3145800000075</v>
      </c>
      <c r="S107" s="5">
        <f t="shared" si="18"/>
        <v>-151308.14643256334</v>
      </c>
      <c r="T107" s="5">
        <f t="shared" si="12"/>
        <v>-1.7578223911803046</v>
      </c>
      <c r="U107" s="5">
        <f t="shared" si="13"/>
        <v>120474.51545500002</v>
      </c>
      <c r="V107">
        <f t="shared" si="19"/>
        <v>6.4806100323540755E-2</v>
      </c>
    </row>
    <row r="108" spans="5:22" x14ac:dyDescent="0.2">
      <c r="E108" t="s">
        <v>114</v>
      </c>
      <c r="F108" t="s">
        <v>8</v>
      </c>
      <c r="G108">
        <v>5.35</v>
      </c>
      <c r="H108">
        <v>0.46272000000000002</v>
      </c>
      <c r="I108">
        <v>0.247666</v>
      </c>
      <c r="J108">
        <v>2.9524799999999999E-3</v>
      </c>
      <c r="K108">
        <v>87.91</v>
      </c>
      <c r="L108">
        <f t="shared" si="14"/>
        <v>4.5709061821506136E-3</v>
      </c>
      <c r="N108">
        <f t="shared" si="15"/>
        <v>150</v>
      </c>
      <c r="O108" s="5">
        <f t="shared" si="10"/>
        <v>1619.52</v>
      </c>
      <c r="P108" s="5">
        <f t="shared" si="16"/>
        <v>1584.6705000000002</v>
      </c>
      <c r="Q108" s="5">
        <f t="shared" si="11"/>
        <v>34.849499999999807</v>
      </c>
      <c r="R108" s="5">
        <f t="shared" si="17"/>
        <v>-3063.6195449999827</v>
      </c>
      <c r="S108" s="5">
        <f t="shared" si="18"/>
        <v>-154373.52379995451</v>
      </c>
      <c r="T108" s="5">
        <f t="shared" si="12"/>
        <v>-1.8086696093209906</v>
      </c>
      <c r="U108" s="5">
        <f t="shared" si="13"/>
        <v>123647.00320000001</v>
      </c>
      <c r="V108">
        <f t="shared" si="19"/>
        <v>6.39932997048063E-2</v>
      </c>
    </row>
    <row r="109" spans="5:22" x14ac:dyDescent="0.2">
      <c r="E109" t="s">
        <v>115</v>
      </c>
      <c r="F109" t="s">
        <v>8</v>
      </c>
      <c r="G109">
        <v>5.3</v>
      </c>
      <c r="H109">
        <v>0.45898699999999998</v>
      </c>
      <c r="I109">
        <v>0.250606</v>
      </c>
      <c r="J109">
        <v>2.94626E-3</v>
      </c>
      <c r="K109">
        <v>87.74</v>
      </c>
      <c r="L109">
        <f t="shared" si="14"/>
        <v>-1.9337959276533034E-3</v>
      </c>
      <c r="N109">
        <f t="shared" si="15"/>
        <v>149</v>
      </c>
      <c r="O109" s="5">
        <f t="shared" si="10"/>
        <v>1606.4544999999998</v>
      </c>
      <c r="P109" s="5">
        <f t="shared" si="16"/>
        <v>1619.52</v>
      </c>
      <c r="Q109" s="5">
        <f t="shared" si="11"/>
        <v>-13.065500000000156</v>
      </c>
      <c r="R109" s="5">
        <f t="shared" si="17"/>
        <v>1146.3669700000137</v>
      </c>
      <c r="S109" s="5">
        <f t="shared" si="18"/>
        <v>-153228.96549956381</v>
      </c>
      <c r="T109" s="5">
        <f t="shared" si="12"/>
        <v>-1.7914776662410512</v>
      </c>
      <c r="U109" s="5">
        <f t="shared" si="13"/>
        <v>122400.31782999999</v>
      </c>
      <c r="V109">
        <f t="shared" si="19"/>
        <v>6.2569230797905731E-2</v>
      </c>
    </row>
    <row r="110" spans="5:22" x14ac:dyDescent="0.2">
      <c r="E110" t="s">
        <v>116</v>
      </c>
      <c r="F110" t="s">
        <v>8</v>
      </c>
      <c r="G110">
        <v>5.1749999999999998</v>
      </c>
      <c r="H110">
        <v>0.45611600000000002</v>
      </c>
      <c r="I110">
        <v>0.24723300000000001</v>
      </c>
      <c r="J110">
        <v>2.9835500000000002E-3</v>
      </c>
      <c r="K110">
        <v>87.74</v>
      </c>
      <c r="L110">
        <f t="shared" si="14"/>
        <v>0</v>
      </c>
      <c r="N110">
        <f t="shared" si="15"/>
        <v>148</v>
      </c>
      <c r="O110" s="5">
        <f t="shared" si="10"/>
        <v>1596.4060000000002</v>
      </c>
      <c r="P110" s="5">
        <f t="shared" si="16"/>
        <v>1606.4544999999998</v>
      </c>
      <c r="Q110" s="5">
        <f t="shared" si="11"/>
        <v>-10.048499999999649</v>
      </c>
      <c r="R110" s="5">
        <f t="shared" si="17"/>
        <v>881.6553899999692</v>
      </c>
      <c r="S110" s="5">
        <f t="shared" si="18"/>
        <v>-152349.10158723008</v>
      </c>
      <c r="T110" s="5">
        <f t="shared" si="12"/>
        <v>-1.803734770002303</v>
      </c>
      <c r="U110" s="5">
        <f t="shared" si="13"/>
        <v>121956.16244000001</v>
      </c>
      <c r="V110">
        <f t="shared" si="19"/>
        <v>6.0299140495811844E-2</v>
      </c>
    </row>
    <row r="111" spans="5:22" x14ac:dyDescent="0.2">
      <c r="E111" t="s">
        <v>117</v>
      </c>
      <c r="F111" t="s">
        <v>8</v>
      </c>
      <c r="G111">
        <v>5.05</v>
      </c>
      <c r="H111">
        <v>0.45211899999999999</v>
      </c>
      <c r="I111">
        <v>0.24496000000000001</v>
      </c>
      <c r="J111">
        <v>2.9773400000000002E-3</v>
      </c>
      <c r="K111">
        <v>87.65</v>
      </c>
      <c r="L111">
        <f t="shared" si="14"/>
        <v>-1.0257579211304657E-3</v>
      </c>
      <c r="N111">
        <f t="shared" si="15"/>
        <v>147</v>
      </c>
      <c r="O111" s="5">
        <f t="shared" si="10"/>
        <v>1582.4165</v>
      </c>
      <c r="P111" s="5">
        <f t="shared" si="16"/>
        <v>1596.4060000000002</v>
      </c>
      <c r="Q111" s="5">
        <f t="shared" si="11"/>
        <v>-13.989500000000135</v>
      </c>
      <c r="R111" s="5">
        <f t="shared" si="17"/>
        <v>1226.1796750000119</v>
      </c>
      <c r="S111" s="5">
        <f t="shared" si="18"/>
        <v>-151124.72564700007</v>
      </c>
      <c r="T111" s="5">
        <f t="shared" si="12"/>
        <v>-1.7855146454676158</v>
      </c>
      <c r="U111" s="5">
        <f t="shared" si="13"/>
        <v>121023.80622500001</v>
      </c>
      <c r="V111">
        <f t="shared" si="19"/>
        <v>5.8031549963289443E-2</v>
      </c>
    </row>
    <row r="112" spans="5:22" x14ac:dyDescent="0.2">
      <c r="E112" t="s">
        <v>118</v>
      </c>
      <c r="F112" t="s">
        <v>8</v>
      </c>
      <c r="G112">
        <v>4.9749999999999996</v>
      </c>
      <c r="H112">
        <v>0.45394299999999999</v>
      </c>
      <c r="I112">
        <v>0.239343</v>
      </c>
      <c r="J112">
        <v>2.9649099999999999E-3</v>
      </c>
      <c r="K112">
        <v>87.86</v>
      </c>
      <c r="L112">
        <f t="shared" si="14"/>
        <v>2.3958927552765186E-3</v>
      </c>
      <c r="N112">
        <f t="shared" si="15"/>
        <v>146</v>
      </c>
      <c r="O112" s="5">
        <f t="shared" si="10"/>
        <v>1588.8005000000001</v>
      </c>
      <c r="P112" s="5">
        <f t="shared" si="16"/>
        <v>1582.4165</v>
      </c>
      <c r="Q112" s="5">
        <f t="shared" si="11"/>
        <v>6.3840000000000146</v>
      </c>
      <c r="R112" s="5">
        <f t="shared" si="17"/>
        <v>-560.89824000000124</v>
      </c>
      <c r="S112" s="5">
        <f t="shared" si="18"/>
        <v>-151687.40940164553</v>
      </c>
      <c r="T112" s="5">
        <f t="shared" si="12"/>
        <v>-1.7846806230517176</v>
      </c>
      <c r="U112" s="5">
        <f t="shared" si="13"/>
        <v>122179.51193000001</v>
      </c>
      <c r="V112">
        <f t="shared" si="19"/>
        <v>5.8012276646550287E-2</v>
      </c>
    </row>
    <row r="113" spans="5:22" x14ac:dyDescent="0.2">
      <c r="E113" t="s">
        <v>119</v>
      </c>
      <c r="F113" t="s">
        <v>8</v>
      </c>
      <c r="G113">
        <v>5.125</v>
      </c>
      <c r="H113">
        <v>0.46417399999999998</v>
      </c>
      <c r="I113">
        <v>0.23780000000000001</v>
      </c>
      <c r="J113">
        <v>2.9400400000000001E-3</v>
      </c>
      <c r="K113">
        <v>88.31</v>
      </c>
      <c r="L113">
        <f t="shared" si="14"/>
        <v>5.1217846574096448E-3</v>
      </c>
      <c r="N113">
        <f t="shared" si="15"/>
        <v>145</v>
      </c>
      <c r="O113" s="5">
        <f t="shared" si="10"/>
        <v>1624.6089999999999</v>
      </c>
      <c r="P113" s="5">
        <f t="shared" si="16"/>
        <v>1588.8005000000001</v>
      </c>
      <c r="Q113" s="5">
        <f t="shared" si="11"/>
        <v>35.808499999999867</v>
      </c>
      <c r="R113" s="5">
        <f t="shared" si="17"/>
        <v>-3162.2486349999886</v>
      </c>
      <c r="S113" s="5">
        <f t="shared" si="18"/>
        <v>-154851.44271726857</v>
      </c>
      <c r="T113" s="5">
        <f t="shared" si="12"/>
        <v>-1.8066247446288821</v>
      </c>
      <c r="U113" s="5">
        <f t="shared" si="13"/>
        <v>125531.72078999999</v>
      </c>
      <c r="V113">
        <f t="shared" si="19"/>
        <v>5.4088560501353439E-2</v>
      </c>
    </row>
    <row r="114" spans="5:22" x14ac:dyDescent="0.2">
      <c r="E114" t="s">
        <v>120</v>
      </c>
      <c r="F114" t="s">
        <v>8</v>
      </c>
      <c r="G114">
        <v>4.3250000000000002</v>
      </c>
      <c r="H114">
        <v>0.41798400000000002</v>
      </c>
      <c r="I114">
        <v>0.24027599999999999</v>
      </c>
      <c r="J114">
        <v>2.9214000000000002E-3</v>
      </c>
      <c r="K114">
        <v>86.49</v>
      </c>
      <c r="L114">
        <f t="shared" si="14"/>
        <v>-2.0609217529158674E-2</v>
      </c>
      <c r="N114">
        <f t="shared" si="15"/>
        <v>144</v>
      </c>
      <c r="O114" s="5">
        <f t="shared" si="10"/>
        <v>1462.9440000000002</v>
      </c>
      <c r="P114" s="5">
        <f t="shared" si="16"/>
        <v>1624.6089999999999</v>
      </c>
      <c r="Q114" s="5">
        <f t="shared" si="11"/>
        <v>-161.66499999999974</v>
      </c>
      <c r="R114" s="5">
        <f t="shared" si="17"/>
        <v>13982.405849999976</v>
      </c>
      <c r="S114" s="5">
        <f t="shared" si="18"/>
        <v>-140870.84349201323</v>
      </c>
      <c r="T114" s="5">
        <f t="shared" si="12"/>
        <v>-1.6330955641966962</v>
      </c>
      <c r="U114" s="5">
        <f t="shared" si="13"/>
        <v>111392.52656000001</v>
      </c>
      <c r="V114">
        <f t="shared" si="19"/>
        <v>5.87693199477533E-2</v>
      </c>
    </row>
    <row r="115" spans="5:22" x14ac:dyDescent="0.2">
      <c r="E115" t="s">
        <v>121</v>
      </c>
      <c r="F115" t="s">
        <v>8</v>
      </c>
      <c r="G115">
        <v>3.875</v>
      </c>
      <c r="H115">
        <v>0.38826699999999997</v>
      </c>
      <c r="I115">
        <v>0.24297099999999999</v>
      </c>
      <c r="J115">
        <v>2.9214000000000002E-3</v>
      </c>
      <c r="K115">
        <v>85.26</v>
      </c>
      <c r="L115">
        <f t="shared" si="14"/>
        <v>-1.4221297259798704E-2</v>
      </c>
      <c r="N115">
        <f t="shared" si="15"/>
        <v>143</v>
      </c>
      <c r="O115" s="5">
        <f t="shared" si="10"/>
        <v>1358.9344999999998</v>
      </c>
      <c r="P115" s="5">
        <f t="shared" si="16"/>
        <v>1462.9440000000002</v>
      </c>
      <c r="Q115" s="5">
        <f t="shared" si="11"/>
        <v>-104.00950000000034</v>
      </c>
      <c r="R115" s="5">
        <f t="shared" si="17"/>
        <v>8867.8499700000302</v>
      </c>
      <c r="S115" s="5">
        <f t="shared" si="18"/>
        <v>-132004.62661757739</v>
      </c>
      <c r="T115" s="5">
        <f t="shared" si="12"/>
        <v>-1.5303107785737724</v>
      </c>
      <c r="U115" s="5">
        <f t="shared" si="13"/>
        <v>102300.25546999999</v>
      </c>
      <c r="V115">
        <f t="shared" si="19"/>
        <v>6.0211765292988766E-2</v>
      </c>
    </row>
    <row r="116" spans="5:22" x14ac:dyDescent="0.2">
      <c r="E116" t="s">
        <v>122</v>
      </c>
      <c r="F116" t="s">
        <v>8</v>
      </c>
      <c r="G116">
        <v>3.8250000000000002</v>
      </c>
      <c r="H116">
        <v>0.39074999999999999</v>
      </c>
      <c r="I116">
        <v>0.23807200000000001</v>
      </c>
      <c r="J116">
        <v>2.89653E-3</v>
      </c>
      <c r="K116">
        <v>85.23</v>
      </c>
      <c r="L116">
        <f t="shared" si="14"/>
        <v>-3.5186488388461168E-4</v>
      </c>
      <c r="N116">
        <f t="shared" si="15"/>
        <v>142</v>
      </c>
      <c r="O116" s="5">
        <f t="shared" si="10"/>
        <v>1367.625</v>
      </c>
      <c r="P116" s="5">
        <f t="shared" si="16"/>
        <v>1358.9344999999998</v>
      </c>
      <c r="Q116" s="5">
        <f t="shared" si="11"/>
        <v>8.6905000000001564</v>
      </c>
      <c r="R116" s="5">
        <f t="shared" si="17"/>
        <v>-740.69131500001333</v>
      </c>
      <c r="S116" s="5">
        <f t="shared" si="18"/>
        <v>-132746.84824335598</v>
      </c>
      <c r="T116" s="5">
        <f t="shared" si="12"/>
        <v>-1.525814398183841</v>
      </c>
      <c r="U116" s="5">
        <f t="shared" si="13"/>
        <v>103175.17875000001</v>
      </c>
      <c r="V116">
        <f t="shared" si="19"/>
        <v>5.3599904220981556E-2</v>
      </c>
    </row>
    <row r="117" spans="5:22" x14ac:dyDescent="0.2">
      <c r="E117" t="s">
        <v>123</v>
      </c>
      <c r="F117" t="s">
        <v>8</v>
      </c>
      <c r="G117">
        <v>3.9249999999999998</v>
      </c>
      <c r="H117">
        <v>0.39266800000000002</v>
      </c>
      <c r="I117">
        <v>0.24302099999999999</v>
      </c>
      <c r="J117">
        <v>2.9151799999999999E-3</v>
      </c>
      <c r="K117">
        <v>85.62</v>
      </c>
      <c r="L117">
        <f t="shared" si="14"/>
        <v>4.5758535726856397E-3</v>
      </c>
      <c r="N117">
        <f t="shared" si="15"/>
        <v>141</v>
      </c>
      <c r="O117" s="5">
        <f t="shared" si="10"/>
        <v>1374.338</v>
      </c>
      <c r="P117" s="5">
        <f t="shared" si="16"/>
        <v>1367.625</v>
      </c>
      <c r="Q117" s="5">
        <f t="shared" si="11"/>
        <v>6.7129999999999654</v>
      </c>
      <c r="R117" s="5">
        <f t="shared" si="17"/>
        <v>-574.76705999999706</v>
      </c>
      <c r="S117" s="5">
        <f t="shared" si="18"/>
        <v>-133323.14111775416</v>
      </c>
      <c r="T117" s="5">
        <f t="shared" si="12"/>
        <v>-1.5423053750938671</v>
      </c>
      <c r="U117" s="5">
        <f t="shared" si="13"/>
        <v>103933.31956</v>
      </c>
      <c r="V117">
        <f t="shared" si="19"/>
        <v>5.3551100220490817E-2</v>
      </c>
    </row>
    <row r="118" spans="5:22" x14ac:dyDescent="0.2">
      <c r="E118" t="s">
        <v>124</v>
      </c>
      <c r="F118" t="s">
        <v>8</v>
      </c>
      <c r="G118">
        <v>3.7749999999999999</v>
      </c>
      <c r="H118">
        <v>0.38900200000000001</v>
      </c>
      <c r="I118">
        <v>0.23821000000000001</v>
      </c>
      <c r="J118">
        <v>2.9276100000000002E-3</v>
      </c>
      <c r="K118">
        <v>85.31</v>
      </c>
      <c r="L118">
        <f t="shared" si="14"/>
        <v>-3.6206493809858298E-3</v>
      </c>
      <c r="M118">
        <v>0.28259000000000001</v>
      </c>
      <c r="N118">
        <f t="shared" si="15"/>
        <v>140</v>
      </c>
      <c r="O118" s="5">
        <f t="shared" si="10"/>
        <v>1361.5070000000001</v>
      </c>
      <c r="P118" s="5">
        <f t="shared" si="16"/>
        <v>1374.338</v>
      </c>
      <c r="Q118" s="5">
        <f t="shared" si="11"/>
        <v>-12.830999999999904</v>
      </c>
      <c r="R118" s="5">
        <f t="shared" si="17"/>
        <v>1482.9867854199917</v>
      </c>
      <c r="S118" s="5">
        <f t="shared" si="18"/>
        <v>-131841.69663770928</v>
      </c>
      <c r="T118" s="5">
        <f t="shared" si="12"/>
        <v>-1.5316709106885877</v>
      </c>
      <c r="U118" s="5">
        <f t="shared" si="13"/>
        <v>102937.66217000001</v>
      </c>
      <c r="V118">
        <f t="shared" si="19"/>
        <v>5.3245617533582576E-2</v>
      </c>
    </row>
    <row r="119" spans="5:22" x14ac:dyDescent="0.2">
      <c r="E119" t="s">
        <v>125</v>
      </c>
      <c r="F119" t="s">
        <v>8</v>
      </c>
      <c r="G119">
        <v>3.15</v>
      </c>
      <c r="H119">
        <v>0.34196199999999999</v>
      </c>
      <c r="I119">
        <v>0.24503</v>
      </c>
      <c r="J119">
        <v>2.9897700000000001E-3</v>
      </c>
      <c r="K119">
        <v>83.32</v>
      </c>
      <c r="L119">
        <f t="shared" si="14"/>
        <v>-2.3326690892040869E-2</v>
      </c>
      <c r="N119">
        <f t="shared" si="15"/>
        <v>139</v>
      </c>
      <c r="O119" s="5">
        <f t="shared" si="10"/>
        <v>1196.867</v>
      </c>
      <c r="P119" s="5">
        <f t="shared" si="16"/>
        <v>1361.5070000000001</v>
      </c>
      <c r="Q119" s="5">
        <f t="shared" si="11"/>
        <v>-164.6400000000001</v>
      </c>
      <c r="R119" s="5">
        <f t="shared" si="17"/>
        <v>13717.804800000007</v>
      </c>
      <c r="S119" s="5">
        <f t="shared" si="18"/>
        <v>-118125.42350861995</v>
      </c>
      <c r="T119" s="5">
        <f t="shared" si="12"/>
        <v>-1.4014597120768519</v>
      </c>
      <c r="U119" s="5">
        <f t="shared" si="13"/>
        <v>88697.958439999988</v>
      </c>
      <c r="V119">
        <f t="shared" si="19"/>
        <v>5.6753370748728743E-2</v>
      </c>
    </row>
    <row r="120" spans="5:22" x14ac:dyDescent="0.2">
      <c r="E120" t="s">
        <v>126</v>
      </c>
      <c r="F120" t="s">
        <v>8</v>
      </c>
      <c r="G120">
        <v>3</v>
      </c>
      <c r="H120">
        <v>0.33433499999999999</v>
      </c>
      <c r="I120">
        <v>0.24131900000000001</v>
      </c>
      <c r="J120">
        <v>3.0084199999999999E-3</v>
      </c>
      <c r="K120">
        <v>83.18</v>
      </c>
      <c r="L120">
        <f t="shared" si="14"/>
        <v>-1.6802688430147539E-3</v>
      </c>
      <c r="N120">
        <f t="shared" si="15"/>
        <v>138</v>
      </c>
      <c r="O120" s="5">
        <f t="shared" si="10"/>
        <v>1170.1724999999999</v>
      </c>
      <c r="P120" s="5">
        <f t="shared" si="16"/>
        <v>1196.867</v>
      </c>
      <c r="Q120" s="5">
        <f t="shared" si="11"/>
        <v>-26.694500000000062</v>
      </c>
      <c r="R120" s="5">
        <f t="shared" si="17"/>
        <v>2220.4485100000052</v>
      </c>
      <c r="S120" s="5">
        <f t="shared" si="18"/>
        <v>-115906.37645833203</v>
      </c>
      <c r="T120" s="5">
        <f t="shared" si="12"/>
        <v>-1.3837105597808541</v>
      </c>
      <c r="U120" s="5">
        <f t="shared" si="13"/>
        <v>86834.948550000001</v>
      </c>
      <c r="V120">
        <f t="shared" si="19"/>
        <v>5.6706356872936896E-2</v>
      </c>
    </row>
    <row r="121" spans="5:22" x14ac:dyDescent="0.2">
      <c r="E121" t="s">
        <v>127</v>
      </c>
      <c r="F121" t="s">
        <v>8</v>
      </c>
      <c r="G121">
        <v>2.8</v>
      </c>
      <c r="H121">
        <v>0.32431300000000002</v>
      </c>
      <c r="I121">
        <v>0.235207</v>
      </c>
      <c r="J121">
        <v>2.9835500000000002E-3</v>
      </c>
      <c r="K121">
        <v>83.03</v>
      </c>
      <c r="L121">
        <f t="shared" si="14"/>
        <v>-1.8033181053138669E-3</v>
      </c>
      <c r="N121">
        <f t="shared" si="15"/>
        <v>137</v>
      </c>
      <c r="O121" s="5">
        <f t="shared" si="10"/>
        <v>1135.0955000000001</v>
      </c>
      <c r="P121" s="5">
        <f t="shared" si="16"/>
        <v>1170.1724999999999</v>
      </c>
      <c r="Q121" s="5">
        <f t="shared" si="11"/>
        <v>-35.076999999999771</v>
      </c>
      <c r="R121" s="5">
        <f t="shared" si="17"/>
        <v>2912.443309999981</v>
      </c>
      <c r="S121" s="5">
        <f t="shared" si="18"/>
        <v>-112995.31685889182</v>
      </c>
      <c r="T121" s="5">
        <f t="shared" si="12"/>
        <v>-1.3378062603743917</v>
      </c>
      <c r="U121" s="5">
        <f t="shared" si="13"/>
        <v>84446.979365000007</v>
      </c>
      <c r="V121">
        <f t="shared" si="19"/>
        <v>5.1279896328782347E-2</v>
      </c>
    </row>
    <row r="122" spans="5:22" x14ac:dyDescent="0.2">
      <c r="E122" t="s">
        <v>128</v>
      </c>
      <c r="F122" t="s">
        <v>8</v>
      </c>
      <c r="G122">
        <v>3.2250000000000001</v>
      </c>
      <c r="H122">
        <v>0.361794</v>
      </c>
      <c r="I122">
        <v>0.22897899999999999</v>
      </c>
      <c r="J122">
        <v>2.9835500000000002E-3</v>
      </c>
      <c r="K122">
        <v>84.72</v>
      </c>
      <c r="L122">
        <f t="shared" si="14"/>
        <v>2.035408888353607E-2</v>
      </c>
      <c r="N122">
        <f t="shared" si="15"/>
        <v>136</v>
      </c>
      <c r="O122" s="5">
        <f t="shared" si="10"/>
        <v>1266.279</v>
      </c>
      <c r="P122" s="5">
        <f t="shared" si="16"/>
        <v>1135.0955000000001</v>
      </c>
      <c r="Q122" s="5">
        <f t="shared" si="11"/>
        <v>131.18349999999987</v>
      </c>
      <c r="R122" s="5">
        <f t="shared" si="17"/>
        <v>-11113.866119999988</v>
      </c>
      <c r="S122" s="5">
        <f t="shared" si="18"/>
        <v>-124110.52078515218</v>
      </c>
      <c r="T122" s="5">
        <f t="shared" si="12"/>
        <v>-1.4694045408275429</v>
      </c>
      <c r="U122" s="5">
        <f t="shared" si="13"/>
        <v>95991.656879999995</v>
      </c>
      <c r="V122">
        <f t="shared" si="19"/>
        <v>5.1459148144825606E-2</v>
      </c>
    </row>
    <row r="123" spans="5:22" x14ac:dyDescent="0.2">
      <c r="E123" t="s">
        <v>129</v>
      </c>
      <c r="F123" t="s">
        <v>8</v>
      </c>
      <c r="G123">
        <v>3.0350000000000001</v>
      </c>
      <c r="H123">
        <v>0.34851199999999999</v>
      </c>
      <c r="I123">
        <v>0.228294</v>
      </c>
      <c r="J123">
        <v>2.9835500000000002E-3</v>
      </c>
      <c r="K123">
        <v>84.27</v>
      </c>
      <c r="L123">
        <f t="shared" si="14"/>
        <v>-5.3116147308782669E-3</v>
      </c>
      <c r="N123">
        <f t="shared" si="15"/>
        <v>135</v>
      </c>
      <c r="O123" s="5">
        <f t="shared" si="10"/>
        <v>1219.7919999999999</v>
      </c>
      <c r="P123" s="5">
        <f t="shared" si="16"/>
        <v>1266.279</v>
      </c>
      <c r="Q123" s="5">
        <f t="shared" si="11"/>
        <v>-46.48700000000008</v>
      </c>
      <c r="R123" s="5">
        <f t="shared" si="17"/>
        <v>3917.4594900000066</v>
      </c>
      <c r="S123" s="5">
        <f t="shared" si="18"/>
        <v>-120194.530699693</v>
      </c>
      <c r="T123" s="5">
        <f t="shared" si="12"/>
        <v>-1.4230412383693218</v>
      </c>
      <c r="U123" s="5">
        <f t="shared" si="13"/>
        <v>92169.371839999993</v>
      </c>
      <c r="V123">
        <f t="shared" si="19"/>
        <v>5.086586696815433E-2</v>
      </c>
    </row>
    <row r="124" spans="5:22" x14ac:dyDescent="0.2">
      <c r="E124" t="s">
        <v>130</v>
      </c>
      <c r="F124" t="s">
        <v>8</v>
      </c>
      <c r="G124">
        <v>3.2</v>
      </c>
      <c r="H124">
        <v>0.36808000000000002</v>
      </c>
      <c r="I124">
        <v>0.22184400000000001</v>
      </c>
      <c r="J124">
        <v>2.9586899999999999E-3</v>
      </c>
      <c r="K124">
        <v>85.25</v>
      </c>
      <c r="L124">
        <f t="shared" si="14"/>
        <v>1.1629286816186024E-2</v>
      </c>
      <c r="N124">
        <f t="shared" si="15"/>
        <v>134</v>
      </c>
      <c r="O124" s="5">
        <f t="shared" si="10"/>
        <v>1288.28</v>
      </c>
      <c r="P124" s="5">
        <f t="shared" si="16"/>
        <v>1219.7919999999999</v>
      </c>
      <c r="Q124" s="5">
        <f t="shared" si="11"/>
        <v>68.488000000000056</v>
      </c>
      <c r="R124" s="5">
        <f t="shared" si="17"/>
        <v>-5838.6020000000044</v>
      </c>
      <c r="S124" s="5">
        <f t="shared" si="18"/>
        <v>-126034.55574093136</v>
      </c>
      <c r="T124" s="5">
        <f t="shared" si="12"/>
        <v>-1.479750713194985</v>
      </c>
      <c r="U124" s="5">
        <f t="shared" si="13"/>
        <v>98625.87</v>
      </c>
      <c r="V124">
        <f t="shared" si="19"/>
        <v>4.9573793688177208E-2</v>
      </c>
    </row>
    <row r="125" spans="5:22" x14ac:dyDescent="0.2">
      <c r="E125" t="s">
        <v>131</v>
      </c>
      <c r="F125" t="s">
        <v>8</v>
      </c>
      <c r="G125">
        <v>2.9750000000000001</v>
      </c>
      <c r="H125">
        <v>0.35132200000000002</v>
      </c>
      <c r="I125">
        <v>0.22190599999999999</v>
      </c>
      <c r="J125">
        <v>2.9400400000000001E-3</v>
      </c>
      <c r="K125">
        <v>84.66</v>
      </c>
      <c r="L125">
        <f t="shared" si="14"/>
        <v>-6.9208211143695353E-3</v>
      </c>
      <c r="N125">
        <f t="shared" si="15"/>
        <v>133</v>
      </c>
      <c r="O125" s="5">
        <f t="shared" si="10"/>
        <v>1229.6270000000002</v>
      </c>
      <c r="P125" s="5">
        <f t="shared" si="16"/>
        <v>1288.28</v>
      </c>
      <c r="Q125" s="5">
        <f t="shared" si="11"/>
        <v>-58.652999999999793</v>
      </c>
      <c r="R125" s="5">
        <f t="shared" si="17"/>
        <v>4965.5629799999824</v>
      </c>
      <c r="S125" s="5">
        <f t="shared" si="18"/>
        <v>-121070.47251164456</v>
      </c>
      <c r="T125" s="5">
        <f t="shared" si="12"/>
        <v>-1.412508063504506</v>
      </c>
      <c r="U125" s="5">
        <f t="shared" si="13"/>
        <v>93687.721820000006</v>
      </c>
      <c r="V125">
        <f t="shared" si="19"/>
        <v>4.3987800983087889E-2</v>
      </c>
    </row>
    <row r="126" spans="5:22" x14ac:dyDescent="0.2">
      <c r="E126" t="s">
        <v>132</v>
      </c>
      <c r="F126" t="s">
        <v>8</v>
      </c>
      <c r="G126">
        <v>3.125</v>
      </c>
      <c r="H126">
        <v>0.36206199999999999</v>
      </c>
      <c r="I126">
        <v>0.22337599999999999</v>
      </c>
      <c r="J126">
        <v>2.9151799999999999E-3</v>
      </c>
      <c r="K126">
        <v>85.03</v>
      </c>
      <c r="L126">
        <f t="shared" si="14"/>
        <v>4.3704228679424251E-3</v>
      </c>
      <c r="N126">
        <f t="shared" si="15"/>
        <v>132</v>
      </c>
      <c r="O126" s="5">
        <f t="shared" si="10"/>
        <v>1267.2169999999999</v>
      </c>
      <c r="P126" s="5">
        <f t="shared" si="16"/>
        <v>1229.6270000000002</v>
      </c>
      <c r="Q126" s="5">
        <f t="shared" si="11"/>
        <v>37.589999999999691</v>
      </c>
      <c r="R126" s="5">
        <f t="shared" si="17"/>
        <v>-3196.2776999999737</v>
      </c>
      <c r="S126" s="5">
        <f t="shared" si="18"/>
        <v>-124268.16271970804</v>
      </c>
      <c r="T126" s="5">
        <f t="shared" si="12"/>
        <v>-1.4375558039572955</v>
      </c>
      <c r="U126" s="5">
        <f t="shared" si="13"/>
        <v>96813.961509999994</v>
      </c>
      <c r="V126">
        <f t="shared" si="19"/>
        <v>4.4253766316482361E-2</v>
      </c>
    </row>
    <row r="127" spans="5:22" x14ac:dyDescent="0.2">
      <c r="E127" t="s">
        <v>133</v>
      </c>
      <c r="F127" t="s">
        <v>8</v>
      </c>
      <c r="G127">
        <v>2.4849999999999999</v>
      </c>
      <c r="H127">
        <v>0.30848799999999998</v>
      </c>
      <c r="I127">
        <v>0.22666700000000001</v>
      </c>
      <c r="J127">
        <v>2.8841000000000001E-3</v>
      </c>
      <c r="K127">
        <v>82.99</v>
      </c>
      <c r="L127">
        <f t="shared" si="14"/>
        <v>-2.3991532400329363E-2</v>
      </c>
      <c r="N127">
        <f t="shared" si="15"/>
        <v>131</v>
      </c>
      <c r="O127" s="5">
        <f t="shared" si="10"/>
        <v>1079.7079999999999</v>
      </c>
      <c r="P127" s="5">
        <f t="shared" si="16"/>
        <v>1267.2169999999999</v>
      </c>
      <c r="Q127" s="5">
        <f t="shared" si="11"/>
        <v>-187.50900000000001</v>
      </c>
      <c r="R127" s="5">
        <f t="shared" si="17"/>
        <v>15561.37191</v>
      </c>
      <c r="S127" s="5">
        <f t="shared" si="18"/>
        <v>-108708.228365512</v>
      </c>
      <c r="T127" s="5">
        <f t="shared" si="12"/>
        <v>-1.2441484183689411</v>
      </c>
      <c r="U127" s="5">
        <f t="shared" si="13"/>
        <v>80907.466919999977</v>
      </c>
      <c r="V127">
        <f t="shared" si="19"/>
        <v>4.9324997866613936E-2</v>
      </c>
    </row>
    <row r="128" spans="5:22" x14ac:dyDescent="0.2">
      <c r="E128" t="s">
        <v>134</v>
      </c>
      <c r="F128" t="s">
        <v>8</v>
      </c>
      <c r="G128">
        <v>2.54</v>
      </c>
      <c r="H128">
        <v>0.314079</v>
      </c>
      <c r="I128">
        <v>0.22781399999999999</v>
      </c>
      <c r="J128">
        <v>2.8778900000000001E-3</v>
      </c>
      <c r="K128">
        <v>83.25</v>
      </c>
      <c r="L128">
        <f t="shared" si="14"/>
        <v>3.1329075792265737E-3</v>
      </c>
      <c r="N128">
        <f t="shared" si="15"/>
        <v>130</v>
      </c>
      <c r="O128" s="5">
        <f t="shared" si="10"/>
        <v>1099.2764999999999</v>
      </c>
      <c r="P128" s="5">
        <f t="shared" si="16"/>
        <v>1079.7079999999999</v>
      </c>
      <c r="Q128" s="5">
        <f t="shared" si="11"/>
        <v>19.568500000000085</v>
      </c>
      <c r="R128" s="5">
        <f t="shared" si="17"/>
        <v>-1629.0776250000072</v>
      </c>
      <c r="S128" s="5">
        <f t="shared" si="18"/>
        <v>-110338.55013893037</v>
      </c>
      <c r="T128" s="5">
        <f t="shared" si="12"/>
        <v>-1.2600881351560569</v>
      </c>
      <c r="U128" s="5">
        <f t="shared" si="13"/>
        <v>82624.768624999997</v>
      </c>
      <c r="V128">
        <f t="shared" si="19"/>
        <v>4.885169308372992E-2</v>
      </c>
    </row>
    <row r="129" spans="5:22" x14ac:dyDescent="0.2">
      <c r="E129" t="s">
        <v>135</v>
      </c>
      <c r="F129" t="s">
        <v>8</v>
      </c>
      <c r="G129">
        <v>2.1549999999999998</v>
      </c>
      <c r="H129">
        <v>0.27629300000000001</v>
      </c>
      <c r="I129">
        <v>0.23480300000000001</v>
      </c>
      <c r="J129">
        <v>2.8343800000000001E-3</v>
      </c>
      <c r="K129">
        <v>81.55</v>
      </c>
      <c r="L129">
        <f t="shared" si="14"/>
        <v>-2.0420420420420471E-2</v>
      </c>
      <c r="N129">
        <f t="shared" si="15"/>
        <v>129</v>
      </c>
      <c r="O129" s="5">
        <f t="shared" si="10"/>
        <v>967.02550000000008</v>
      </c>
      <c r="P129" s="5">
        <f t="shared" si="16"/>
        <v>1099.2764999999999</v>
      </c>
      <c r="Q129" s="5">
        <f t="shared" si="11"/>
        <v>-132.25099999999986</v>
      </c>
      <c r="R129" s="5">
        <f t="shared" si="17"/>
        <v>10785.069049999989</v>
      </c>
      <c r="S129" s="5">
        <f t="shared" si="18"/>
        <v>-99554.741177065531</v>
      </c>
      <c r="T129" s="5">
        <f t="shared" si="12"/>
        <v>-1.1197459019740119</v>
      </c>
      <c r="U129" s="5">
        <f t="shared" si="13"/>
        <v>71318.429525</v>
      </c>
      <c r="V129">
        <f t="shared" si="19"/>
        <v>5.1352353097189551E-2</v>
      </c>
    </row>
    <row r="130" spans="5:22" x14ac:dyDescent="0.2">
      <c r="E130" t="s">
        <v>136</v>
      </c>
      <c r="F130" t="s">
        <v>8</v>
      </c>
      <c r="G130">
        <v>2.2250000000000001</v>
      </c>
      <c r="H130">
        <v>0.283551</v>
      </c>
      <c r="I130">
        <v>0.233822</v>
      </c>
      <c r="J130">
        <v>2.8032999999999999E-3</v>
      </c>
      <c r="K130">
        <v>81.93</v>
      </c>
      <c r="L130">
        <f t="shared" si="14"/>
        <v>4.6597179644392028E-3</v>
      </c>
      <c r="N130">
        <f t="shared" si="15"/>
        <v>128</v>
      </c>
      <c r="O130" s="5">
        <f t="shared" ref="O130:O193" si="20">H130*$B$6</f>
        <v>992.42849999999999</v>
      </c>
      <c r="P130" s="5">
        <f t="shared" si="16"/>
        <v>967.02550000000008</v>
      </c>
      <c r="Q130" s="5">
        <f t="shared" si="11"/>
        <v>25.402999999999906</v>
      </c>
      <c r="R130" s="5">
        <f t="shared" si="17"/>
        <v>-2081.2677899999926</v>
      </c>
      <c r="S130" s="5">
        <f t="shared" si="18"/>
        <v>-101637.1287129675</v>
      </c>
      <c r="T130" s="5">
        <f t="shared" si="12"/>
        <v>-1.1306323925438961</v>
      </c>
      <c r="U130" s="5">
        <f t="shared" si="13"/>
        <v>73522.16700500001</v>
      </c>
      <c r="V130">
        <f t="shared" si="19"/>
        <v>5.1953902618692295E-2</v>
      </c>
    </row>
    <row r="131" spans="5:22" x14ac:dyDescent="0.2">
      <c r="E131" t="s">
        <v>137</v>
      </c>
      <c r="F131" t="s">
        <v>8</v>
      </c>
      <c r="G131">
        <v>2.15</v>
      </c>
      <c r="H131">
        <v>0.27776899999999999</v>
      </c>
      <c r="I131">
        <v>0.232986</v>
      </c>
      <c r="J131">
        <v>2.7970899999999999E-3</v>
      </c>
      <c r="K131">
        <v>81.77</v>
      </c>
      <c r="L131">
        <f t="shared" si="14"/>
        <v>-1.9528866105212872E-3</v>
      </c>
      <c r="N131">
        <f t="shared" si="15"/>
        <v>127</v>
      </c>
      <c r="O131" s="5">
        <f t="shared" si="20"/>
        <v>972.19149999999991</v>
      </c>
      <c r="P131" s="5">
        <f t="shared" si="16"/>
        <v>992.42849999999999</v>
      </c>
      <c r="Q131" s="5">
        <f t="shared" ref="Q131:Q194" si="21">O131-P131</f>
        <v>-20.23700000000008</v>
      </c>
      <c r="R131" s="5">
        <f t="shared" si="17"/>
        <v>1654.7794900000065</v>
      </c>
      <c r="S131" s="5">
        <f t="shared" si="18"/>
        <v>-99983.479855360041</v>
      </c>
      <c r="T131" s="5">
        <f t="shared" ref="T131:T194" si="22">S131*J131/252</f>
        <v>-1.1097729828120197</v>
      </c>
      <c r="U131" s="5">
        <f t="shared" ref="U131:U194" si="23">-$B$6*G131+O131*K131</f>
        <v>71971.098954999994</v>
      </c>
      <c r="V131">
        <f t="shared" si="19"/>
        <v>5.1868784339128372E-2</v>
      </c>
    </row>
    <row r="132" spans="5:22" x14ac:dyDescent="0.2">
      <c r="E132" t="s">
        <v>138</v>
      </c>
      <c r="F132" t="s">
        <v>8</v>
      </c>
      <c r="G132">
        <v>2.0499999999999998</v>
      </c>
      <c r="H132">
        <v>0.268955</v>
      </c>
      <c r="I132">
        <v>0.23325799999999999</v>
      </c>
      <c r="J132">
        <v>2.7473599999999999E-3</v>
      </c>
      <c r="K132">
        <v>81.44</v>
      </c>
      <c r="L132">
        <f t="shared" ref="L132:L195" si="24">K132/K131-1</f>
        <v>-4.0357099180627909E-3</v>
      </c>
      <c r="N132">
        <f t="shared" ref="N132:N195" si="25">N131-1</f>
        <v>126</v>
      </c>
      <c r="O132" s="5">
        <f t="shared" si="20"/>
        <v>941.34249999999997</v>
      </c>
      <c r="P132" s="5">
        <f t="shared" ref="P132:P195" si="26">O131</f>
        <v>972.19149999999991</v>
      </c>
      <c r="Q132" s="5">
        <f t="shared" si="21"/>
        <v>-30.848999999999933</v>
      </c>
      <c r="R132" s="5">
        <f t="shared" ref="R132:R195" si="27">-Q132*K132+P132*M132</f>
        <v>2512.3425599999946</v>
      </c>
      <c r="S132" s="5">
        <f t="shared" ref="S132:S195" si="28">R132+S131+T131</f>
        <v>-97472.247068342869</v>
      </c>
      <c r="T132" s="5">
        <f t="shared" si="22"/>
        <v>-1.0626640980384225</v>
      </c>
      <c r="U132" s="5">
        <f t="shared" si="23"/>
        <v>69487.933199999999</v>
      </c>
      <c r="V132">
        <f t="shared" si="19"/>
        <v>5.1820801771200228E-2</v>
      </c>
    </row>
    <row r="133" spans="5:22" x14ac:dyDescent="0.2">
      <c r="E133" t="s">
        <v>139</v>
      </c>
      <c r="F133" t="s">
        <v>8</v>
      </c>
      <c r="G133">
        <v>2.4950000000000001</v>
      </c>
      <c r="H133">
        <v>0.31180999999999998</v>
      </c>
      <c r="I133">
        <v>0.22961300000000001</v>
      </c>
      <c r="J133">
        <v>2.7287100000000001E-3</v>
      </c>
      <c r="K133">
        <v>83.31</v>
      </c>
      <c r="L133">
        <f t="shared" si="24"/>
        <v>2.2961689587426282E-2</v>
      </c>
      <c r="N133">
        <f t="shared" si="25"/>
        <v>125</v>
      </c>
      <c r="O133" s="5">
        <f t="shared" si="20"/>
        <v>1091.3349999999998</v>
      </c>
      <c r="P133" s="5">
        <f t="shared" si="26"/>
        <v>941.34249999999997</v>
      </c>
      <c r="Q133" s="5">
        <f t="shared" si="21"/>
        <v>149.99249999999984</v>
      </c>
      <c r="R133" s="5">
        <f t="shared" si="27"/>
        <v>-12495.875174999986</v>
      </c>
      <c r="S133" s="5">
        <f t="shared" si="28"/>
        <v>-109969.1849074409</v>
      </c>
      <c r="T133" s="5">
        <f t="shared" si="22"/>
        <v>-1.1907698990031073</v>
      </c>
      <c r="U133" s="5">
        <f t="shared" si="23"/>
        <v>82186.618849999984</v>
      </c>
      <c r="V133">
        <f t="shared" si="19"/>
        <v>5.7686990129568363E-2</v>
      </c>
    </row>
    <row r="134" spans="5:22" x14ac:dyDescent="0.2">
      <c r="E134" t="s">
        <v>140</v>
      </c>
      <c r="F134" t="s">
        <v>8</v>
      </c>
      <c r="G134">
        <v>2.5750000000000002</v>
      </c>
      <c r="H134">
        <v>0.31978200000000001</v>
      </c>
      <c r="I134">
        <v>0.22867299999999999</v>
      </c>
      <c r="J134">
        <v>2.7287100000000001E-3</v>
      </c>
      <c r="K134">
        <v>83.66</v>
      </c>
      <c r="L134">
        <f t="shared" si="24"/>
        <v>4.2011763293721138E-3</v>
      </c>
      <c r="N134">
        <f t="shared" si="25"/>
        <v>124</v>
      </c>
      <c r="O134" s="5">
        <f t="shared" si="20"/>
        <v>1119.2370000000001</v>
      </c>
      <c r="P134" s="5">
        <f t="shared" si="26"/>
        <v>1091.3349999999998</v>
      </c>
      <c r="Q134" s="5">
        <f t="shared" si="21"/>
        <v>27.902000000000271</v>
      </c>
      <c r="R134" s="5">
        <f t="shared" si="27"/>
        <v>-2334.2813200000228</v>
      </c>
      <c r="S134" s="5">
        <f t="shared" si="28"/>
        <v>-112304.65699733992</v>
      </c>
      <c r="T134" s="5">
        <f t="shared" si="22"/>
        <v>-1.216058891250839</v>
      </c>
      <c r="U134" s="5">
        <f t="shared" si="23"/>
        <v>84622.86742000001</v>
      </c>
      <c r="V134">
        <f t="shared" si="19"/>
        <v>5.7573045127079447E-2</v>
      </c>
    </row>
    <row r="135" spans="5:22" x14ac:dyDescent="0.2">
      <c r="E135" t="s">
        <v>141</v>
      </c>
      <c r="F135" t="s">
        <v>8</v>
      </c>
      <c r="G135">
        <v>3.5249999999999999</v>
      </c>
      <c r="H135">
        <v>0.391704</v>
      </c>
      <c r="I135">
        <v>0.23073299999999999</v>
      </c>
      <c r="J135">
        <v>2.6914199999999999E-3</v>
      </c>
      <c r="K135">
        <v>86.2</v>
      </c>
      <c r="L135">
        <f t="shared" si="24"/>
        <v>3.0360984939038937E-2</v>
      </c>
      <c r="N135">
        <f t="shared" si="25"/>
        <v>123</v>
      </c>
      <c r="O135" s="5">
        <f t="shared" si="20"/>
        <v>1370.9639999999999</v>
      </c>
      <c r="P135" s="5">
        <f t="shared" si="26"/>
        <v>1119.2370000000001</v>
      </c>
      <c r="Q135" s="5">
        <f t="shared" si="21"/>
        <v>251.72699999999986</v>
      </c>
      <c r="R135" s="5">
        <f t="shared" si="27"/>
        <v>-21698.867399999988</v>
      </c>
      <c r="S135" s="5">
        <f t="shared" si="28"/>
        <v>-134004.74045623114</v>
      </c>
      <c r="T135" s="5">
        <f t="shared" si="22"/>
        <v>-1.4312025339631333</v>
      </c>
      <c r="U135" s="5">
        <f t="shared" si="23"/>
        <v>105839.5968</v>
      </c>
      <c r="V135">
        <f t="shared" si="19"/>
        <v>6.2786699347810684E-2</v>
      </c>
    </row>
    <row r="136" spans="5:22" x14ac:dyDescent="0.2">
      <c r="E136" t="s">
        <v>142</v>
      </c>
      <c r="F136" t="s">
        <v>8</v>
      </c>
      <c r="G136">
        <v>3.9249999999999998</v>
      </c>
      <c r="H136">
        <v>0.43404399999999999</v>
      </c>
      <c r="I136">
        <v>0.21637700000000001</v>
      </c>
      <c r="J136">
        <v>2.7162800000000002E-3</v>
      </c>
      <c r="K136">
        <v>87.23</v>
      </c>
      <c r="L136">
        <f t="shared" si="24"/>
        <v>1.1948955916473381E-2</v>
      </c>
      <c r="N136">
        <f t="shared" si="25"/>
        <v>122</v>
      </c>
      <c r="O136" s="5">
        <f t="shared" si="20"/>
        <v>1519.154</v>
      </c>
      <c r="P136" s="5">
        <f t="shared" si="26"/>
        <v>1370.9639999999999</v>
      </c>
      <c r="Q136" s="5">
        <f t="shared" si="21"/>
        <v>148.19000000000005</v>
      </c>
      <c r="R136" s="5">
        <f t="shared" si="27"/>
        <v>-12926.613700000005</v>
      </c>
      <c r="S136" s="5">
        <f t="shared" si="28"/>
        <v>-146932.78535876513</v>
      </c>
      <c r="T136" s="5">
        <f t="shared" si="22"/>
        <v>-1.5837721675170895</v>
      </c>
      <c r="U136" s="5">
        <f t="shared" si="23"/>
        <v>118778.30342000001</v>
      </c>
      <c r="V136">
        <f t="shared" si="19"/>
        <v>6.207701049391752E-2</v>
      </c>
    </row>
    <row r="137" spans="5:22" x14ac:dyDescent="0.2">
      <c r="E137" t="s">
        <v>143</v>
      </c>
      <c r="F137" t="s">
        <v>8</v>
      </c>
      <c r="G137">
        <v>4.0750000000000002</v>
      </c>
      <c r="H137">
        <v>0.44502000000000003</v>
      </c>
      <c r="I137">
        <v>0.21677399999999999</v>
      </c>
      <c r="J137">
        <v>2.7038499999999998E-3</v>
      </c>
      <c r="K137">
        <v>87.46</v>
      </c>
      <c r="L137">
        <f t="shared" si="24"/>
        <v>2.6367075547402141E-3</v>
      </c>
      <c r="M137">
        <v>0.12615999999999999</v>
      </c>
      <c r="N137">
        <f t="shared" si="25"/>
        <v>121</v>
      </c>
      <c r="O137" s="5">
        <f t="shared" si="20"/>
        <v>1557.5700000000002</v>
      </c>
      <c r="P137" s="5">
        <f t="shared" si="26"/>
        <v>1519.154</v>
      </c>
      <c r="Q137" s="5">
        <f t="shared" si="21"/>
        <v>38.416000000000167</v>
      </c>
      <c r="R137" s="5">
        <f t="shared" si="27"/>
        <v>-3168.2068913600142</v>
      </c>
      <c r="S137" s="5">
        <f t="shared" si="28"/>
        <v>-150102.57602229266</v>
      </c>
      <c r="T137" s="5">
        <f t="shared" si="22"/>
        <v>-1.6105351197534761</v>
      </c>
      <c r="U137" s="5">
        <f t="shared" si="23"/>
        <v>121962.5722</v>
      </c>
      <c r="V137">
        <f t="shared" si="19"/>
        <v>6.2071777027173723E-2</v>
      </c>
    </row>
    <row r="138" spans="5:22" x14ac:dyDescent="0.2">
      <c r="E138" t="s">
        <v>144</v>
      </c>
      <c r="F138" t="s">
        <v>8</v>
      </c>
      <c r="G138">
        <v>4.375</v>
      </c>
      <c r="H138">
        <v>0.46912399999999999</v>
      </c>
      <c r="I138">
        <v>0.21459400000000001</v>
      </c>
      <c r="J138">
        <v>2.6727700000000001E-3</v>
      </c>
      <c r="K138">
        <v>88.33</v>
      </c>
      <c r="L138">
        <f t="shared" si="24"/>
        <v>9.9474045277840872E-3</v>
      </c>
      <c r="N138">
        <f t="shared" si="25"/>
        <v>120</v>
      </c>
      <c r="O138" s="5">
        <f t="shared" si="20"/>
        <v>1641.934</v>
      </c>
      <c r="P138" s="5">
        <f t="shared" si="26"/>
        <v>1557.5700000000002</v>
      </c>
      <c r="Q138" s="5">
        <f t="shared" si="21"/>
        <v>84.363999999999805</v>
      </c>
      <c r="R138" s="5">
        <f t="shared" si="27"/>
        <v>-7451.8721199999827</v>
      </c>
      <c r="S138" s="5">
        <f t="shared" si="28"/>
        <v>-157556.05867741239</v>
      </c>
      <c r="T138" s="5">
        <f t="shared" si="22"/>
        <v>-1.6710758212350301</v>
      </c>
      <c r="U138" s="5">
        <f t="shared" si="23"/>
        <v>129719.53021999999</v>
      </c>
      <c r="V138">
        <f t="shared" si="19"/>
        <v>6.2572666209884456E-2</v>
      </c>
    </row>
    <row r="139" spans="5:22" x14ac:dyDescent="0.2">
      <c r="E139" t="s">
        <v>145</v>
      </c>
      <c r="F139" t="s">
        <v>8</v>
      </c>
      <c r="G139">
        <v>4.7249999999999996</v>
      </c>
      <c r="H139">
        <v>0.49383500000000002</v>
      </c>
      <c r="I139">
        <v>0.21293400000000001</v>
      </c>
      <c r="J139">
        <v>2.6727700000000001E-3</v>
      </c>
      <c r="K139">
        <v>89.17</v>
      </c>
      <c r="L139">
        <f t="shared" si="24"/>
        <v>9.5097928223706329E-3</v>
      </c>
      <c r="N139">
        <f t="shared" si="25"/>
        <v>119</v>
      </c>
      <c r="O139" s="5">
        <f t="shared" si="20"/>
        <v>1728.4225000000001</v>
      </c>
      <c r="P139" s="5">
        <f t="shared" si="26"/>
        <v>1641.934</v>
      </c>
      <c r="Q139" s="5">
        <f t="shared" si="21"/>
        <v>86.488500000000158</v>
      </c>
      <c r="R139" s="5">
        <f t="shared" si="27"/>
        <v>-7712.1795450000145</v>
      </c>
      <c r="S139" s="5">
        <f t="shared" si="28"/>
        <v>-165269.90929823366</v>
      </c>
      <c r="T139" s="5">
        <f t="shared" si="22"/>
        <v>-1.7528906963295239</v>
      </c>
      <c r="U139" s="5">
        <f t="shared" si="23"/>
        <v>137585.93432500001</v>
      </c>
      <c r="V139">
        <f t="shared" si="19"/>
        <v>6.2793424978339882E-2</v>
      </c>
    </row>
    <row r="140" spans="5:22" x14ac:dyDescent="0.2">
      <c r="E140" t="s">
        <v>146</v>
      </c>
      <c r="F140" t="s">
        <v>8</v>
      </c>
      <c r="G140">
        <v>4.5250000000000004</v>
      </c>
      <c r="H140">
        <v>0.48420400000000002</v>
      </c>
      <c r="I140">
        <v>0.21118500000000001</v>
      </c>
      <c r="J140">
        <v>2.6603400000000002E-3</v>
      </c>
      <c r="K140">
        <v>88.88</v>
      </c>
      <c r="L140">
        <f t="shared" si="24"/>
        <v>-3.2522148704722253E-3</v>
      </c>
      <c r="N140">
        <f t="shared" si="25"/>
        <v>118</v>
      </c>
      <c r="O140" s="5">
        <f t="shared" si="20"/>
        <v>1694.7140000000002</v>
      </c>
      <c r="P140" s="5">
        <f t="shared" si="26"/>
        <v>1728.4225000000001</v>
      </c>
      <c r="Q140" s="5">
        <f t="shared" si="21"/>
        <v>-33.708499999999958</v>
      </c>
      <c r="R140" s="5">
        <f t="shared" si="27"/>
        <v>2996.011479999996</v>
      </c>
      <c r="S140" s="5">
        <f t="shared" si="28"/>
        <v>-162275.65070893001</v>
      </c>
      <c r="T140" s="5">
        <f t="shared" si="22"/>
        <v>-1.7131285897102972</v>
      </c>
      <c r="U140" s="5">
        <f t="shared" si="23"/>
        <v>134788.68032000001</v>
      </c>
      <c r="V140">
        <f t="shared" si="19"/>
        <v>5.7461339966790669E-2</v>
      </c>
    </row>
    <row r="141" spans="5:22" x14ac:dyDescent="0.2">
      <c r="E141" t="s">
        <v>147</v>
      </c>
      <c r="F141" t="s">
        <v>8</v>
      </c>
      <c r="G141">
        <v>5.5</v>
      </c>
      <c r="H141">
        <v>0.538246</v>
      </c>
      <c r="I141">
        <v>0.21468699999999999</v>
      </c>
      <c r="J141">
        <v>2.6603400000000002E-3</v>
      </c>
      <c r="K141">
        <v>90.63</v>
      </c>
      <c r="L141">
        <f t="shared" si="24"/>
        <v>1.9689468946894717E-2</v>
      </c>
      <c r="N141">
        <f t="shared" si="25"/>
        <v>117</v>
      </c>
      <c r="O141" s="5">
        <f t="shared" si="20"/>
        <v>1883.8610000000001</v>
      </c>
      <c r="P141" s="5">
        <f t="shared" si="26"/>
        <v>1694.7140000000002</v>
      </c>
      <c r="Q141" s="5">
        <f t="shared" si="21"/>
        <v>189.14699999999993</v>
      </c>
      <c r="R141" s="5">
        <f t="shared" si="27"/>
        <v>-17142.392609999992</v>
      </c>
      <c r="S141" s="5">
        <f t="shared" si="28"/>
        <v>-179419.7564475197</v>
      </c>
      <c r="T141" s="5">
        <f t="shared" si="22"/>
        <v>-1.8941172812206135</v>
      </c>
      <c r="U141" s="5">
        <f t="shared" si="23"/>
        <v>151484.32243</v>
      </c>
      <c r="V141">
        <f t="shared" si="19"/>
        <v>5.9412848780041348E-2</v>
      </c>
    </row>
    <row r="142" spans="5:22" x14ac:dyDescent="0.2">
      <c r="E142" t="s">
        <v>148</v>
      </c>
      <c r="F142" t="s">
        <v>8</v>
      </c>
      <c r="G142">
        <v>5.6749999999999998</v>
      </c>
      <c r="H142">
        <v>0.54809799999999997</v>
      </c>
      <c r="I142">
        <v>0.215028</v>
      </c>
      <c r="J142">
        <v>2.6603400000000002E-3</v>
      </c>
      <c r="K142">
        <v>90.97</v>
      </c>
      <c r="L142">
        <f t="shared" si="24"/>
        <v>3.751517157674078E-3</v>
      </c>
      <c r="N142">
        <f t="shared" si="25"/>
        <v>116</v>
      </c>
      <c r="O142" s="5">
        <f t="shared" si="20"/>
        <v>1918.3429999999998</v>
      </c>
      <c r="P142" s="5">
        <f t="shared" si="26"/>
        <v>1883.8610000000001</v>
      </c>
      <c r="Q142" s="5">
        <f t="shared" si="21"/>
        <v>34.481999999999744</v>
      </c>
      <c r="R142" s="5">
        <f t="shared" si="27"/>
        <v>-3136.8275399999766</v>
      </c>
      <c r="S142" s="5">
        <f t="shared" si="28"/>
        <v>-182558.47810480089</v>
      </c>
      <c r="T142" s="5">
        <f t="shared" si="22"/>
        <v>-1.927252466830659</v>
      </c>
      <c r="U142" s="5">
        <f t="shared" si="23"/>
        <v>154649.16270999998</v>
      </c>
      <c r="V142">
        <f t="shared" si="19"/>
        <v>5.9100216834281266E-2</v>
      </c>
    </row>
    <row r="143" spans="5:22" x14ac:dyDescent="0.2">
      <c r="E143" t="s">
        <v>149</v>
      </c>
      <c r="F143" t="s">
        <v>8</v>
      </c>
      <c r="G143">
        <v>5.7750000000000004</v>
      </c>
      <c r="H143">
        <v>0.55277100000000001</v>
      </c>
      <c r="I143">
        <v>0.21731900000000001</v>
      </c>
      <c r="J143">
        <v>2.6479099999999998E-3</v>
      </c>
      <c r="K143">
        <v>91.14</v>
      </c>
      <c r="L143">
        <f t="shared" si="24"/>
        <v>1.8687479388810324E-3</v>
      </c>
      <c r="N143">
        <f t="shared" si="25"/>
        <v>115</v>
      </c>
      <c r="O143" s="5">
        <f t="shared" si="20"/>
        <v>1934.6985</v>
      </c>
      <c r="P143" s="5">
        <f t="shared" si="26"/>
        <v>1918.3429999999998</v>
      </c>
      <c r="Q143" s="5">
        <f t="shared" si="21"/>
        <v>16.35550000000012</v>
      </c>
      <c r="R143" s="5">
        <f t="shared" si="27"/>
        <v>-1490.640270000011</v>
      </c>
      <c r="S143" s="5">
        <f t="shared" si="28"/>
        <v>-184051.04562726771</v>
      </c>
      <c r="T143" s="5">
        <f t="shared" si="22"/>
        <v>-1.9339309691543589</v>
      </c>
      <c r="U143" s="5">
        <f t="shared" si="23"/>
        <v>156115.92129</v>
      </c>
      <c r="V143">
        <f t="shared" si="19"/>
        <v>5.6832806175092336E-2</v>
      </c>
    </row>
    <row r="144" spans="5:22" x14ac:dyDescent="0.2">
      <c r="E144" t="s">
        <v>150</v>
      </c>
      <c r="F144" t="s">
        <v>8</v>
      </c>
      <c r="G144">
        <v>5.8</v>
      </c>
      <c r="H144">
        <v>0.54845999999999995</v>
      </c>
      <c r="I144">
        <v>0.22236300000000001</v>
      </c>
      <c r="J144">
        <v>2.62926E-3</v>
      </c>
      <c r="K144">
        <v>90.99</v>
      </c>
      <c r="L144">
        <f t="shared" si="24"/>
        <v>-1.645819618169897E-3</v>
      </c>
      <c r="N144">
        <f t="shared" si="25"/>
        <v>114</v>
      </c>
      <c r="O144" s="5">
        <f t="shared" si="20"/>
        <v>1919.61</v>
      </c>
      <c r="P144" s="5">
        <f t="shared" si="26"/>
        <v>1934.6985</v>
      </c>
      <c r="Q144" s="5">
        <f t="shared" si="21"/>
        <v>-15.088500000000067</v>
      </c>
      <c r="R144" s="5">
        <f t="shared" si="27"/>
        <v>1372.9026150000061</v>
      </c>
      <c r="S144" s="5">
        <f t="shared" si="28"/>
        <v>-182680.07694323687</v>
      </c>
      <c r="T144" s="5">
        <f t="shared" si="22"/>
        <v>-1.9060056313641862</v>
      </c>
      <c r="U144" s="5">
        <f t="shared" si="23"/>
        <v>154365.31389999998</v>
      </c>
      <c r="V144">
        <f t="shared" si="19"/>
        <v>5.6371222514136815E-2</v>
      </c>
    </row>
    <row r="145" spans="5:22" x14ac:dyDescent="0.2">
      <c r="E145" t="s">
        <v>151</v>
      </c>
      <c r="F145" t="s">
        <v>8</v>
      </c>
      <c r="G145">
        <v>5.75</v>
      </c>
      <c r="H145">
        <v>0.53971800000000003</v>
      </c>
      <c r="I145">
        <v>0.22797600000000001</v>
      </c>
      <c r="J145">
        <v>2.6541300000000002E-3</v>
      </c>
      <c r="K145">
        <v>90.68</v>
      </c>
      <c r="L145">
        <f t="shared" si="24"/>
        <v>-3.4069677986590108E-3</v>
      </c>
      <c r="N145">
        <f t="shared" si="25"/>
        <v>113</v>
      </c>
      <c r="O145" s="5">
        <f t="shared" si="20"/>
        <v>1889.0130000000001</v>
      </c>
      <c r="P145" s="5">
        <f t="shared" si="26"/>
        <v>1919.61</v>
      </c>
      <c r="Q145" s="5">
        <f t="shared" si="21"/>
        <v>-30.596999999999753</v>
      </c>
      <c r="R145" s="5">
        <f t="shared" si="27"/>
        <v>2774.5359599999779</v>
      </c>
      <c r="S145" s="5">
        <f t="shared" si="28"/>
        <v>-179907.44698886827</v>
      </c>
      <c r="T145" s="5">
        <f t="shared" si="22"/>
        <v>-1.8948323503038291</v>
      </c>
      <c r="U145" s="5">
        <f t="shared" si="23"/>
        <v>151170.69884000003</v>
      </c>
      <c r="V145">
        <f t="shared" si="19"/>
        <v>5.6175235768109413E-2</v>
      </c>
    </row>
    <row r="146" spans="5:22" x14ac:dyDescent="0.2">
      <c r="E146" t="s">
        <v>152</v>
      </c>
      <c r="F146" t="s">
        <v>8</v>
      </c>
      <c r="G146">
        <v>6.1</v>
      </c>
      <c r="H146">
        <v>0.56057100000000004</v>
      </c>
      <c r="I146">
        <v>0.2263</v>
      </c>
      <c r="J146">
        <v>2.62926E-3</v>
      </c>
      <c r="K146">
        <v>91.42</v>
      </c>
      <c r="L146">
        <f t="shared" si="24"/>
        <v>8.160564622849531E-3</v>
      </c>
      <c r="N146">
        <f t="shared" si="25"/>
        <v>112</v>
      </c>
      <c r="O146" s="5">
        <f t="shared" si="20"/>
        <v>1961.9985000000001</v>
      </c>
      <c r="P146" s="5">
        <f t="shared" si="26"/>
        <v>1889.0130000000001</v>
      </c>
      <c r="Q146" s="5">
        <f t="shared" si="21"/>
        <v>72.985500000000002</v>
      </c>
      <c r="R146" s="5">
        <f t="shared" si="27"/>
        <v>-6672.3344100000004</v>
      </c>
      <c r="S146" s="5">
        <f t="shared" si="28"/>
        <v>-186581.67623121859</v>
      </c>
      <c r="T146" s="5">
        <f t="shared" si="22"/>
        <v>-1.9467132462210071</v>
      </c>
      <c r="U146" s="5">
        <f t="shared" si="23"/>
        <v>158015.90287000002</v>
      </c>
      <c r="V146">
        <f t="shared" si="19"/>
        <v>5.5429609481453965E-2</v>
      </c>
    </row>
    <row r="147" spans="5:22" x14ac:dyDescent="0.2">
      <c r="E147" t="s">
        <v>153</v>
      </c>
      <c r="F147" t="s">
        <v>8</v>
      </c>
      <c r="G147">
        <v>6.2249999999999996</v>
      </c>
      <c r="H147">
        <v>0.56748299999999996</v>
      </c>
      <c r="I147">
        <v>0.226467</v>
      </c>
      <c r="J147">
        <v>2.62305E-3</v>
      </c>
      <c r="K147">
        <v>91.67</v>
      </c>
      <c r="L147">
        <f t="shared" si="24"/>
        <v>2.7346313716911652E-3</v>
      </c>
      <c r="N147">
        <f t="shared" si="25"/>
        <v>111</v>
      </c>
      <c r="O147" s="5">
        <f t="shared" si="20"/>
        <v>1986.1904999999999</v>
      </c>
      <c r="P147" s="5">
        <f t="shared" si="26"/>
        <v>1961.9985000000001</v>
      </c>
      <c r="Q147" s="5">
        <f t="shared" si="21"/>
        <v>24.19199999999978</v>
      </c>
      <c r="R147" s="5">
        <f t="shared" si="27"/>
        <v>-2217.68063999998</v>
      </c>
      <c r="S147" s="5">
        <f t="shared" si="28"/>
        <v>-188801.3035844648</v>
      </c>
      <c r="T147" s="5">
        <f t="shared" si="22"/>
        <v>-1.9652192832032953</v>
      </c>
      <c r="U147" s="5">
        <f t="shared" si="23"/>
        <v>160286.58313499999</v>
      </c>
      <c r="V147">
        <f t="shared" si="19"/>
        <v>5.543392853953566E-2</v>
      </c>
    </row>
    <row r="148" spans="5:22" x14ac:dyDescent="0.2">
      <c r="E148" t="s">
        <v>154</v>
      </c>
      <c r="F148" t="s">
        <v>8</v>
      </c>
      <c r="G148">
        <v>6.8</v>
      </c>
      <c r="H148">
        <v>0.60167700000000002</v>
      </c>
      <c r="I148">
        <v>0.22334699999999999</v>
      </c>
      <c r="J148">
        <v>2.62305E-3</v>
      </c>
      <c r="K148">
        <v>92.86</v>
      </c>
      <c r="L148">
        <f t="shared" si="24"/>
        <v>1.2981346132867833E-2</v>
      </c>
      <c r="N148">
        <f t="shared" si="25"/>
        <v>110</v>
      </c>
      <c r="O148" s="5">
        <f t="shared" si="20"/>
        <v>2105.8695000000002</v>
      </c>
      <c r="P148" s="5">
        <f t="shared" si="26"/>
        <v>1986.1904999999999</v>
      </c>
      <c r="Q148" s="5">
        <f t="shared" si="21"/>
        <v>119.67900000000031</v>
      </c>
      <c r="R148" s="5">
        <f t="shared" si="27"/>
        <v>-11113.391940000029</v>
      </c>
      <c r="S148" s="5">
        <f t="shared" si="28"/>
        <v>-199916.66074374804</v>
      </c>
      <c r="T148" s="5">
        <f t="shared" si="22"/>
        <v>-2.0809182419201915</v>
      </c>
      <c r="U148" s="5">
        <f t="shared" si="23"/>
        <v>171751.04177000001</v>
      </c>
      <c r="V148">
        <f t="shared" si="19"/>
        <v>4.827121570065239E-2</v>
      </c>
    </row>
    <row r="149" spans="5:22" x14ac:dyDescent="0.2">
      <c r="E149" t="s">
        <v>155</v>
      </c>
      <c r="F149" t="s">
        <v>8</v>
      </c>
      <c r="G149">
        <v>6.9</v>
      </c>
      <c r="H149">
        <v>0.61192299999999999</v>
      </c>
      <c r="I149">
        <v>0.21984300000000001</v>
      </c>
      <c r="J149">
        <v>2.6354799999999999E-3</v>
      </c>
      <c r="K149">
        <v>93.19</v>
      </c>
      <c r="L149">
        <f t="shared" si="24"/>
        <v>3.553736808098229E-3</v>
      </c>
      <c r="N149">
        <f t="shared" si="25"/>
        <v>109</v>
      </c>
      <c r="O149" s="5">
        <f t="shared" si="20"/>
        <v>2141.7305000000001</v>
      </c>
      <c r="P149" s="5">
        <f t="shared" si="26"/>
        <v>2105.8695000000002</v>
      </c>
      <c r="Q149" s="5">
        <f t="shared" si="21"/>
        <v>35.860999999999876</v>
      </c>
      <c r="R149" s="5">
        <f t="shared" si="27"/>
        <v>-3341.8865899999882</v>
      </c>
      <c r="S149" s="5">
        <f t="shared" si="28"/>
        <v>-203260.62825198995</v>
      </c>
      <c r="T149" s="5">
        <f t="shared" si="22"/>
        <v>-2.1257512720061684</v>
      </c>
      <c r="U149" s="5">
        <f t="shared" si="23"/>
        <v>175437.865295</v>
      </c>
      <c r="V149">
        <f t="shared" si="19"/>
        <v>4.8253015593799346E-2</v>
      </c>
    </row>
    <row r="150" spans="5:22" x14ac:dyDescent="0.2">
      <c r="E150" t="s">
        <v>156</v>
      </c>
      <c r="F150" t="s">
        <v>8</v>
      </c>
      <c r="G150">
        <v>6.6749999999999998</v>
      </c>
      <c r="H150">
        <v>0.60173900000000002</v>
      </c>
      <c r="I150">
        <v>0.220247</v>
      </c>
      <c r="J150">
        <v>2.6479099999999998E-3</v>
      </c>
      <c r="K150">
        <v>92.83</v>
      </c>
      <c r="L150">
        <f t="shared" si="24"/>
        <v>-3.8630754372787068E-3</v>
      </c>
      <c r="N150">
        <f t="shared" si="25"/>
        <v>108</v>
      </c>
      <c r="O150" s="5">
        <f t="shared" si="20"/>
        <v>2106.0864999999999</v>
      </c>
      <c r="P150" s="5">
        <f t="shared" si="26"/>
        <v>2141.7305000000001</v>
      </c>
      <c r="Q150" s="5">
        <f t="shared" si="21"/>
        <v>-35.644000000000233</v>
      </c>
      <c r="R150" s="5">
        <f t="shared" si="27"/>
        <v>3308.8325200000218</v>
      </c>
      <c r="S150" s="5">
        <f t="shared" si="28"/>
        <v>-199953.92148326195</v>
      </c>
      <c r="T150" s="5">
        <f t="shared" si="22"/>
        <v>-2.1010316993442224</v>
      </c>
      <c r="U150" s="5">
        <f t="shared" si="23"/>
        <v>172145.50979499999</v>
      </c>
      <c r="V150">
        <f t="shared" si="19"/>
        <v>4.1630100120031634E-2</v>
      </c>
    </row>
    <row r="151" spans="5:22" x14ac:dyDescent="0.2">
      <c r="E151" t="s">
        <v>157</v>
      </c>
      <c r="F151" t="s">
        <v>8</v>
      </c>
      <c r="G151">
        <v>6.65</v>
      </c>
      <c r="H151">
        <v>0.59503799999999996</v>
      </c>
      <c r="I151">
        <v>0.22497800000000001</v>
      </c>
      <c r="J151">
        <v>2.6479099999999998E-3</v>
      </c>
      <c r="K151">
        <v>92.63</v>
      </c>
      <c r="L151">
        <f t="shared" si="24"/>
        <v>-2.1544759237316358E-3</v>
      </c>
      <c r="N151">
        <f t="shared" si="25"/>
        <v>107</v>
      </c>
      <c r="O151" s="5">
        <f t="shared" si="20"/>
        <v>2082.6329999999998</v>
      </c>
      <c r="P151" s="5">
        <f t="shared" si="26"/>
        <v>2106.0864999999999</v>
      </c>
      <c r="Q151" s="5">
        <f t="shared" si="21"/>
        <v>-23.453500000000076</v>
      </c>
      <c r="R151" s="5">
        <f t="shared" si="27"/>
        <v>2172.497705000007</v>
      </c>
      <c r="S151" s="5">
        <f t="shared" si="28"/>
        <v>-197783.52480996127</v>
      </c>
      <c r="T151" s="5">
        <f t="shared" si="22"/>
        <v>-2.0782260840458116</v>
      </c>
      <c r="U151" s="5">
        <f t="shared" si="23"/>
        <v>169639.29478999999</v>
      </c>
      <c r="V151">
        <f t="shared" ref="V151:V214" si="29">_xlfn.STDEV.P(L131:L151)*SQRT(COUNT(L131:L151))</f>
        <v>4.2410784601569128E-2</v>
      </c>
    </row>
    <row r="152" spans="5:22" x14ac:dyDescent="0.2">
      <c r="E152" t="s">
        <v>158</v>
      </c>
      <c r="F152" t="s">
        <v>8</v>
      </c>
      <c r="G152">
        <v>7.3</v>
      </c>
      <c r="H152">
        <v>0.62852300000000005</v>
      </c>
      <c r="I152">
        <v>0.22280800000000001</v>
      </c>
      <c r="J152">
        <v>2.6603400000000002E-3</v>
      </c>
      <c r="K152">
        <v>93.792000000000002</v>
      </c>
      <c r="L152">
        <f t="shared" si="24"/>
        <v>1.2544532009068465E-2</v>
      </c>
      <c r="N152">
        <f t="shared" si="25"/>
        <v>106</v>
      </c>
      <c r="O152" s="5">
        <f t="shared" si="20"/>
        <v>2199.8305</v>
      </c>
      <c r="P152" s="5">
        <f t="shared" si="26"/>
        <v>2082.6329999999998</v>
      </c>
      <c r="Q152" s="5">
        <f t="shared" si="21"/>
        <v>117.19750000000022</v>
      </c>
      <c r="R152" s="5">
        <f t="shared" si="27"/>
        <v>-10992.18792000002</v>
      </c>
      <c r="S152" s="5">
        <f t="shared" si="28"/>
        <v>-208777.79095604533</v>
      </c>
      <c r="T152" s="5">
        <f t="shared" si="22"/>
        <v>-2.204047255523832</v>
      </c>
      <c r="U152" s="5">
        <f t="shared" si="23"/>
        <v>180776.50225600001</v>
      </c>
      <c r="V152">
        <f t="shared" si="29"/>
        <v>4.2083444813829231E-2</v>
      </c>
    </row>
    <row r="153" spans="5:22" x14ac:dyDescent="0.2">
      <c r="E153" t="s">
        <v>159</v>
      </c>
      <c r="F153" t="s">
        <v>8</v>
      </c>
      <c r="G153">
        <v>6.9749999999999996</v>
      </c>
      <c r="H153">
        <v>0.62178500000000003</v>
      </c>
      <c r="I153">
        <v>0.21909200000000001</v>
      </c>
      <c r="J153">
        <v>2.6603400000000002E-3</v>
      </c>
      <c r="K153">
        <v>93.5</v>
      </c>
      <c r="L153">
        <f t="shared" si="24"/>
        <v>-3.1132719208460946E-3</v>
      </c>
      <c r="N153">
        <f t="shared" si="25"/>
        <v>105</v>
      </c>
      <c r="O153" s="5">
        <f t="shared" si="20"/>
        <v>2176.2474999999999</v>
      </c>
      <c r="P153" s="5">
        <f t="shared" si="26"/>
        <v>2199.8305</v>
      </c>
      <c r="Q153" s="5">
        <f t="shared" si="21"/>
        <v>-23.583000000000084</v>
      </c>
      <c r="R153" s="5">
        <f t="shared" si="27"/>
        <v>2205.0105000000076</v>
      </c>
      <c r="S153" s="5">
        <f t="shared" si="28"/>
        <v>-206574.98450330086</v>
      </c>
      <c r="T153" s="5">
        <f t="shared" si="22"/>
        <v>-2.1807924375932997</v>
      </c>
      <c r="U153" s="5">
        <f t="shared" si="23"/>
        <v>179066.64124999999</v>
      </c>
      <c r="V153">
        <f t="shared" si="29"/>
        <v>4.1859461718642674E-2</v>
      </c>
    </row>
    <row r="154" spans="5:22" x14ac:dyDescent="0.2">
      <c r="E154" t="s">
        <v>160</v>
      </c>
      <c r="F154" t="s">
        <v>8</v>
      </c>
      <c r="G154">
        <v>6.5750000000000002</v>
      </c>
      <c r="H154">
        <v>0.59338100000000005</v>
      </c>
      <c r="I154">
        <v>0.22703999999999999</v>
      </c>
      <c r="J154">
        <v>2.6479099999999998E-3</v>
      </c>
      <c r="K154">
        <v>92.58</v>
      </c>
      <c r="L154">
        <f t="shared" si="24"/>
        <v>-9.8395721925134128E-3</v>
      </c>
      <c r="N154">
        <f t="shared" si="25"/>
        <v>104</v>
      </c>
      <c r="O154" s="5">
        <f t="shared" si="20"/>
        <v>2076.8335000000002</v>
      </c>
      <c r="P154" s="5">
        <f t="shared" si="26"/>
        <v>2176.2474999999999</v>
      </c>
      <c r="Q154" s="5">
        <f t="shared" si="21"/>
        <v>-99.41399999999976</v>
      </c>
      <c r="R154" s="5">
        <f t="shared" si="27"/>
        <v>9203.7481199999784</v>
      </c>
      <c r="S154" s="5">
        <f t="shared" si="28"/>
        <v>-197373.41717573849</v>
      </c>
      <c r="T154" s="5">
        <f t="shared" si="22"/>
        <v>-2.0739168455309906</v>
      </c>
      <c r="U154" s="5">
        <f t="shared" si="23"/>
        <v>169260.74543000001</v>
      </c>
      <c r="V154">
        <f t="shared" si="29"/>
        <v>4.1304746878288473E-2</v>
      </c>
    </row>
    <row r="155" spans="5:22" x14ac:dyDescent="0.2">
      <c r="E155" t="s">
        <v>161</v>
      </c>
      <c r="F155" t="s">
        <v>8</v>
      </c>
      <c r="G155">
        <v>7.2249999999999996</v>
      </c>
      <c r="H155">
        <v>0.62705</v>
      </c>
      <c r="I155">
        <v>0.22497</v>
      </c>
      <c r="J155">
        <v>2.6479099999999998E-3</v>
      </c>
      <c r="K155">
        <v>93.768000000000001</v>
      </c>
      <c r="L155">
        <f t="shared" si="24"/>
        <v>1.283214517174347E-2</v>
      </c>
      <c r="N155">
        <f t="shared" si="25"/>
        <v>103</v>
      </c>
      <c r="O155" s="5">
        <f t="shared" si="20"/>
        <v>2194.6750000000002</v>
      </c>
      <c r="P155" s="5">
        <f t="shared" si="26"/>
        <v>2076.8335000000002</v>
      </c>
      <c r="Q155" s="5">
        <f t="shared" si="21"/>
        <v>117.8415</v>
      </c>
      <c r="R155" s="5">
        <f t="shared" si="27"/>
        <v>-11049.761772</v>
      </c>
      <c r="S155" s="5">
        <f t="shared" si="28"/>
        <v>-208425.25286458401</v>
      </c>
      <c r="T155" s="5">
        <f t="shared" si="22"/>
        <v>-2.1900448861613517</v>
      </c>
      <c r="U155" s="5">
        <f t="shared" si="23"/>
        <v>180502.78540000002</v>
      </c>
      <c r="V155">
        <f t="shared" si="29"/>
        <v>4.1975139495152698E-2</v>
      </c>
    </row>
    <row r="156" spans="5:22" x14ac:dyDescent="0.2">
      <c r="E156" t="s">
        <v>162</v>
      </c>
      <c r="F156" t="s">
        <v>8</v>
      </c>
      <c r="G156">
        <v>7.4249999999999998</v>
      </c>
      <c r="H156">
        <v>0.63979600000000003</v>
      </c>
      <c r="I156">
        <v>0.222743</v>
      </c>
      <c r="J156">
        <v>2.6354799999999999E-3</v>
      </c>
      <c r="K156">
        <v>94.19</v>
      </c>
      <c r="L156">
        <f t="shared" si="24"/>
        <v>4.5004692432386584E-3</v>
      </c>
      <c r="N156">
        <f t="shared" si="25"/>
        <v>102</v>
      </c>
      <c r="O156" s="5">
        <f t="shared" si="20"/>
        <v>2239.2860000000001</v>
      </c>
      <c r="P156" s="5">
        <f t="shared" si="26"/>
        <v>2194.6750000000002</v>
      </c>
      <c r="Q156" s="5">
        <f t="shared" si="21"/>
        <v>44.610999999999876</v>
      </c>
      <c r="R156" s="5">
        <f t="shared" si="27"/>
        <v>-4201.9100899999885</v>
      </c>
      <c r="S156" s="5">
        <f t="shared" si="28"/>
        <v>-212629.35299947017</v>
      </c>
      <c r="T156" s="5">
        <f t="shared" si="22"/>
        <v>-2.2237317747739827</v>
      </c>
      <c r="U156" s="5">
        <f t="shared" si="23"/>
        <v>184930.84834</v>
      </c>
      <c r="V156">
        <f t="shared" si="29"/>
        <v>3.3352198000329819E-2</v>
      </c>
    </row>
    <row r="157" spans="5:22" x14ac:dyDescent="0.2">
      <c r="E157" t="s">
        <v>163</v>
      </c>
      <c r="F157" t="s">
        <v>8</v>
      </c>
      <c r="G157">
        <v>6.8250000000000002</v>
      </c>
      <c r="H157">
        <v>0.61895800000000001</v>
      </c>
      <c r="I157">
        <v>0.21887899999999999</v>
      </c>
      <c r="J157">
        <v>2.6354799999999999E-3</v>
      </c>
      <c r="K157">
        <v>93.41</v>
      </c>
      <c r="L157">
        <f t="shared" si="24"/>
        <v>-8.2811338783310706E-3</v>
      </c>
      <c r="N157">
        <f t="shared" si="25"/>
        <v>101</v>
      </c>
      <c r="O157" s="5">
        <f t="shared" si="20"/>
        <v>2166.3530000000001</v>
      </c>
      <c r="P157" s="5">
        <f t="shared" si="26"/>
        <v>2239.2860000000001</v>
      </c>
      <c r="Q157" s="5">
        <f t="shared" si="21"/>
        <v>-72.932999999999993</v>
      </c>
      <c r="R157" s="5">
        <f t="shared" si="27"/>
        <v>6812.6715299999987</v>
      </c>
      <c r="S157" s="5">
        <f t="shared" si="28"/>
        <v>-205818.90520124495</v>
      </c>
      <c r="T157" s="5">
        <f t="shared" si="22"/>
        <v>-2.1525063820626071</v>
      </c>
      <c r="U157" s="5">
        <f t="shared" si="23"/>
        <v>178471.53373</v>
      </c>
      <c r="V157">
        <f t="shared" si="29"/>
        <v>3.450935341252339E-2</v>
      </c>
    </row>
    <row r="158" spans="5:22" x14ac:dyDescent="0.2">
      <c r="E158" t="s">
        <v>164</v>
      </c>
      <c r="F158" t="s">
        <v>8</v>
      </c>
      <c r="G158">
        <v>6.05</v>
      </c>
      <c r="H158">
        <v>0.56426200000000004</v>
      </c>
      <c r="I158">
        <v>0.23388800000000001</v>
      </c>
      <c r="J158">
        <v>2.6354799999999999E-3</v>
      </c>
      <c r="K158">
        <v>91.611000000000004</v>
      </c>
      <c r="L158">
        <f t="shared" si="24"/>
        <v>-1.9259179959319028E-2</v>
      </c>
      <c r="N158">
        <f t="shared" si="25"/>
        <v>100</v>
      </c>
      <c r="O158" s="5">
        <f t="shared" si="20"/>
        <v>1974.9170000000001</v>
      </c>
      <c r="P158" s="5">
        <f t="shared" si="26"/>
        <v>2166.3530000000001</v>
      </c>
      <c r="Q158" s="5">
        <f t="shared" si="21"/>
        <v>-191.43599999999992</v>
      </c>
      <c r="R158" s="5">
        <f t="shared" si="27"/>
        <v>17537.643395999992</v>
      </c>
      <c r="S158" s="5">
        <f t="shared" si="28"/>
        <v>-188283.41431162701</v>
      </c>
      <c r="T158" s="5">
        <f t="shared" si="22"/>
        <v>-1.9691157648809792</v>
      </c>
      <c r="U158" s="5">
        <f t="shared" si="23"/>
        <v>159749.12128700002</v>
      </c>
      <c r="V158">
        <f t="shared" si="29"/>
        <v>4.0941895112928429E-2</v>
      </c>
    </row>
    <row r="159" spans="5:22" x14ac:dyDescent="0.2">
      <c r="E159" t="s">
        <v>165</v>
      </c>
      <c r="F159" t="s">
        <v>8</v>
      </c>
      <c r="G159">
        <v>6.35</v>
      </c>
      <c r="H159">
        <v>0.58453500000000003</v>
      </c>
      <c r="I159">
        <v>0.23047300000000001</v>
      </c>
      <c r="J159">
        <v>2.5981899999999998E-3</v>
      </c>
      <c r="K159">
        <v>92.3</v>
      </c>
      <c r="L159">
        <f t="shared" si="24"/>
        <v>7.5209308925783258E-3</v>
      </c>
      <c r="N159">
        <f t="shared" si="25"/>
        <v>99</v>
      </c>
      <c r="O159" s="5">
        <f t="shared" si="20"/>
        <v>2045.8725000000002</v>
      </c>
      <c r="P159" s="5">
        <f t="shared" si="26"/>
        <v>1974.9170000000001</v>
      </c>
      <c r="Q159" s="5">
        <f t="shared" si="21"/>
        <v>70.955500000000029</v>
      </c>
      <c r="R159" s="5">
        <f t="shared" si="27"/>
        <v>-6549.1926500000027</v>
      </c>
      <c r="S159" s="5">
        <f t="shared" si="28"/>
        <v>-194834.57607739192</v>
      </c>
      <c r="T159" s="5">
        <f t="shared" si="22"/>
        <v>-2.0087986000734874</v>
      </c>
      <c r="U159" s="5">
        <f t="shared" si="23"/>
        <v>166609.03175000002</v>
      </c>
      <c r="V159">
        <f t="shared" si="29"/>
        <v>4.0552349858859263E-2</v>
      </c>
    </row>
    <row r="160" spans="5:22" x14ac:dyDescent="0.2">
      <c r="E160" t="s">
        <v>166</v>
      </c>
      <c r="F160" t="s">
        <v>8</v>
      </c>
      <c r="G160">
        <v>6.8250000000000002</v>
      </c>
      <c r="H160">
        <v>0.61351</v>
      </c>
      <c r="I160">
        <v>0.22703400000000001</v>
      </c>
      <c r="J160">
        <v>2.5981899999999998E-3</v>
      </c>
      <c r="K160">
        <v>93.13</v>
      </c>
      <c r="L160">
        <f t="shared" si="24"/>
        <v>8.9924160346694926E-3</v>
      </c>
      <c r="N160">
        <f t="shared" si="25"/>
        <v>98</v>
      </c>
      <c r="O160" s="5">
        <f t="shared" si="20"/>
        <v>2147.2849999999999</v>
      </c>
      <c r="P160" s="5">
        <f t="shared" si="26"/>
        <v>2045.8725000000002</v>
      </c>
      <c r="Q160" s="5">
        <f t="shared" si="21"/>
        <v>101.41249999999968</v>
      </c>
      <c r="R160" s="5">
        <f t="shared" si="27"/>
        <v>-9444.5461249999698</v>
      </c>
      <c r="S160" s="5">
        <f t="shared" si="28"/>
        <v>-204281.13100099197</v>
      </c>
      <c r="T160" s="5">
        <f t="shared" si="22"/>
        <v>-2.1061952053788384</v>
      </c>
      <c r="U160" s="5">
        <f t="shared" si="23"/>
        <v>176089.15204999998</v>
      </c>
      <c r="V160">
        <f t="shared" si="29"/>
        <v>4.0461299764067808E-2</v>
      </c>
    </row>
    <row r="161" spans="5:22" x14ac:dyDescent="0.2">
      <c r="E161" t="s">
        <v>167</v>
      </c>
      <c r="F161" t="s">
        <v>8</v>
      </c>
      <c r="G161">
        <v>7.1</v>
      </c>
      <c r="H161">
        <v>0.607379</v>
      </c>
      <c r="I161">
        <v>0.246285</v>
      </c>
      <c r="J161">
        <v>2.57954E-3</v>
      </c>
      <c r="K161">
        <v>93.79</v>
      </c>
      <c r="L161">
        <f t="shared" si="24"/>
        <v>7.0868678191775558E-3</v>
      </c>
      <c r="N161">
        <f t="shared" si="25"/>
        <v>97</v>
      </c>
      <c r="O161" s="5">
        <f t="shared" si="20"/>
        <v>2125.8265000000001</v>
      </c>
      <c r="P161" s="5">
        <f t="shared" si="26"/>
        <v>2147.2849999999999</v>
      </c>
      <c r="Q161" s="5">
        <f t="shared" si="21"/>
        <v>-21.458499999999731</v>
      </c>
      <c r="R161" s="5">
        <f t="shared" si="27"/>
        <v>2012.592714999975</v>
      </c>
      <c r="S161" s="5">
        <f t="shared" si="28"/>
        <v>-202270.64448119738</v>
      </c>
      <c r="T161" s="5">
        <f t="shared" si="22"/>
        <v>-2.0704968978770948</v>
      </c>
      <c r="U161" s="5">
        <f t="shared" si="23"/>
        <v>174531.26743500002</v>
      </c>
      <c r="V161">
        <f t="shared" si="29"/>
        <v>4.0348948023031767E-2</v>
      </c>
    </row>
    <row r="162" spans="5:22" x14ac:dyDescent="0.2">
      <c r="E162" t="s">
        <v>168</v>
      </c>
      <c r="F162" t="s">
        <v>8</v>
      </c>
      <c r="G162">
        <v>8.1750000000000007</v>
      </c>
      <c r="H162">
        <v>0.65114799999999995</v>
      </c>
      <c r="I162">
        <v>0.250608</v>
      </c>
      <c r="J162">
        <v>2.57954E-3</v>
      </c>
      <c r="K162">
        <v>95.03</v>
      </c>
      <c r="L162">
        <f t="shared" si="24"/>
        <v>1.3221025695703048E-2</v>
      </c>
      <c r="M162">
        <v>0.32866000000000001</v>
      </c>
      <c r="N162">
        <f t="shared" si="25"/>
        <v>96</v>
      </c>
      <c r="O162" s="5">
        <f t="shared" si="20"/>
        <v>2279.018</v>
      </c>
      <c r="P162" s="5">
        <f t="shared" si="26"/>
        <v>2125.8265000000001</v>
      </c>
      <c r="Q162" s="5">
        <f t="shared" si="21"/>
        <v>153.19149999999991</v>
      </c>
      <c r="R162" s="5">
        <f t="shared" si="27"/>
        <v>-13859.114107509991</v>
      </c>
      <c r="S162" s="5">
        <f t="shared" si="28"/>
        <v>-216131.82908560525</v>
      </c>
      <c r="T162" s="5">
        <f t="shared" si="22"/>
        <v>-2.2123837238074691</v>
      </c>
      <c r="U162" s="5">
        <f t="shared" si="23"/>
        <v>187962.58054</v>
      </c>
      <c r="V162">
        <f t="shared" si="29"/>
        <v>3.8037279322010099E-2</v>
      </c>
    </row>
    <row r="163" spans="5:22" x14ac:dyDescent="0.2">
      <c r="E163" t="s">
        <v>169</v>
      </c>
      <c r="F163" t="s">
        <v>8</v>
      </c>
      <c r="G163">
        <v>8.1999999999999993</v>
      </c>
      <c r="H163">
        <v>0.65284399999999998</v>
      </c>
      <c r="I163">
        <v>0.25195699999999999</v>
      </c>
      <c r="J163">
        <v>2.5919699999999999E-3</v>
      </c>
      <c r="K163">
        <v>95.13</v>
      </c>
      <c r="L163">
        <f t="shared" si="24"/>
        <v>1.0522992739134818E-3</v>
      </c>
      <c r="N163">
        <f t="shared" si="25"/>
        <v>95</v>
      </c>
      <c r="O163" s="5">
        <f t="shared" si="20"/>
        <v>2284.9539999999997</v>
      </c>
      <c r="P163" s="5">
        <f t="shared" si="26"/>
        <v>2279.018</v>
      </c>
      <c r="Q163" s="5">
        <f t="shared" si="21"/>
        <v>5.9359999999996944</v>
      </c>
      <c r="R163" s="5">
        <f t="shared" si="27"/>
        <v>-564.69167999997092</v>
      </c>
      <c r="S163" s="5">
        <f t="shared" si="28"/>
        <v>-216698.73314932903</v>
      </c>
      <c r="T163" s="5">
        <f t="shared" si="22"/>
        <v>-2.2288754577820091</v>
      </c>
      <c r="U163" s="5">
        <f t="shared" si="23"/>
        <v>188667.67401999998</v>
      </c>
      <c r="V163">
        <f t="shared" si="29"/>
        <v>3.8025098030662403E-2</v>
      </c>
    </row>
    <row r="164" spans="5:22" x14ac:dyDescent="0.2">
      <c r="E164" t="s">
        <v>170</v>
      </c>
      <c r="F164" t="s">
        <v>8</v>
      </c>
      <c r="G164">
        <v>8.4499999999999993</v>
      </c>
      <c r="H164">
        <v>0.66179699999999997</v>
      </c>
      <c r="I164">
        <v>0.25378400000000001</v>
      </c>
      <c r="J164">
        <v>2.57954E-3</v>
      </c>
      <c r="K164">
        <v>95.48</v>
      </c>
      <c r="L164">
        <f t="shared" si="24"/>
        <v>3.679175864606421E-3</v>
      </c>
      <c r="N164">
        <f t="shared" si="25"/>
        <v>94</v>
      </c>
      <c r="O164" s="5">
        <f t="shared" si="20"/>
        <v>2316.2894999999999</v>
      </c>
      <c r="P164" s="5">
        <f t="shared" si="26"/>
        <v>2284.9539999999997</v>
      </c>
      <c r="Q164" s="5">
        <f t="shared" si="21"/>
        <v>31.335500000000138</v>
      </c>
      <c r="R164" s="5">
        <f t="shared" si="27"/>
        <v>-2991.9135400000132</v>
      </c>
      <c r="S164" s="5">
        <f t="shared" si="28"/>
        <v>-219692.87556478681</v>
      </c>
      <c r="T164" s="5">
        <f t="shared" si="22"/>
        <v>-2.2488355564856755</v>
      </c>
      <c r="U164" s="5">
        <f t="shared" si="23"/>
        <v>191584.32146000001</v>
      </c>
      <c r="V164">
        <f t="shared" si="29"/>
        <v>3.8051981641192709E-2</v>
      </c>
    </row>
    <row r="165" spans="5:22" x14ac:dyDescent="0.2">
      <c r="E165" t="s">
        <v>171</v>
      </c>
      <c r="F165" t="s">
        <v>8</v>
      </c>
      <c r="G165">
        <v>8.4499999999999993</v>
      </c>
      <c r="H165">
        <v>0.66139099999999995</v>
      </c>
      <c r="I165">
        <v>0.255359</v>
      </c>
      <c r="J165">
        <v>2.5671100000000001E-3</v>
      </c>
      <c r="K165">
        <v>95.46</v>
      </c>
      <c r="L165">
        <f t="shared" si="24"/>
        <v>-2.0946795140353025E-4</v>
      </c>
      <c r="N165">
        <f t="shared" si="25"/>
        <v>93</v>
      </c>
      <c r="O165" s="5">
        <f t="shared" si="20"/>
        <v>2314.8685</v>
      </c>
      <c r="P165" s="5">
        <f t="shared" si="26"/>
        <v>2316.2894999999999</v>
      </c>
      <c r="Q165" s="5">
        <f t="shared" si="21"/>
        <v>-1.4209999999998217</v>
      </c>
      <c r="R165" s="5">
        <f t="shared" si="27"/>
        <v>135.64865999998298</v>
      </c>
      <c r="S165" s="5">
        <f t="shared" si="28"/>
        <v>-219559.47574034333</v>
      </c>
      <c r="T165" s="5">
        <f t="shared" si="22"/>
        <v>-2.2366401816182253</v>
      </c>
      <c r="U165" s="5">
        <f t="shared" si="23"/>
        <v>191402.34701</v>
      </c>
      <c r="V165">
        <f t="shared" si="29"/>
        <v>3.7930466053909789E-2</v>
      </c>
    </row>
    <row r="166" spans="5:22" x14ac:dyDescent="0.2">
      <c r="E166" t="s">
        <v>172</v>
      </c>
      <c r="F166" t="s">
        <v>8</v>
      </c>
      <c r="G166">
        <v>8.6999999999999993</v>
      </c>
      <c r="H166">
        <v>0.67037899999999995</v>
      </c>
      <c r="I166">
        <v>0.25689899999999999</v>
      </c>
      <c r="J166">
        <v>2.5422499999999998E-3</v>
      </c>
      <c r="K166">
        <v>95.82</v>
      </c>
      <c r="L166">
        <f t="shared" si="24"/>
        <v>3.7712130735385596E-3</v>
      </c>
      <c r="N166">
        <f t="shared" si="25"/>
        <v>92</v>
      </c>
      <c r="O166" s="5">
        <f t="shared" si="20"/>
        <v>2346.3264999999997</v>
      </c>
      <c r="P166" s="5">
        <f t="shared" si="26"/>
        <v>2314.8685</v>
      </c>
      <c r="Q166" s="5">
        <f t="shared" si="21"/>
        <v>31.457999999999629</v>
      </c>
      <c r="R166" s="5">
        <f t="shared" si="27"/>
        <v>-3014.3055599999643</v>
      </c>
      <c r="S166" s="5">
        <f t="shared" si="28"/>
        <v>-222576.01794052491</v>
      </c>
      <c r="T166" s="5">
        <f t="shared" si="22"/>
        <v>-2.2454122286083309</v>
      </c>
      <c r="U166" s="5">
        <f t="shared" si="23"/>
        <v>194375.00522999995</v>
      </c>
      <c r="V166">
        <f t="shared" si="29"/>
        <v>3.749087352169727E-2</v>
      </c>
    </row>
    <row r="167" spans="5:22" x14ac:dyDescent="0.2">
      <c r="E167" t="s">
        <v>173</v>
      </c>
      <c r="F167" t="s">
        <v>8</v>
      </c>
      <c r="G167">
        <v>8.5250000000000004</v>
      </c>
      <c r="H167">
        <v>0.66352199999999995</v>
      </c>
      <c r="I167">
        <v>0.25741700000000001</v>
      </c>
      <c r="J167">
        <v>2.5236E-3</v>
      </c>
      <c r="K167">
        <v>95.58</v>
      </c>
      <c r="L167">
        <f t="shared" si="24"/>
        <v>-2.5046963055729288E-3</v>
      </c>
      <c r="N167">
        <f t="shared" si="25"/>
        <v>91</v>
      </c>
      <c r="O167" s="5">
        <f t="shared" si="20"/>
        <v>2322.3269999999998</v>
      </c>
      <c r="P167" s="5">
        <f t="shared" si="26"/>
        <v>2346.3264999999997</v>
      </c>
      <c r="Q167" s="5">
        <f t="shared" si="21"/>
        <v>-23.999499999999898</v>
      </c>
      <c r="R167" s="5">
        <f t="shared" si="27"/>
        <v>2293.8722099999904</v>
      </c>
      <c r="S167" s="5">
        <f t="shared" si="28"/>
        <v>-220284.39114275351</v>
      </c>
      <c r="T167" s="5">
        <f t="shared" si="22"/>
        <v>-2.2059908313010026</v>
      </c>
      <c r="U167" s="5">
        <f t="shared" si="23"/>
        <v>192130.51465999999</v>
      </c>
      <c r="V167">
        <f t="shared" si="29"/>
        <v>3.7371364638532703E-2</v>
      </c>
    </row>
    <row r="168" spans="5:22" x14ac:dyDescent="0.2">
      <c r="E168" t="s">
        <v>174</v>
      </c>
      <c r="F168" t="s">
        <v>8</v>
      </c>
      <c r="G168">
        <v>8.1750000000000007</v>
      </c>
      <c r="H168">
        <v>0.64792099999999997</v>
      </c>
      <c r="I168">
        <v>0.26086300000000001</v>
      </c>
      <c r="J168">
        <v>2.5236E-3</v>
      </c>
      <c r="K168">
        <v>95.05</v>
      </c>
      <c r="L168">
        <f t="shared" si="24"/>
        <v>-5.5450931157146055E-3</v>
      </c>
      <c r="N168">
        <f t="shared" si="25"/>
        <v>90</v>
      </c>
      <c r="O168" s="5">
        <f t="shared" si="20"/>
        <v>2267.7235000000001</v>
      </c>
      <c r="P168" s="5">
        <f t="shared" si="26"/>
        <v>2322.3269999999998</v>
      </c>
      <c r="Q168" s="5">
        <f t="shared" si="21"/>
        <v>-54.603499999999713</v>
      </c>
      <c r="R168" s="5">
        <f t="shared" si="27"/>
        <v>5190.0626749999728</v>
      </c>
      <c r="S168" s="5">
        <f t="shared" si="28"/>
        <v>-215096.53445858485</v>
      </c>
      <c r="T168" s="5">
        <f t="shared" si="22"/>
        <v>-2.1540381522209713</v>
      </c>
      <c r="U168" s="5">
        <f t="shared" si="23"/>
        <v>186934.61867500001</v>
      </c>
      <c r="V168">
        <f t="shared" si="29"/>
        <v>3.8109089790604012E-2</v>
      </c>
    </row>
    <row r="169" spans="5:22" x14ac:dyDescent="0.2">
      <c r="E169" t="s">
        <v>175</v>
      </c>
      <c r="F169" t="s">
        <v>8</v>
      </c>
      <c r="G169">
        <v>7.125</v>
      </c>
      <c r="H169">
        <v>0.59714599999999995</v>
      </c>
      <c r="I169">
        <v>0.26658599999999999</v>
      </c>
      <c r="J169">
        <v>2.5484599999999998E-3</v>
      </c>
      <c r="K169">
        <v>93.21</v>
      </c>
      <c r="L169">
        <f t="shared" si="24"/>
        <v>-1.9358232509205764E-2</v>
      </c>
      <c r="N169">
        <f t="shared" si="25"/>
        <v>89</v>
      </c>
      <c r="O169" s="5">
        <f t="shared" si="20"/>
        <v>2090.011</v>
      </c>
      <c r="P169" s="5">
        <f t="shared" si="26"/>
        <v>2267.7235000000001</v>
      </c>
      <c r="Q169" s="5">
        <f t="shared" si="21"/>
        <v>-177.71250000000009</v>
      </c>
      <c r="R169" s="5">
        <f t="shared" si="27"/>
        <v>16564.582125000008</v>
      </c>
      <c r="S169" s="5">
        <f t="shared" si="28"/>
        <v>-198534.10637173706</v>
      </c>
      <c r="T169" s="5">
        <f t="shared" si="22"/>
        <v>-2.0077628123972895</v>
      </c>
      <c r="U169" s="5">
        <f t="shared" si="23"/>
        <v>169872.42530999999</v>
      </c>
      <c r="V169">
        <f t="shared" si="29"/>
        <v>4.150398326405922E-2</v>
      </c>
    </row>
    <row r="170" spans="5:22" x14ac:dyDescent="0.2">
      <c r="E170" t="s">
        <v>176</v>
      </c>
      <c r="F170" t="s">
        <v>8</v>
      </c>
      <c r="G170">
        <v>6.9</v>
      </c>
      <c r="H170">
        <v>0.58653100000000002</v>
      </c>
      <c r="I170">
        <v>0.26819599999999999</v>
      </c>
      <c r="J170">
        <v>2.5236E-3</v>
      </c>
      <c r="K170">
        <v>92.83</v>
      </c>
      <c r="L170">
        <f t="shared" si="24"/>
        <v>-4.0768157922969062E-3</v>
      </c>
      <c r="N170">
        <f t="shared" si="25"/>
        <v>88</v>
      </c>
      <c r="O170" s="5">
        <f t="shared" si="20"/>
        <v>2052.8585000000003</v>
      </c>
      <c r="P170" s="5">
        <f t="shared" si="26"/>
        <v>2090.011</v>
      </c>
      <c r="Q170" s="5">
        <f t="shared" si="21"/>
        <v>-37.152499999999691</v>
      </c>
      <c r="R170" s="5">
        <f t="shared" si="27"/>
        <v>3448.8665749999714</v>
      </c>
      <c r="S170" s="5">
        <f t="shared" si="28"/>
        <v>-195087.24755954949</v>
      </c>
      <c r="T170" s="5">
        <f t="shared" si="22"/>
        <v>-1.9536594362749171</v>
      </c>
      <c r="U170" s="5">
        <f t="shared" si="23"/>
        <v>166416.85455500003</v>
      </c>
      <c r="V170">
        <f t="shared" si="29"/>
        <v>4.1559134041719195E-2</v>
      </c>
    </row>
    <row r="171" spans="5:22" x14ac:dyDescent="0.2">
      <c r="E171" t="s">
        <v>177</v>
      </c>
      <c r="F171" t="s">
        <v>8</v>
      </c>
      <c r="G171">
        <v>7.125</v>
      </c>
      <c r="H171">
        <v>0.60435000000000005</v>
      </c>
      <c r="I171">
        <v>0.26235999999999998</v>
      </c>
      <c r="J171">
        <v>2.5236E-3</v>
      </c>
      <c r="K171">
        <v>93.45</v>
      </c>
      <c r="L171">
        <f t="shared" si="24"/>
        <v>6.6788753635678155E-3</v>
      </c>
      <c r="N171">
        <f t="shared" si="25"/>
        <v>87</v>
      </c>
      <c r="O171" s="5">
        <f t="shared" si="20"/>
        <v>2115.2250000000004</v>
      </c>
      <c r="P171" s="5">
        <f t="shared" si="26"/>
        <v>2052.8585000000003</v>
      </c>
      <c r="Q171" s="5">
        <f t="shared" si="21"/>
        <v>62.366500000000087</v>
      </c>
      <c r="R171" s="5">
        <f t="shared" si="27"/>
        <v>-5828.1494250000087</v>
      </c>
      <c r="S171" s="5">
        <f t="shared" si="28"/>
        <v>-200917.35064398579</v>
      </c>
      <c r="T171" s="5">
        <f t="shared" si="22"/>
        <v>-2.0120437543062004</v>
      </c>
      <c r="U171" s="5">
        <f t="shared" si="23"/>
        <v>172730.27625000005</v>
      </c>
      <c r="V171">
        <f t="shared" si="29"/>
        <v>4.1887582331445572E-2</v>
      </c>
    </row>
    <row r="172" spans="5:22" x14ac:dyDescent="0.2">
      <c r="E172" t="s">
        <v>178</v>
      </c>
      <c r="F172" t="s">
        <v>8</v>
      </c>
      <c r="G172">
        <v>7.625</v>
      </c>
      <c r="H172">
        <v>0.63351400000000002</v>
      </c>
      <c r="I172">
        <v>0.25747799999999998</v>
      </c>
      <c r="J172">
        <v>2.5236E-3</v>
      </c>
      <c r="K172">
        <v>94.45</v>
      </c>
      <c r="L172">
        <f t="shared" si="24"/>
        <v>1.0700909577314066E-2</v>
      </c>
      <c r="N172">
        <f t="shared" si="25"/>
        <v>86</v>
      </c>
      <c r="O172" s="5">
        <f t="shared" si="20"/>
        <v>2217.299</v>
      </c>
      <c r="P172" s="5">
        <f t="shared" si="26"/>
        <v>2115.2250000000004</v>
      </c>
      <c r="Q172" s="5">
        <f t="shared" si="21"/>
        <v>102.07399999999961</v>
      </c>
      <c r="R172" s="5">
        <f t="shared" si="27"/>
        <v>-9640.8892999999644</v>
      </c>
      <c r="S172" s="5">
        <f t="shared" si="28"/>
        <v>-210560.25198774005</v>
      </c>
      <c r="T172" s="5">
        <f t="shared" si="22"/>
        <v>-2.1086105234772257</v>
      </c>
      <c r="U172" s="5">
        <f t="shared" si="23"/>
        <v>182736.39055000001</v>
      </c>
      <c r="V172">
        <f t="shared" si="29"/>
        <v>4.2980678550329623E-2</v>
      </c>
    </row>
    <row r="173" spans="5:22" x14ac:dyDescent="0.2">
      <c r="E173" t="s">
        <v>179</v>
      </c>
      <c r="F173" t="s">
        <v>8</v>
      </c>
      <c r="G173">
        <v>7.9249999999999998</v>
      </c>
      <c r="H173">
        <v>0.65119499999999997</v>
      </c>
      <c r="I173">
        <v>0.25734200000000002</v>
      </c>
      <c r="J173">
        <v>2.5111700000000001E-3</v>
      </c>
      <c r="K173">
        <v>95.06</v>
      </c>
      <c r="L173">
        <f t="shared" si="24"/>
        <v>6.4584436209633722E-3</v>
      </c>
      <c r="N173">
        <f t="shared" si="25"/>
        <v>85</v>
      </c>
      <c r="O173" s="5">
        <f t="shared" si="20"/>
        <v>2279.1824999999999</v>
      </c>
      <c r="P173" s="5">
        <f t="shared" si="26"/>
        <v>2217.299</v>
      </c>
      <c r="Q173" s="5">
        <f t="shared" si="21"/>
        <v>61.883499999999913</v>
      </c>
      <c r="R173" s="5">
        <f t="shared" si="27"/>
        <v>-5882.6455099999921</v>
      </c>
      <c r="S173" s="5">
        <f t="shared" si="28"/>
        <v>-216445.00610826354</v>
      </c>
      <c r="T173" s="5">
        <f t="shared" si="22"/>
        <v>-2.1568658967813024</v>
      </c>
      <c r="U173" s="5">
        <f t="shared" si="23"/>
        <v>188921.58844999998</v>
      </c>
      <c r="V173">
        <f t="shared" si="29"/>
        <v>4.1734178798643093E-2</v>
      </c>
    </row>
    <row r="174" spans="5:22" x14ac:dyDescent="0.2">
      <c r="E174" t="s">
        <v>180</v>
      </c>
      <c r="F174" t="s">
        <v>8</v>
      </c>
      <c r="G174">
        <v>8.0749999999999993</v>
      </c>
      <c r="H174">
        <v>0.66654400000000003</v>
      </c>
      <c r="I174">
        <v>0.25082599999999999</v>
      </c>
      <c r="J174">
        <v>2.4552300000000001E-3</v>
      </c>
      <c r="K174">
        <v>95.53</v>
      </c>
      <c r="L174">
        <f t="shared" si="24"/>
        <v>4.9442457395330042E-3</v>
      </c>
      <c r="N174">
        <f t="shared" si="25"/>
        <v>84</v>
      </c>
      <c r="O174" s="5">
        <f t="shared" si="20"/>
        <v>2332.904</v>
      </c>
      <c r="P174" s="5">
        <f t="shared" si="26"/>
        <v>2279.1824999999999</v>
      </c>
      <c r="Q174" s="5">
        <f t="shared" si="21"/>
        <v>53.721500000000106</v>
      </c>
      <c r="R174" s="5">
        <f t="shared" si="27"/>
        <v>-5132.0148950000103</v>
      </c>
      <c r="S174" s="5">
        <f t="shared" si="28"/>
        <v>-221579.17786916031</v>
      </c>
      <c r="T174" s="5">
        <f t="shared" si="22"/>
        <v>-2.1588406542845178</v>
      </c>
      <c r="U174" s="5">
        <f t="shared" si="23"/>
        <v>194599.81912</v>
      </c>
      <c r="V174">
        <f t="shared" si="29"/>
        <v>4.1742352648181692E-2</v>
      </c>
    </row>
    <row r="175" spans="5:22" x14ac:dyDescent="0.2">
      <c r="E175" t="s">
        <v>181</v>
      </c>
      <c r="F175" t="s">
        <v>8</v>
      </c>
      <c r="G175">
        <v>8.5500000000000007</v>
      </c>
      <c r="H175">
        <v>0.69170200000000004</v>
      </c>
      <c r="I175">
        <v>0.24771000000000001</v>
      </c>
      <c r="J175">
        <v>2.4365799999999998E-3</v>
      </c>
      <c r="K175">
        <v>96.338999999999999</v>
      </c>
      <c r="L175">
        <f t="shared" si="24"/>
        <v>8.4685439129068563E-3</v>
      </c>
      <c r="N175">
        <f t="shared" si="25"/>
        <v>83</v>
      </c>
      <c r="O175" s="5">
        <f t="shared" si="20"/>
        <v>2420.9570000000003</v>
      </c>
      <c r="P175" s="5">
        <f t="shared" si="26"/>
        <v>2332.904</v>
      </c>
      <c r="Q175" s="5">
        <f t="shared" si="21"/>
        <v>88.053000000000338</v>
      </c>
      <c r="R175" s="5">
        <f t="shared" si="27"/>
        <v>-8482.9379670000326</v>
      </c>
      <c r="S175" s="5">
        <f t="shared" si="28"/>
        <v>-230064.27467681462</v>
      </c>
      <c r="T175" s="5">
        <f t="shared" si="22"/>
        <v>-2.2244841682223528</v>
      </c>
      <c r="U175" s="5">
        <f t="shared" si="23"/>
        <v>203307.57642300002</v>
      </c>
      <c r="V175">
        <f t="shared" si="29"/>
        <v>4.0772120194334703E-2</v>
      </c>
    </row>
    <row r="176" spans="5:22" x14ac:dyDescent="0.2">
      <c r="E176" t="s">
        <v>182</v>
      </c>
      <c r="F176" t="s">
        <v>8</v>
      </c>
      <c r="G176">
        <v>8.4749999999999996</v>
      </c>
      <c r="H176">
        <v>0.68698000000000004</v>
      </c>
      <c r="I176">
        <v>0.249472</v>
      </c>
      <c r="J176">
        <v>2.4365799999999998E-3</v>
      </c>
      <c r="K176">
        <v>96.22</v>
      </c>
      <c r="L176">
        <f t="shared" si="24"/>
        <v>-1.2352214575612752E-3</v>
      </c>
      <c r="N176">
        <f t="shared" si="25"/>
        <v>82</v>
      </c>
      <c r="O176" s="5">
        <f t="shared" si="20"/>
        <v>2404.4300000000003</v>
      </c>
      <c r="P176" s="5">
        <f t="shared" si="26"/>
        <v>2420.9570000000003</v>
      </c>
      <c r="Q176" s="5">
        <f t="shared" si="21"/>
        <v>-16.527000000000044</v>
      </c>
      <c r="R176" s="5">
        <f t="shared" si="27"/>
        <v>1590.2279400000041</v>
      </c>
      <c r="S176" s="5">
        <f t="shared" si="28"/>
        <v>-228476.27122098283</v>
      </c>
      <c r="T176" s="5">
        <f t="shared" si="22"/>
        <v>-2.2091298132207235</v>
      </c>
      <c r="U176" s="5">
        <f t="shared" si="23"/>
        <v>201691.75460000001</v>
      </c>
      <c r="V176">
        <f t="shared" si="29"/>
        <v>3.9297528894091847E-2</v>
      </c>
    </row>
    <row r="177" spans="5:22" x14ac:dyDescent="0.2">
      <c r="E177" t="s">
        <v>183</v>
      </c>
      <c r="F177" t="s">
        <v>8</v>
      </c>
      <c r="G177">
        <v>8.5</v>
      </c>
      <c r="H177">
        <v>0.69030999999999998</v>
      </c>
      <c r="I177">
        <v>0.25039</v>
      </c>
      <c r="J177">
        <v>2.4241499999999999E-3</v>
      </c>
      <c r="K177">
        <v>96.32</v>
      </c>
      <c r="L177">
        <f t="shared" si="24"/>
        <v>1.0392849719391695E-3</v>
      </c>
      <c r="N177">
        <f t="shared" si="25"/>
        <v>81</v>
      </c>
      <c r="O177" s="5">
        <f t="shared" si="20"/>
        <v>2416.085</v>
      </c>
      <c r="P177" s="5">
        <f t="shared" si="26"/>
        <v>2404.4300000000003</v>
      </c>
      <c r="Q177" s="5">
        <f t="shared" si="21"/>
        <v>11.654999999999745</v>
      </c>
      <c r="R177" s="5">
        <f t="shared" si="27"/>
        <v>-1122.6095999999754</v>
      </c>
      <c r="S177" s="5">
        <f t="shared" si="28"/>
        <v>-229601.08995079601</v>
      </c>
      <c r="T177" s="5">
        <f t="shared" si="22"/>
        <v>-2.2086804849373896</v>
      </c>
      <c r="U177" s="5">
        <f t="shared" si="23"/>
        <v>202967.30719999998</v>
      </c>
      <c r="V177">
        <f t="shared" si="29"/>
        <v>3.9157647679360461E-2</v>
      </c>
    </row>
    <row r="178" spans="5:22" x14ac:dyDescent="0.2">
      <c r="E178" t="s">
        <v>184</v>
      </c>
      <c r="F178" t="s">
        <v>8</v>
      </c>
      <c r="G178">
        <v>8.9250000000000007</v>
      </c>
      <c r="H178">
        <v>0.70530800000000005</v>
      </c>
      <c r="I178">
        <v>0.252363</v>
      </c>
      <c r="J178">
        <v>2.4241499999999999E-3</v>
      </c>
      <c r="K178">
        <v>96.9</v>
      </c>
      <c r="L178">
        <f t="shared" si="24"/>
        <v>6.0215946843855672E-3</v>
      </c>
      <c r="N178">
        <f t="shared" si="25"/>
        <v>80</v>
      </c>
      <c r="O178" s="5">
        <f t="shared" si="20"/>
        <v>2468.578</v>
      </c>
      <c r="P178" s="5">
        <f t="shared" si="26"/>
        <v>2416.085</v>
      </c>
      <c r="Q178" s="5">
        <f t="shared" si="21"/>
        <v>52.492999999999938</v>
      </c>
      <c r="R178" s="5">
        <f t="shared" si="27"/>
        <v>-5086.5716999999941</v>
      </c>
      <c r="S178" s="5">
        <f t="shared" si="28"/>
        <v>-234689.87033128095</v>
      </c>
      <c r="T178" s="5">
        <f t="shared" si="22"/>
        <v>-2.2576327347760898</v>
      </c>
      <c r="U178" s="5">
        <f t="shared" si="23"/>
        <v>207967.70820000002</v>
      </c>
      <c r="V178">
        <f t="shared" si="29"/>
        <v>3.8206491464884133E-2</v>
      </c>
    </row>
    <row r="179" spans="5:22" x14ac:dyDescent="0.2">
      <c r="E179" t="s">
        <v>185</v>
      </c>
      <c r="F179" t="s">
        <v>8</v>
      </c>
      <c r="G179">
        <v>9.6750000000000007</v>
      </c>
      <c r="H179">
        <v>0.74012699999999998</v>
      </c>
      <c r="I179">
        <v>0.24762200000000001</v>
      </c>
      <c r="J179">
        <v>2.4241499999999999E-3</v>
      </c>
      <c r="K179">
        <v>98.08</v>
      </c>
      <c r="L179">
        <f t="shared" si="24"/>
        <v>1.2177502579979294E-2</v>
      </c>
      <c r="N179">
        <f t="shared" si="25"/>
        <v>79</v>
      </c>
      <c r="O179" s="5">
        <f t="shared" si="20"/>
        <v>2590.4445000000001</v>
      </c>
      <c r="P179" s="5">
        <f t="shared" si="26"/>
        <v>2468.578</v>
      </c>
      <c r="Q179" s="5">
        <f t="shared" si="21"/>
        <v>121.86650000000009</v>
      </c>
      <c r="R179" s="5">
        <f t="shared" si="27"/>
        <v>-11952.666320000008</v>
      </c>
      <c r="S179" s="5">
        <f t="shared" si="28"/>
        <v>-246644.79428401575</v>
      </c>
      <c r="T179" s="5">
        <f t="shared" si="22"/>
        <v>-2.3726348335857015</v>
      </c>
      <c r="U179" s="5">
        <f t="shared" si="23"/>
        <v>220208.29655999999</v>
      </c>
      <c r="V179">
        <f t="shared" si="29"/>
        <v>3.2831932086211699E-2</v>
      </c>
    </row>
    <row r="180" spans="5:22" x14ac:dyDescent="0.2">
      <c r="E180" t="s">
        <v>186</v>
      </c>
      <c r="F180" t="s">
        <v>8</v>
      </c>
      <c r="G180">
        <v>9.6999999999999993</v>
      </c>
      <c r="H180">
        <v>0.75239299999999998</v>
      </c>
      <c r="I180">
        <v>0.234461</v>
      </c>
      <c r="J180">
        <v>2.4365799999999998E-3</v>
      </c>
      <c r="K180">
        <v>98.06</v>
      </c>
      <c r="L180">
        <f t="shared" si="24"/>
        <v>-2.039151712887044E-4</v>
      </c>
      <c r="N180">
        <f t="shared" si="25"/>
        <v>78</v>
      </c>
      <c r="O180" s="5">
        <f t="shared" si="20"/>
        <v>2633.3755000000001</v>
      </c>
      <c r="P180" s="5">
        <f t="shared" si="26"/>
        <v>2590.4445000000001</v>
      </c>
      <c r="Q180" s="5">
        <f t="shared" si="21"/>
        <v>42.93100000000004</v>
      </c>
      <c r="R180" s="5">
        <f t="shared" si="27"/>
        <v>-4209.8138600000038</v>
      </c>
      <c r="S180" s="5">
        <f t="shared" si="28"/>
        <v>-250856.98077884933</v>
      </c>
      <c r="T180" s="5">
        <f t="shared" si="22"/>
        <v>-2.4255281834370188</v>
      </c>
      <c r="U180" s="5">
        <f t="shared" si="23"/>
        <v>224278.80153000003</v>
      </c>
      <c r="V180">
        <f t="shared" si="29"/>
        <v>3.2699375353852957E-2</v>
      </c>
    </row>
    <row r="181" spans="5:22" x14ac:dyDescent="0.2">
      <c r="E181" t="s">
        <v>187</v>
      </c>
      <c r="F181" t="s">
        <v>8</v>
      </c>
      <c r="G181">
        <v>9.9749999999999996</v>
      </c>
      <c r="H181">
        <v>0.75439100000000003</v>
      </c>
      <c r="I181">
        <v>0.241429</v>
      </c>
      <c r="J181">
        <v>2.4552300000000001E-3</v>
      </c>
      <c r="K181">
        <v>98.11</v>
      </c>
      <c r="L181">
        <f t="shared" si="24"/>
        <v>5.0989190291650388E-4</v>
      </c>
      <c r="M181">
        <v>0.17524999999999999</v>
      </c>
      <c r="N181">
        <f t="shared" si="25"/>
        <v>77</v>
      </c>
      <c r="O181" s="5">
        <f t="shared" si="20"/>
        <v>2640.3685</v>
      </c>
      <c r="P181" s="5">
        <f t="shared" si="26"/>
        <v>2633.3755000000001</v>
      </c>
      <c r="Q181" s="5">
        <f t="shared" si="21"/>
        <v>6.9929999999999382</v>
      </c>
      <c r="R181" s="5">
        <f t="shared" si="27"/>
        <v>-224.58417362499392</v>
      </c>
      <c r="S181" s="5">
        <f t="shared" si="28"/>
        <v>-251083.99048065775</v>
      </c>
      <c r="T181" s="5">
        <f t="shared" si="22"/>
        <v>-2.4463053410627991</v>
      </c>
      <c r="U181" s="5">
        <f t="shared" si="23"/>
        <v>224134.05353500001</v>
      </c>
      <c r="V181">
        <f t="shared" si="29"/>
        <v>3.2165619665759225E-2</v>
      </c>
    </row>
    <row r="182" spans="5:22" x14ac:dyDescent="0.2">
      <c r="E182" t="s">
        <v>188</v>
      </c>
      <c r="F182" t="s">
        <v>8</v>
      </c>
      <c r="G182">
        <v>9.6</v>
      </c>
      <c r="H182">
        <v>0.74826400000000004</v>
      </c>
      <c r="I182">
        <v>0.23946000000000001</v>
      </c>
      <c r="J182">
        <v>2.46766E-3</v>
      </c>
      <c r="K182">
        <v>97.74</v>
      </c>
      <c r="L182">
        <f t="shared" si="24"/>
        <v>-3.7712771379064813E-3</v>
      </c>
      <c r="N182">
        <f t="shared" si="25"/>
        <v>76</v>
      </c>
      <c r="O182" s="5">
        <f t="shared" si="20"/>
        <v>2618.924</v>
      </c>
      <c r="P182" s="5">
        <f t="shared" si="26"/>
        <v>2640.3685</v>
      </c>
      <c r="Q182" s="5">
        <f t="shared" si="21"/>
        <v>-21.444500000000062</v>
      </c>
      <c r="R182" s="5">
        <f t="shared" si="27"/>
        <v>2095.9854300000061</v>
      </c>
      <c r="S182" s="5">
        <f t="shared" si="28"/>
        <v>-248990.45135599881</v>
      </c>
      <c r="T182" s="5">
        <f t="shared" si="22"/>
        <v>-2.4381895920362857</v>
      </c>
      <c r="U182" s="5">
        <f t="shared" si="23"/>
        <v>222373.63175999999</v>
      </c>
      <c r="V182">
        <f t="shared" si="29"/>
        <v>3.2364870550963522E-2</v>
      </c>
    </row>
    <row r="183" spans="5:22" x14ac:dyDescent="0.2">
      <c r="E183" t="s">
        <v>189</v>
      </c>
      <c r="F183" t="s">
        <v>8</v>
      </c>
      <c r="G183">
        <v>9.9</v>
      </c>
      <c r="H183">
        <v>0.76275300000000001</v>
      </c>
      <c r="I183">
        <v>0.237291</v>
      </c>
      <c r="J183">
        <v>2.4552300000000001E-3</v>
      </c>
      <c r="K183">
        <v>98.21</v>
      </c>
      <c r="L183">
        <f t="shared" si="24"/>
        <v>4.8086760793943917E-3</v>
      </c>
      <c r="N183">
        <f t="shared" si="25"/>
        <v>75</v>
      </c>
      <c r="O183" s="5">
        <f t="shared" si="20"/>
        <v>2669.6354999999999</v>
      </c>
      <c r="P183" s="5">
        <f t="shared" si="26"/>
        <v>2618.924</v>
      </c>
      <c r="Q183" s="5">
        <f t="shared" si="21"/>
        <v>50.711499999999887</v>
      </c>
      <c r="R183" s="5">
        <f t="shared" si="27"/>
        <v>-4980.3764149999888</v>
      </c>
      <c r="S183" s="5">
        <f t="shared" si="28"/>
        <v>-253973.26596059083</v>
      </c>
      <c r="T183" s="5">
        <f t="shared" si="22"/>
        <v>-2.4744554832715138</v>
      </c>
      <c r="U183" s="5">
        <f t="shared" si="23"/>
        <v>227534.90245499997</v>
      </c>
      <c r="V183">
        <f t="shared" si="29"/>
        <v>3.0429370979597491E-2</v>
      </c>
    </row>
    <row r="184" spans="5:22" x14ac:dyDescent="0.2">
      <c r="E184" t="s">
        <v>190</v>
      </c>
      <c r="F184" t="s">
        <v>8</v>
      </c>
      <c r="G184">
        <v>9.35</v>
      </c>
      <c r="H184">
        <v>0.74949100000000002</v>
      </c>
      <c r="I184">
        <v>0.234455</v>
      </c>
      <c r="J184">
        <v>2.4552300000000001E-3</v>
      </c>
      <c r="K184">
        <v>97.58</v>
      </c>
      <c r="L184">
        <f t="shared" si="24"/>
        <v>-6.4148253741981298E-3</v>
      </c>
      <c r="N184">
        <f t="shared" si="25"/>
        <v>74</v>
      </c>
      <c r="O184" s="5">
        <f t="shared" si="20"/>
        <v>2623.2184999999999</v>
      </c>
      <c r="P184" s="5">
        <f t="shared" si="26"/>
        <v>2669.6354999999999</v>
      </c>
      <c r="Q184" s="5">
        <f t="shared" si="21"/>
        <v>-46.416999999999916</v>
      </c>
      <c r="R184" s="5">
        <f t="shared" si="27"/>
        <v>4529.3708599999918</v>
      </c>
      <c r="S184" s="5">
        <f t="shared" si="28"/>
        <v>-249446.36955607409</v>
      </c>
      <c r="T184" s="5">
        <f t="shared" si="22"/>
        <v>-2.430350039385555</v>
      </c>
      <c r="U184" s="5">
        <f t="shared" si="23"/>
        <v>223248.66123</v>
      </c>
      <c r="V184">
        <f t="shared" si="29"/>
        <v>3.1418003099051878E-2</v>
      </c>
    </row>
    <row r="185" spans="5:22" x14ac:dyDescent="0.2">
      <c r="E185" t="s">
        <v>191</v>
      </c>
      <c r="F185" t="s">
        <v>8</v>
      </c>
      <c r="G185">
        <v>9.125</v>
      </c>
      <c r="H185">
        <v>0.72499999999999998</v>
      </c>
      <c r="I185">
        <v>0.24770700000000001</v>
      </c>
      <c r="J185">
        <v>2.4365799999999998E-3</v>
      </c>
      <c r="K185">
        <v>96.99</v>
      </c>
      <c r="L185">
        <f t="shared" si="24"/>
        <v>-6.0463209674114227E-3</v>
      </c>
      <c r="N185">
        <f t="shared" si="25"/>
        <v>73</v>
      </c>
      <c r="O185" s="5">
        <f t="shared" si="20"/>
        <v>2537.5</v>
      </c>
      <c r="P185" s="5">
        <f t="shared" si="26"/>
        <v>2623.2184999999999</v>
      </c>
      <c r="Q185" s="5">
        <f t="shared" si="21"/>
        <v>-85.718499999999949</v>
      </c>
      <c r="R185" s="5">
        <f t="shared" si="27"/>
        <v>8313.8373149999952</v>
      </c>
      <c r="S185" s="5">
        <f t="shared" si="28"/>
        <v>-241134.96259111349</v>
      </c>
      <c r="T185" s="5">
        <f t="shared" si="22"/>
        <v>-2.3315262982152984</v>
      </c>
      <c r="U185" s="5">
        <f t="shared" si="23"/>
        <v>214174.625</v>
      </c>
      <c r="V185">
        <f t="shared" si="29"/>
        <v>3.2087910933487424E-2</v>
      </c>
    </row>
    <row r="186" spans="5:22" x14ac:dyDescent="0.2">
      <c r="E186" t="s">
        <v>192</v>
      </c>
      <c r="F186" t="s">
        <v>8</v>
      </c>
      <c r="G186">
        <v>8.7249999999999996</v>
      </c>
      <c r="H186">
        <v>0.72662499999999997</v>
      </c>
      <c r="I186">
        <v>0.236544</v>
      </c>
      <c r="J186">
        <v>2.4365799999999998E-3</v>
      </c>
      <c r="K186">
        <v>96.74</v>
      </c>
      <c r="L186">
        <f t="shared" si="24"/>
        <v>-2.5775853180740604E-3</v>
      </c>
      <c r="N186">
        <f t="shared" si="25"/>
        <v>72</v>
      </c>
      <c r="O186" s="5">
        <f t="shared" si="20"/>
        <v>2543.1875</v>
      </c>
      <c r="P186" s="5">
        <f t="shared" si="26"/>
        <v>2537.5</v>
      </c>
      <c r="Q186" s="5">
        <f t="shared" si="21"/>
        <v>5.6875</v>
      </c>
      <c r="R186" s="5">
        <f t="shared" si="27"/>
        <v>-550.20875000000001</v>
      </c>
      <c r="S186" s="5">
        <f t="shared" si="28"/>
        <v>-241687.50286741171</v>
      </c>
      <c r="T186" s="5">
        <f t="shared" si="22"/>
        <v>-2.3368687926058649</v>
      </c>
      <c r="U186" s="5">
        <f t="shared" si="23"/>
        <v>215490.45874999999</v>
      </c>
      <c r="V186">
        <f t="shared" si="29"/>
        <v>3.2243196501285418E-2</v>
      </c>
    </row>
    <row r="187" spans="5:22" x14ac:dyDescent="0.2">
      <c r="E187" t="s">
        <v>193</v>
      </c>
      <c r="F187" t="s">
        <v>8</v>
      </c>
      <c r="G187">
        <v>9.4749999999999996</v>
      </c>
      <c r="H187">
        <v>0.75833899999999999</v>
      </c>
      <c r="I187">
        <v>0.23607900000000001</v>
      </c>
      <c r="J187">
        <v>2.4365799999999998E-3</v>
      </c>
      <c r="K187">
        <v>97.84</v>
      </c>
      <c r="L187">
        <f t="shared" si="24"/>
        <v>1.1370684308455781E-2</v>
      </c>
      <c r="N187">
        <f t="shared" si="25"/>
        <v>71</v>
      </c>
      <c r="O187" s="5">
        <f t="shared" si="20"/>
        <v>2654.1864999999998</v>
      </c>
      <c r="P187" s="5">
        <f t="shared" si="26"/>
        <v>2543.1875</v>
      </c>
      <c r="Q187" s="5">
        <f t="shared" si="21"/>
        <v>110.9989999999998</v>
      </c>
      <c r="R187" s="5">
        <f t="shared" si="27"/>
        <v>-10860.142159999981</v>
      </c>
      <c r="S187" s="5">
        <f t="shared" si="28"/>
        <v>-252549.98189620429</v>
      </c>
      <c r="T187" s="5">
        <f t="shared" si="22"/>
        <v>-2.4418977574946563</v>
      </c>
      <c r="U187" s="5">
        <f t="shared" si="23"/>
        <v>226523.10715999999</v>
      </c>
      <c r="V187">
        <f t="shared" si="29"/>
        <v>3.3792357886554637E-2</v>
      </c>
    </row>
    <row r="188" spans="5:22" x14ac:dyDescent="0.2">
      <c r="E188" t="s">
        <v>194</v>
      </c>
      <c r="F188" t="s">
        <v>8</v>
      </c>
      <c r="G188">
        <v>9.1999999999999993</v>
      </c>
      <c r="H188">
        <v>0.74679300000000004</v>
      </c>
      <c r="I188">
        <v>0.23879300000000001</v>
      </c>
      <c r="J188">
        <v>2.4241499999999999E-3</v>
      </c>
      <c r="K188">
        <v>97.44</v>
      </c>
      <c r="L188">
        <f t="shared" si="24"/>
        <v>-4.0883074407196407E-3</v>
      </c>
      <c r="N188">
        <f t="shared" si="25"/>
        <v>70</v>
      </c>
      <c r="O188" s="5">
        <f t="shared" si="20"/>
        <v>2613.7755000000002</v>
      </c>
      <c r="P188" s="5">
        <f t="shared" si="26"/>
        <v>2654.1864999999998</v>
      </c>
      <c r="Q188" s="5">
        <f t="shared" si="21"/>
        <v>-40.410999999999603</v>
      </c>
      <c r="R188" s="5">
        <f t="shared" si="27"/>
        <v>3937.6478399999614</v>
      </c>
      <c r="S188" s="5">
        <f t="shared" si="28"/>
        <v>-248614.77595396183</v>
      </c>
      <c r="T188" s="5">
        <f t="shared" si="22"/>
        <v>-2.3915853536857008</v>
      </c>
      <c r="U188" s="5">
        <f t="shared" si="23"/>
        <v>222486.28472000003</v>
      </c>
      <c r="V188">
        <f t="shared" si="29"/>
        <v>3.3992338443605677E-2</v>
      </c>
    </row>
    <row r="189" spans="5:22" x14ac:dyDescent="0.2">
      <c r="E189" t="s">
        <v>195</v>
      </c>
      <c r="F189" t="s">
        <v>8</v>
      </c>
      <c r="G189">
        <v>8.9499999999999993</v>
      </c>
      <c r="H189">
        <v>0.73599700000000001</v>
      </c>
      <c r="I189">
        <v>0.24091099999999999</v>
      </c>
      <c r="J189">
        <v>2.41793E-3</v>
      </c>
      <c r="K189">
        <v>97.09</v>
      </c>
      <c r="L189">
        <f t="shared" si="24"/>
        <v>-3.5919540229883973E-3</v>
      </c>
      <c r="N189">
        <f t="shared" si="25"/>
        <v>69</v>
      </c>
      <c r="O189" s="5">
        <f t="shared" si="20"/>
        <v>2575.9895000000001</v>
      </c>
      <c r="P189" s="5">
        <f t="shared" si="26"/>
        <v>2613.7755000000002</v>
      </c>
      <c r="Q189" s="5">
        <f t="shared" si="21"/>
        <v>-37.786000000000058</v>
      </c>
      <c r="R189" s="5">
        <f t="shared" si="27"/>
        <v>3668.6427400000057</v>
      </c>
      <c r="S189" s="5">
        <f t="shared" si="28"/>
        <v>-244948.52479931549</v>
      </c>
      <c r="T189" s="5">
        <f t="shared" si="22"/>
        <v>-2.3502713752698763</v>
      </c>
      <c r="U189" s="5">
        <f t="shared" si="23"/>
        <v>218777.82055500001</v>
      </c>
      <c r="V189">
        <f t="shared" si="29"/>
        <v>3.36713093606828E-2</v>
      </c>
    </row>
    <row r="190" spans="5:22" x14ac:dyDescent="0.2">
      <c r="E190" t="s">
        <v>196</v>
      </c>
      <c r="F190" t="s">
        <v>8</v>
      </c>
      <c r="G190">
        <v>7.5750000000000002</v>
      </c>
      <c r="H190">
        <v>0.67891199999999996</v>
      </c>
      <c r="I190">
        <v>0.243449</v>
      </c>
      <c r="J190">
        <v>2.41793E-3</v>
      </c>
      <c r="K190">
        <v>95.12</v>
      </c>
      <c r="L190">
        <f t="shared" si="24"/>
        <v>-2.0290452157791683E-2</v>
      </c>
      <c r="N190">
        <f t="shared" si="25"/>
        <v>68</v>
      </c>
      <c r="O190" s="5">
        <f t="shared" si="20"/>
        <v>2376.192</v>
      </c>
      <c r="P190" s="5">
        <f t="shared" si="26"/>
        <v>2575.9895000000001</v>
      </c>
      <c r="Q190" s="5">
        <f t="shared" si="21"/>
        <v>-199.79750000000013</v>
      </c>
      <c r="R190" s="5">
        <f t="shared" si="27"/>
        <v>19004.738200000014</v>
      </c>
      <c r="S190" s="5">
        <f t="shared" si="28"/>
        <v>-225946.13687069074</v>
      </c>
      <c r="T190" s="5">
        <f t="shared" si="22"/>
        <v>-2.1679442171577348</v>
      </c>
      <c r="U190" s="5">
        <f t="shared" si="23"/>
        <v>199510.88304000002</v>
      </c>
      <c r="V190">
        <f t="shared" si="29"/>
        <v>3.4243447555091289E-2</v>
      </c>
    </row>
    <row r="191" spans="5:22" x14ac:dyDescent="0.2">
      <c r="E191" t="s">
        <v>197</v>
      </c>
      <c r="F191" t="s">
        <v>8</v>
      </c>
      <c r="G191">
        <v>7.4</v>
      </c>
      <c r="H191">
        <v>0.67090399999999994</v>
      </c>
      <c r="I191">
        <v>0.244778</v>
      </c>
      <c r="J191">
        <v>2.3868600000000002E-3</v>
      </c>
      <c r="K191">
        <v>94.86</v>
      </c>
      <c r="L191">
        <f t="shared" si="24"/>
        <v>-2.7333894028596095E-3</v>
      </c>
      <c r="N191">
        <f t="shared" si="25"/>
        <v>67</v>
      </c>
      <c r="O191" s="5">
        <f t="shared" si="20"/>
        <v>2348.1639999999998</v>
      </c>
      <c r="P191" s="5">
        <f t="shared" si="26"/>
        <v>2376.192</v>
      </c>
      <c r="Q191" s="5">
        <f t="shared" si="21"/>
        <v>-28.028000000000247</v>
      </c>
      <c r="R191" s="5">
        <f t="shared" si="27"/>
        <v>2658.7360800000233</v>
      </c>
      <c r="S191" s="5">
        <f t="shared" si="28"/>
        <v>-223289.56873490787</v>
      </c>
      <c r="T191" s="5">
        <f t="shared" si="22"/>
        <v>-2.1149243652008027</v>
      </c>
      <c r="U191" s="5">
        <f t="shared" si="23"/>
        <v>196846.83703999998</v>
      </c>
      <c r="V191">
        <f t="shared" si="29"/>
        <v>3.4069150210863791E-2</v>
      </c>
    </row>
    <row r="192" spans="5:22" x14ac:dyDescent="0.2">
      <c r="E192" t="s">
        <v>198</v>
      </c>
      <c r="F192" t="s">
        <v>8</v>
      </c>
      <c r="G192">
        <v>8.0500000000000007</v>
      </c>
      <c r="H192">
        <v>0.70702399999999999</v>
      </c>
      <c r="I192">
        <v>0.24194399999999999</v>
      </c>
      <c r="J192">
        <v>2.3930700000000002E-3</v>
      </c>
      <c r="K192">
        <v>95.97</v>
      </c>
      <c r="L192">
        <f t="shared" si="24"/>
        <v>1.1701454775458586E-2</v>
      </c>
      <c r="N192">
        <f t="shared" si="25"/>
        <v>66</v>
      </c>
      <c r="O192" s="5">
        <f t="shared" si="20"/>
        <v>2474.5839999999998</v>
      </c>
      <c r="P192" s="5">
        <f t="shared" si="26"/>
        <v>2348.1639999999998</v>
      </c>
      <c r="Q192" s="5">
        <f t="shared" si="21"/>
        <v>126.42000000000007</v>
      </c>
      <c r="R192" s="5">
        <f t="shared" si="27"/>
        <v>-12132.527400000006</v>
      </c>
      <c r="S192" s="5">
        <f t="shared" si="28"/>
        <v>-235424.21105927305</v>
      </c>
      <c r="T192" s="5">
        <f t="shared" si="22"/>
        <v>-2.2356611776175184</v>
      </c>
      <c r="U192" s="5">
        <f t="shared" si="23"/>
        <v>209310.82647999999</v>
      </c>
      <c r="V192">
        <f t="shared" si="29"/>
        <v>3.5230542026073043E-2</v>
      </c>
    </row>
    <row r="193" spans="5:22" x14ac:dyDescent="0.2">
      <c r="E193" t="s">
        <v>199</v>
      </c>
      <c r="F193" t="s">
        <v>8</v>
      </c>
      <c r="G193">
        <v>8.9</v>
      </c>
      <c r="H193">
        <v>0.749054</v>
      </c>
      <c r="I193">
        <v>0.23633699999999999</v>
      </c>
      <c r="J193">
        <v>2.3992900000000001E-3</v>
      </c>
      <c r="K193">
        <v>97.29</v>
      </c>
      <c r="L193">
        <f t="shared" si="24"/>
        <v>1.3754298218193295E-2</v>
      </c>
      <c r="N193">
        <f t="shared" si="25"/>
        <v>65</v>
      </c>
      <c r="O193" s="5">
        <f t="shared" si="20"/>
        <v>2621.6889999999999</v>
      </c>
      <c r="P193" s="5">
        <f t="shared" si="26"/>
        <v>2474.5839999999998</v>
      </c>
      <c r="Q193" s="5">
        <f t="shared" si="21"/>
        <v>147.10500000000002</v>
      </c>
      <c r="R193" s="5">
        <f t="shared" si="27"/>
        <v>-14311.845450000003</v>
      </c>
      <c r="S193" s="5">
        <f t="shared" si="28"/>
        <v>-249738.29217045064</v>
      </c>
      <c r="T193" s="5">
        <f t="shared" si="22"/>
        <v>-2.3777562977049231</v>
      </c>
      <c r="U193" s="5">
        <f t="shared" si="23"/>
        <v>223914.12281</v>
      </c>
      <c r="V193">
        <f t="shared" si="29"/>
        <v>3.615929617545173E-2</v>
      </c>
    </row>
    <row r="194" spans="5:22" x14ac:dyDescent="0.2">
      <c r="E194" t="s">
        <v>200</v>
      </c>
      <c r="F194" t="s">
        <v>8</v>
      </c>
      <c r="G194">
        <v>8.85</v>
      </c>
      <c r="H194">
        <v>0.750247</v>
      </c>
      <c r="I194">
        <v>0.23497100000000001</v>
      </c>
      <c r="J194">
        <v>2.3868600000000002E-3</v>
      </c>
      <c r="K194">
        <v>97.28</v>
      </c>
      <c r="L194">
        <f t="shared" si="24"/>
        <v>-1.027854866892941E-4</v>
      </c>
      <c r="N194">
        <f t="shared" si="25"/>
        <v>64</v>
      </c>
      <c r="O194" s="5">
        <f t="shared" ref="O194:O257" si="30">H194*$B$6</f>
        <v>2625.8645000000001</v>
      </c>
      <c r="P194" s="5">
        <f t="shared" si="26"/>
        <v>2621.6889999999999</v>
      </c>
      <c r="Q194" s="5">
        <f t="shared" si="21"/>
        <v>4.1755000000002838</v>
      </c>
      <c r="R194" s="5">
        <f t="shared" si="27"/>
        <v>-406.19264000002761</v>
      </c>
      <c r="S194" s="5">
        <f t="shared" si="28"/>
        <v>-250146.86256674837</v>
      </c>
      <c r="T194" s="5">
        <f t="shared" si="22"/>
        <v>-2.3693076999447187</v>
      </c>
      <c r="U194" s="5">
        <f t="shared" si="23"/>
        <v>224469.09856000001</v>
      </c>
      <c r="V194">
        <f t="shared" si="29"/>
        <v>3.5814500887939603E-2</v>
      </c>
    </row>
    <row r="195" spans="5:22" x14ac:dyDescent="0.2">
      <c r="E195" t="s">
        <v>201</v>
      </c>
      <c r="F195" t="s">
        <v>8</v>
      </c>
      <c r="G195">
        <v>9.2750000000000004</v>
      </c>
      <c r="H195">
        <v>0.77081299999999997</v>
      </c>
      <c r="I195">
        <v>0.232401</v>
      </c>
      <c r="J195">
        <v>2.3806399999999998E-3</v>
      </c>
      <c r="K195">
        <v>97.91</v>
      </c>
      <c r="L195">
        <f t="shared" si="24"/>
        <v>6.4761513157893802E-3</v>
      </c>
      <c r="N195">
        <f t="shared" si="25"/>
        <v>63</v>
      </c>
      <c r="O195" s="5">
        <f t="shared" si="30"/>
        <v>2697.8454999999999</v>
      </c>
      <c r="P195" s="5">
        <f t="shared" si="26"/>
        <v>2625.8645000000001</v>
      </c>
      <c r="Q195" s="5">
        <f t="shared" ref="Q195:Q257" si="31">O195-P195</f>
        <v>71.980999999999767</v>
      </c>
      <c r="R195" s="5">
        <f t="shared" si="27"/>
        <v>-7047.6597099999772</v>
      </c>
      <c r="S195" s="5">
        <f t="shared" si="28"/>
        <v>-257196.89158444828</v>
      </c>
      <c r="T195" s="5">
        <f t="shared" ref="T195:T257" si="32">S195*J195/252</f>
        <v>-2.4297349523079403</v>
      </c>
      <c r="U195" s="5">
        <f t="shared" ref="U195:U257" si="33">-$B$6*G195+O195*K195</f>
        <v>231683.55290499999</v>
      </c>
      <c r="V195">
        <f t="shared" si="29"/>
        <v>3.6008306098116533E-2</v>
      </c>
    </row>
    <row r="196" spans="5:22" x14ac:dyDescent="0.2">
      <c r="E196" t="s">
        <v>202</v>
      </c>
      <c r="F196" t="s">
        <v>8</v>
      </c>
      <c r="G196">
        <v>9.8000000000000007</v>
      </c>
      <c r="H196">
        <v>0.79673499999999997</v>
      </c>
      <c r="I196">
        <v>0.22774900000000001</v>
      </c>
      <c r="J196">
        <v>2.3309200000000002E-3</v>
      </c>
      <c r="K196">
        <v>98.69</v>
      </c>
      <c r="L196">
        <f t="shared" ref="L196:L257" si="34">K196/K195-1</f>
        <v>7.9664998467980919E-3</v>
      </c>
      <c r="N196">
        <f t="shared" ref="N196:N257" si="35">N195-1</f>
        <v>62</v>
      </c>
      <c r="O196" s="5">
        <f t="shared" si="30"/>
        <v>2788.5724999999998</v>
      </c>
      <c r="P196" s="5">
        <f t="shared" ref="P196:P257" si="36">O195</f>
        <v>2697.8454999999999</v>
      </c>
      <c r="Q196" s="5">
        <f t="shared" si="31"/>
        <v>90.726999999999862</v>
      </c>
      <c r="R196" s="5">
        <f t="shared" ref="R196:R257" si="37">-Q196*K196+P196*M196</f>
        <v>-8953.8476299999857</v>
      </c>
      <c r="S196" s="5">
        <f t="shared" ref="S196:S257" si="38">R196+S195+T195</f>
        <v>-266153.16894940054</v>
      </c>
      <c r="T196" s="5">
        <f t="shared" si="32"/>
        <v>-2.4618323197124474</v>
      </c>
      <c r="U196" s="5">
        <f t="shared" si="33"/>
        <v>240904.22002499999</v>
      </c>
      <c r="V196">
        <f t="shared" si="29"/>
        <v>3.5910212199915123E-2</v>
      </c>
    </row>
    <row r="197" spans="5:22" x14ac:dyDescent="0.2">
      <c r="E197" t="s">
        <v>203</v>
      </c>
      <c r="F197" t="s">
        <v>8</v>
      </c>
      <c r="G197">
        <v>9.9250000000000007</v>
      </c>
      <c r="H197">
        <v>0.79808800000000002</v>
      </c>
      <c r="I197">
        <v>0.23409099999999999</v>
      </c>
      <c r="J197">
        <v>2.3495600000000001E-3</v>
      </c>
      <c r="K197">
        <v>98.83</v>
      </c>
      <c r="L197">
        <f t="shared" si="34"/>
        <v>1.4185834431046374E-3</v>
      </c>
      <c r="N197">
        <f t="shared" si="35"/>
        <v>61</v>
      </c>
      <c r="O197" s="5">
        <f t="shared" si="30"/>
        <v>2793.308</v>
      </c>
      <c r="P197" s="5">
        <f t="shared" si="36"/>
        <v>2788.5724999999998</v>
      </c>
      <c r="Q197" s="5">
        <f t="shared" si="31"/>
        <v>4.7355000000002292</v>
      </c>
      <c r="R197" s="5">
        <f t="shared" si="37"/>
        <v>-468.00946500002266</v>
      </c>
      <c r="S197" s="5">
        <f t="shared" si="38"/>
        <v>-266623.64024672029</v>
      </c>
      <c r="T197" s="5">
        <f t="shared" si="32"/>
        <v>-2.4859057149923971</v>
      </c>
      <c r="U197" s="5">
        <f t="shared" si="33"/>
        <v>241325.12964</v>
      </c>
      <c r="V197">
        <f t="shared" si="29"/>
        <v>3.5825048891958325E-2</v>
      </c>
    </row>
    <row r="198" spans="5:22" x14ac:dyDescent="0.2">
      <c r="E198" t="s">
        <v>204</v>
      </c>
      <c r="F198" t="s">
        <v>8</v>
      </c>
      <c r="G198">
        <v>11.1</v>
      </c>
      <c r="H198">
        <v>0.82854000000000005</v>
      </c>
      <c r="I198">
        <v>0.23829800000000001</v>
      </c>
      <c r="J198">
        <v>2.3495600000000001E-3</v>
      </c>
      <c r="K198">
        <v>100.23</v>
      </c>
      <c r="L198">
        <f t="shared" si="34"/>
        <v>1.4165739148032097E-2</v>
      </c>
      <c r="N198">
        <f t="shared" si="35"/>
        <v>60</v>
      </c>
      <c r="O198" s="5">
        <f t="shared" si="30"/>
        <v>2899.8900000000003</v>
      </c>
      <c r="P198" s="5">
        <f t="shared" si="36"/>
        <v>2793.308</v>
      </c>
      <c r="Q198" s="5">
        <f t="shared" si="31"/>
        <v>106.58200000000033</v>
      </c>
      <c r="R198" s="5">
        <f t="shared" si="37"/>
        <v>-10682.713860000034</v>
      </c>
      <c r="S198" s="5">
        <f t="shared" si="38"/>
        <v>-277308.84001243528</v>
      </c>
      <c r="T198" s="5">
        <f t="shared" si="32"/>
        <v>-2.5855307862683232</v>
      </c>
      <c r="U198" s="5">
        <f t="shared" si="33"/>
        <v>251805.97470000002</v>
      </c>
      <c r="V198">
        <f t="shared" si="29"/>
        <v>3.7954363090228066E-2</v>
      </c>
    </row>
    <row r="199" spans="5:22" x14ac:dyDescent="0.2">
      <c r="E199" t="s">
        <v>205</v>
      </c>
      <c r="F199" t="s">
        <v>8</v>
      </c>
      <c r="G199">
        <v>11.3</v>
      </c>
      <c r="H199">
        <v>0.84113400000000005</v>
      </c>
      <c r="I199">
        <v>0.23355200000000001</v>
      </c>
      <c r="J199">
        <v>2.3495600000000001E-3</v>
      </c>
      <c r="K199">
        <v>100.65</v>
      </c>
      <c r="L199">
        <f t="shared" si="34"/>
        <v>4.1903621670158486E-3</v>
      </c>
      <c r="N199">
        <f t="shared" si="35"/>
        <v>59</v>
      </c>
      <c r="O199" s="5">
        <f t="shared" si="30"/>
        <v>2943.9690000000001</v>
      </c>
      <c r="P199" s="5">
        <f t="shared" si="36"/>
        <v>2899.8900000000003</v>
      </c>
      <c r="Q199" s="5">
        <f t="shared" si="31"/>
        <v>44.078999999999724</v>
      </c>
      <c r="R199" s="5">
        <f t="shared" si="37"/>
        <v>-4436.5513499999724</v>
      </c>
      <c r="S199" s="5">
        <f t="shared" si="38"/>
        <v>-281747.97689322149</v>
      </c>
      <c r="T199" s="5">
        <f t="shared" si="32"/>
        <v>-2.6269197483699904</v>
      </c>
      <c r="U199" s="5">
        <f t="shared" si="33"/>
        <v>256760.47985</v>
      </c>
      <c r="V199">
        <f t="shared" si="29"/>
        <v>3.7798751505995334E-2</v>
      </c>
    </row>
    <row r="200" spans="5:22" x14ac:dyDescent="0.2">
      <c r="E200" t="s">
        <v>206</v>
      </c>
      <c r="F200" t="s">
        <v>8</v>
      </c>
      <c r="G200">
        <v>10.75</v>
      </c>
      <c r="H200">
        <v>0.85638599999999998</v>
      </c>
      <c r="I200">
        <v>0.21018200000000001</v>
      </c>
      <c r="J200">
        <v>2.3495600000000001E-3</v>
      </c>
      <c r="K200">
        <v>99.99</v>
      </c>
      <c r="L200">
        <f t="shared" si="34"/>
        <v>-6.5573770491804684E-3</v>
      </c>
      <c r="M200">
        <v>9.4189999999999996E-2</v>
      </c>
      <c r="N200">
        <f t="shared" si="35"/>
        <v>58</v>
      </c>
      <c r="O200" s="5">
        <f t="shared" si="30"/>
        <v>2997.3510000000001</v>
      </c>
      <c r="P200" s="5">
        <f t="shared" si="36"/>
        <v>2943.9690000000001</v>
      </c>
      <c r="Q200" s="5">
        <f t="shared" si="31"/>
        <v>53.382000000000062</v>
      </c>
      <c r="R200" s="5">
        <f t="shared" si="37"/>
        <v>-5060.3737398900057</v>
      </c>
      <c r="S200" s="5">
        <f t="shared" si="38"/>
        <v>-286810.97755285987</v>
      </c>
      <c r="T200" s="5">
        <f t="shared" si="32"/>
        <v>-2.6741253984884819</v>
      </c>
      <c r="U200" s="5">
        <f t="shared" si="33"/>
        <v>262080.12649</v>
      </c>
      <c r="V200">
        <f t="shared" si="29"/>
        <v>3.7092108715959783E-2</v>
      </c>
    </row>
    <row r="201" spans="5:22" x14ac:dyDescent="0.2">
      <c r="E201" t="s">
        <v>207</v>
      </c>
      <c r="F201" t="s">
        <v>8</v>
      </c>
      <c r="G201">
        <v>11.574999999999999</v>
      </c>
      <c r="H201">
        <v>0.86755899999999997</v>
      </c>
      <c r="I201">
        <v>0.220722</v>
      </c>
      <c r="J201">
        <v>2.3246999999999999E-3</v>
      </c>
      <c r="K201">
        <v>100.86</v>
      </c>
      <c r="L201">
        <f t="shared" si="34"/>
        <v>8.7008700870088163E-3</v>
      </c>
      <c r="N201">
        <f t="shared" si="35"/>
        <v>57</v>
      </c>
      <c r="O201" s="5">
        <f t="shared" si="30"/>
        <v>3036.4564999999998</v>
      </c>
      <c r="P201" s="5">
        <f t="shared" si="36"/>
        <v>2997.3510000000001</v>
      </c>
      <c r="Q201" s="5">
        <f t="shared" si="31"/>
        <v>39.105499999999665</v>
      </c>
      <c r="R201" s="5">
        <f t="shared" si="37"/>
        <v>-3944.1807299999664</v>
      </c>
      <c r="S201" s="5">
        <f t="shared" si="38"/>
        <v>-290757.83240825834</v>
      </c>
      <c r="T201" s="5">
        <f t="shared" si="32"/>
        <v>-2.6822410039661828</v>
      </c>
      <c r="U201" s="5">
        <f t="shared" si="33"/>
        <v>265744.50258999999</v>
      </c>
      <c r="V201">
        <f t="shared" si="29"/>
        <v>3.7825442109458061E-2</v>
      </c>
    </row>
    <row r="202" spans="5:22" x14ac:dyDescent="0.2">
      <c r="E202" t="s">
        <v>208</v>
      </c>
      <c r="F202" t="s">
        <v>8</v>
      </c>
      <c r="G202">
        <v>11.074999999999999</v>
      </c>
      <c r="H202">
        <v>0.86636400000000002</v>
      </c>
      <c r="I202">
        <v>0.21354400000000001</v>
      </c>
      <c r="J202">
        <v>2.3246999999999999E-3</v>
      </c>
      <c r="K202">
        <v>100.39</v>
      </c>
      <c r="L202">
        <f t="shared" si="34"/>
        <v>-4.6599246480270029E-3</v>
      </c>
      <c r="N202">
        <f t="shared" si="35"/>
        <v>56</v>
      </c>
      <c r="O202" s="5">
        <f t="shared" si="30"/>
        <v>3032.2739999999999</v>
      </c>
      <c r="P202" s="5">
        <f t="shared" si="36"/>
        <v>3036.4564999999998</v>
      </c>
      <c r="Q202" s="5">
        <f t="shared" si="31"/>
        <v>-4.1824999999998909</v>
      </c>
      <c r="R202" s="5">
        <f t="shared" si="37"/>
        <v>419.88117499998907</v>
      </c>
      <c r="S202" s="5">
        <f t="shared" si="38"/>
        <v>-290340.63347426231</v>
      </c>
      <c r="T202" s="5">
        <f t="shared" si="32"/>
        <v>-2.6783923438000694</v>
      </c>
      <c r="U202" s="5">
        <f t="shared" si="33"/>
        <v>265647.48686</v>
      </c>
      <c r="V202">
        <f t="shared" si="29"/>
        <v>3.8277540697705642E-2</v>
      </c>
    </row>
    <row r="203" spans="5:22" x14ac:dyDescent="0.2">
      <c r="E203" t="s">
        <v>209</v>
      </c>
      <c r="F203" t="s">
        <v>8</v>
      </c>
      <c r="G203">
        <v>10.35</v>
      </c>
      <c r="H203">
        <v>0.83495399999999997</v>
      </c>
      <c r="I203">
        <v>0.223717</v>
      </c>
      <c r="J203">
        <v>2.30605E-3</v>
      </c>
      <c r="K203">
        <v>99.424999999999997</v>
      </c>
      <c r="L203">
        <f t="shared" si="34"/>
        <v>-9.612511206295471E-3</v>
      </c>
      <c r="N203">
        <f t="shared" si="35"/>
        <v>55</v>
      </c>
      <c r="O203" s="5">
        <f t="shared" si="30"/>
        <v>2922.3389999999999</v>
      </c>
      <c r="P203" s="5">
        <f t="shared" si="36"/>
        <v>3032.2739999999999</v>
      </c>
      <c r="Q203" s="5">
        <f t="shared" si="31"/>
        <v>-109.93499999999995</v>
      </c>
      <c r="R203" s="5">
        <f t="shared" si="37"/>
        <v>10930.287374999994</v>
      </c>
      <c r="S203" s="5">
        <f t="shared" si="38"/>
        <v>-279413.02449160611</v>
      </c>
      <c r="T203" s="5">
        <f t="shared" si="32"/>
        <v>-2.5569063695590009</v>
      </c>
      <c r="U203" s="5">
        <f t="shared" si="33"/>
        <v>254328.55507499998</v>
      </c>
      <c r="V203">
        <f t="shared" si="29"/>
        <v>3.943245283064991E-2</v>
      </c>
    </row>
    <row r="204" spans="5:22" x14ac:dyDescent="0.2">
      <c r="E204" t="s">
        <v>210</v>
      </c>
      <c r="F204" t="s">
        <v>8</v>
      </c>
      <c r="G204">
        <v>11.425000000000001</v>
      </c>
      <c r="H204">
        <v>0.86847700000000005</v>
      </c>
      <c r="I204">
        <v>0.220914</v>
      </c>
      <c r="J204">
        <v>2.29984E-3</v>
      </c>
      <c r="K204">
        <v>100.74</v>
      </c>
      <c r="L204">
        <f t="shared" si="34"/>
        <v>1.3226049786271066E-2</v>
      </c>
      <c r="N204">
        <f t="shared" si="35"/>
        <v>54</v>
      </c>
      <c r="O204" s="5">
        <f t="shared" si="30"/>
        <v>3039.6695</v>
      </c>
      <c r="P204" s="5">
        <f t="shared" si="36"/>
        <v>2922.3389999999999</v>
      </c>
      <c r="Q204" s="5">
        <f t="shared" si="31"/>
        <v>117.33050000000003</v>
      </c>
      <c r="R204" s="5">
        <f t="shared" si="37"/>
        <v>-11819.874570000002</v>
      </c>
      <c r="S204" s="5">
        <f t="shared" si="38"/>
        <v>-291235.45596797566</v>
      </c>
      <c r="T204" s="5">
        <f t="shared" si="32"/>
        <v>-2.657916472434084</v>
      </c>
      <c r="U204" s="5">
        <f t="shared" si="33"/>
        <v>266228.80543000001</v>
      </c>
      <c r="V204">
        <f t="shared" si="29"/>
        <v>4.1097658810681968E-2</v>
      </c>
    </row>
    <row r="205" spans="5:22" x14ac:dyDescent="0.2">
      <c r="E205" t="s">
        <v>211</v>
      </c>
      <c r="F205" t="s">
        <v>8</v>
      </c>
      <c r="G205">
        <v>10.574999999999999</v>
      </c>
      <c r="H205">
        <v>0.85484400000000005</v>
      </c>
      <c r="I205">
        <v>0.216198</v>
      </c>
      <c r="J205">
        <v>2.29984E-3</v>
      </c>
      <c r="K205">
        <v>99.83</v>
      </c>
      <c r="L205">
        <f t="shared" si="34"/>
        <v>-9.0331546555488806E-3</v>
      </c>
      <c r="N205">
        <f t="shared" si="35"/>
        <v>53</v>
      </c>
      <c r="O205" s="5">
        <f t="shared" si="30"/>
        <v>2991.9540000000002</v>
      </c>
      <c r="P205" s="5">
        <f t="shared" si="36"/>
        <v>3039.6695</v>
      </c>
      <c r="Q205" s="5">
        <f t="shared" si="31"/>
        <v>-47.715499999999793</v>
      </c>
      <c r="R205" s="5">
        <f t="shared" si="37"/>
        <v>4763.4383649999791</v>
      </c>
      <c r="S205" s="5">
        <f t="shared" si="38"/>
        <v>-286474.67551944812</v>
      </c>
      <c r="T205" s="5">
        <f t="shared" si="32"/>
        <v>-2.6144679275660621</v>
      </c>
      <c r="U205" s="5">
        <f t="shared" si="33"/>
        <v>261674.26782000001</v>
      </c>
      <c r="V205">
        <f t="shared" si="29"/>
        <v>4.1661686333901347E-2</v>
      </c>
    </row>
    <row r="206" spans="5:22" x14ac:dyDescent="0.2">
      <c r="E206" t="s">
        <v>212</v>
      </c>
      <c r="F206" t="s">
        <v>8</v>
      </c>
      <c r="G206">
        <v>9.6750000000000007</v>
      </c>
      <c r="H206">
        <v>0.832866</v>
      </c>
      <c r="I206">
        <v>0.21712000000000001</v>
      </c>
      <c r="J206">
        <v>2.2874100000000001E-3</v>
      </c>
      <c r="K206">
        <v>98.81</v>
      </c>
      <c r="L206">
        <f t="shared" si="34"/>
        <v>-1.021736952819785E-2</v>
      </c>
      <c r="N206">
        <f t="shared" si="35"/>
        <v>52</v>
      </c>
      <c r="O206" s="5">
        <f t="shared" si="30"/>
        <v>2915.0309999999999</v>
      </c>
      <c r="P206" s="5">
        <f t="shared" si="36"/>
        <v>2991.9540000000002</v>
      </c>
      <c r="Q206" s="5">
        <f t="shared" si="31"/>
        <v>-76.923000000000229</v>
      </c>
      <c r="R206" s="5">
        <f t="shared" si="37"/>
        <v>7600.7616300000227</v>
      </c>
      <c r="S206" s="5">
        <f t="shared" si="38"/>
        <v>-278876.52835737565</v>
      </c>
      <c r="T206" s="5">
        <f t="shared" si="32"/>
        <v>-2.5313688878172411</v>
      </c>
      <c r="U206" s="5">
        <f t="shared" si="33"/>
        <v>254171.71311000001</v>
      </c>
      <c r="V206">
        <f t="shared" si="29"/>
        <v>4.2568882767247275E-2</v>
      </c>
    </row>
    <row r="207" spans="5:22" x14ac:dyDescent="0.2">
      <c r="E207" t="s">
        <v>213</v>
      </c>
      <c r="F207" t="s">
        <v>8</v>
      </c>
      <c r="G207">
        <v>9.8000000000000007</v>
      </c>
      <c r="H207">
        <v>0.82287900000000003</v>
      </c>
      <c r="I207">
        <v>0.22858300000000001</v>
      </c>
      <c r="J207">
        <v>2.2811900000000002E-3</v>
      </c>
      <c r="K207">
        <v>98.82</v>
      </c>
      <c r="L207">
        <f t="shared" si="34"/>
        <v>1.0120433154536812E-4</v>
      </c>
      <c r="N207">
        <f t="shared" si="35"/>
        <v>51</v>
      </c>
      <c r="O207" s="5">
        <f t="shared" si="30"/>
        <v>2880.0765000000001</v>
      </c>
      <c r="P207" s="5">
        <f t="shared" si="36"/>
        <v>2915.0309999999999</v>
      </c>
      <c r="Q207" s="5">
        <f t="shared" si="31"/>
        <v>-34.954499999999825</v>
      </c>
      <c r="R207" s="5">
        <f t="shared" si="37"/>
        <v>3454.2036899999825</v>
      </c>
      <c r="S207" s="5">
        <f t="shared" si="38"/>
        <v>-275424.85603626346</v>
      </c>
      <c r="T207" s="5">
        <f t="shared" si="32"/>
        <v>-2.4932397910371584</v>
      </c>
      <c r="U207" s="5">
        <f t="shared" si="33"/>
        <v>250309.15973000001</v>
      </c>
      <c r="V207">
        <f t="shared" si="29"/>
        <v>4.2428268528949813E-2</v>
      </c>
    </row>
    <row r="208" spans="5:22" x14ac:dyDescent="0.2">
      <c r="E208" t="s">
        <v>214</v>
      </c>
      <c r="F208" t="s">
        <v>8</v>
      </c>
      <c r="G208">
        <v>9.0500000000000007</v>
      </c>
      <c r="H208">
        <v>0.78084200000000004</v>
      </c>
      <c r="I208">
        <v>0.24324000000000001</v>
      </c>
      <c r="J208">
        <v>2.26254E-3</v>
      </c>
      <c r="K208">
        <v>97.68</v>
      </c>
      <c r="L208">
        <f t="shared" si="34"/>
        <v>-1.1536126290224491E-2</v>
      </c>
      <c r="N208">
        <f t="shared" si="35"/>
        <v>50</v>
      </c>
      <c r="O208" s="5">
        <f t="shared" si="30"/>
        <v>2732.9470000000001</v>
      </c>
      <c r="P208" s="5">
        <f t="shared" si="36"/>
        <v>2880.0765000000001</v>
      </c>
      <c r="Q208" s="5">
        <f t="shared" si="31"/>
        <v>-147.12950000000001</v>
      </c>
      <c r="R208" s="5">
        <f t="shared" si="37"/>
        <v>14371.609560000003</v>
      </c>
      <c r="S208" s="5">
        <f t="shared" si="38"/>
        <v>-261055.73971605449</v>
      </c>
      <c r="T208" s="5">
        <f t="shared" si="32"/>
        <v>-2.3438454497506425</v>
      </c>
      <c r="U208" s="5">
        <f t="shared" si="33"/>
        <v>235279.26296000002</v>
      </c>
      <c r="V208">
        <f t="shared" si="29"/>
        <v>4.2747620523254426E-2</v>
      </c>
    </row>
    <row r="209" spans="5:22" x14ac:dyDescent="0.2">
      <c r="E209" t="s">
        <v>215</v>
      </c>
      <c r="F209" t="s">
        <v>8</v>
      </c>
      <c r="G209">
        <v>10.425000000000001</v>
      </c>
      <c r="H209">
        <v>0.83750999999999998</v>
      </c>
      <c r="I209">
        <v>0.23413</v>
      </c>
      <c r="J209">
        <v>2.2376800000000001E-3</v>
      </c>
      <c r="K209">
        <v>99.54</v>
      </c>
      <c r="L209">
        <f t="shared" si="34"/>
        <v>1.9041769041769019E-2</v>
      </c>
      <c r="N209">
        <f t="shared" si="35"/>
        <v>49</v>
      </c>
      <c r="O209" s="5">
        <f t="shared" si="30"/>
        <v>2931.2849999999999</v>
      </c>
      <c r="P209" s="5">
        <f t="shared" si="36"/>
        <v>2732.9470000000001</v>
      </c>
      <c r="Q209" s="5">
        <f t="shared" si="31"/>
        <v>198.33799999999974</v>
      </c>
      <c r="R209" s="5">
        <f t="shared" si="37"/>
        <v>-19742.564519999974</v>
      </c>
      <c r="S209" s="5">
        <f t="shared" si="38"/>
        <v>-280800.64808150422</v>
      </c>
      <c r="T209" s="5">
        <f t="shared" si="32"/>
        <v>-2.4934206119008748</v>
      </c>
      <c r="U209" s="5">
        <f t="shared" si="33"/>
        <v>255292.60889999999</v>
      </c>
      <c r="V209">
        <f t="shared" si="29"/>
        <v>4.636106484302497E-2</v>
      </c>
    </row>
    <row r="210" spans="5:22" x14ac:dyDescent="0.2">
      <c r="E210" t="s">
        <v>216</v>
      </c>
      <c r="F210" t="s">
        <v>8</v>
      </c>
      <c r="G210">
        <v>8.7249999999999996</v>
      </c>
      <c r="H210">
        <v>0.75475000000000003</v>
      </c>
      <c r="I210">
        <v>0.25772400000000001</v>
      </c>
      <c r="J210">
        <v>2.2439000000000001E-3</v>
      </c>
      <c r="K210">
        <v>97.06</v>
      </c>
      <c r="L210">
        <f t="shared" si="34"/>
        <v>-2.4914607193088245E-2</v>
      </c>
      <c r="N210">
        <f t="shared" si="35"/>
        <v>48</v>
      </c>
      <c r="O210" s="5">
        <f t="shared" si="30"/>
        <v>2641.625</v>
      </c>
      <c r="P210" s="5">
        <f t="shared" si="36"/>
        <v>2931.2849999999999</v>
      </c>
      <c r="Q210" s="5">
        <f t="shared" si="31"/>
        <v>-289.65999999999985</v>
      </c>
      <c r="R210" s="5">
        <f t="shared" si="37"/>
        <v>28114.399599999986</v>
      </c>
      <c r="S210" s="5">
        <f t="shared" si="38"/>
        <v>-252688.74190211613</v>
      </c>
      <c r="T210" s="5">
        <f t="shared" si="32"/>
        <v>-2.2500328093418984</v>
      </c>
      <c r="U210" s="5">
        <f t="shared" si="33"/>
        <v>225858.6225</v>
      </c>
      <c r="V210">
        <f t="shared" si="29"/>
        <v>5.2735548102239523E-2</v>
      </c>
    </row>
    <row r="211" spans="5:22" x14ac:dyDescent="0.2">
      <c r="E211" t="s">
        <v>217</v>
      </c>
      <c r="F211" t="s">
        <v>8</v>
      </c>
      <c r="G211">
        <v>9.2249999999999996</v>
      </c>
      <c r="H211">
        <v>0.78181299999999998</v>
      </c>
      <c r="I211">
        <v>0.255079</v>
      </c>
      <c r="J211">
        <v>2.2314700000000002E-3</v>
      </c>
      <c r="K211">
        <v>97.85</v>
      </c>
      <c r="L211">
        <f t="shared" si="34"/>
        <v>8.139295281269332E-3</v>
      </c>
      <c r="N211">
        <f t="shared" si="35"/>
        <v>47</v>
      </c>
      <c r="O211" s="5">
        <f t="shared" si="30"/>
        <v>2736.3454999999999</v>
      </c>
      <c r="P211" s="5">
        <f t="shared" si="36"/>
        <v>2641.625</v>
      </c>
      <c r="Q211" s="5">
        <f t="shared" si="31"/>
        <v>94.720499999999902</v>
      </c>
      <c r="R211" s="5">
        <f t="shared" si="37"/>
        <v>-9268.400924999989</v>
      </c>
      <c r="S211" s="5">
        <f t="shared" si="38"/>
        <v>-261959.39285992546</v>
      </c>
      <c r="T211" s="5">
        <f t="shared" si="32"/>
        <v>-2.3196608189886425</v>
      </c>
      <c r="U211" s="5">
        <f t="shared" si="33"/>
        <v>235463.907175</v>
      </c>
      <c r="V211">
        <f t="shared" si="29"/>
        <v>4.8930124469792773E-2</v>
      </c>
    </row>
    <row r="212" spans="5:22" x14ac:dyDescent="0.2">
      <c r="E212" t="s">
        <v>218</v>
      </c>
      <c r="F212" t="s">
        <v>8</v>
      </c>
      <c r="G212">
        <v>8.9749999999999996</v>
      </c>
      <c r="H212">
        <v>0.79401900000000003</v>
      </c>
      <c r="I212">
        <v>0.24019599999999999</v>
      </c>
      <c r="J212">
        <v>2.2314700000000002E-3</v>
      </c>
      <c r="K212">
        <v>97.8</v>
      </c>
      <c r="L212">
        <f t="shared" si="34"/>
        <v>-5.1098620337253209E-4</v>
      </c>
      <c r="N212">
        <f t="shared" si="35"/>
        <v>46</v>
      </c>
      <c r="O212" s="5">
        <f t="shared" si="30"/>
        <v>2779.0664999999999</v>
      </c>
      <c r="P212" s="5">
        <f t="shared" si="36"/>
        <v>2736.3454999999999</v>
      </c>
      <c r="Q212" s="5">
        <f t="shared" si="31"/>
        <v>42.721000000000004</v>
      </c>
      <c r="R212" s="5">
        <f t="shared" si="37"/>
        <v>-4178.1138000000001</v>
      </c>
      <c r="S212" s="5">
        <f t="shared" si="38"/>
        <v>-266139.82632074441</v>
      </c>
      <c r="T212" s="5">
        <f t="shared" si="32"/>
        <v>-2.3566787231744111</v>
      </c>
      <c r="U212" s="5">
        <f t="shared" si="33"/>
        <v>240380.20369999995</v>
      </c>
      <c r="V212">
        <f t="shared" si="29"/>
        <v>4.8790004093801374E-2</v>
      </c>
    </row>
    <row r="213" spans="5:22" x14ac:dyDescent="0.2">
      <c r="E213" t="s">
        <v>219</v>
      </c>
      <c r="F213" t="s">
        <v>8</v>
      </c>
      <c r="G213">
        <v>9.1999999999999993</v>
      </c>
      <c r="H213">
        <v>0.809589</v>
      </c>
      <c r="I213">
        <v>0.23585</v>
      </c>
      <c r="J213">
        <v>2.2314700000000002E-3</v>
      </c>
      <c r="K213">
        <v>98.17</v>
      </c>
      <c r="L213">
        <f t="shared" si="34"/>
        <v>3.7832310838445959E-3</v>
      </c>
      <c r="N213">
        <f t="shared" si="35"/>
        <v>45</v>
      </c>
      <c r="O213" s="5">
        <f t="shared" si="30"/>
        <v>2833.5614999999998</v>
      </c>
      <c r="P213" s="5">
        <f t="shared" si="36"/>
        <v>2779.0664999999999</v>
      </c>
      <c r="Q213" s="5">
        <f t="shared" si="31"/>
        <v>54.494999999999891</v>
      </c>
      <c r="R213" s="5">
        <f t="shared" si="37"/>
        <v>-5349.7741499999893</v>
      </c>
      <c r="S213" s="5">
        <f t="shared" si="38"/>
        <v>-271491.95714946761</v>
      </c>
      <c r="T213" s="5">
        <f t="shared" si="32"/>
        <v>-2.4040720540488989</v>
      </c>
      <c r="U213" s="5">
        <f t="shared" si="33"/>
        <v>245970.73245499999</v>
      </c>
      <c r="V213">
        <f t="shared" si="29"/>
        <v>4.773679279322203E-2</v>
      </c>
    </row>
    <row r="214" spans="5:22" x14ac:dyDescent="0.2">
      <c r="E214" t="s">
        <v>220</v>
      </c>
      <c r="F214" t="s">
        <v>8</v>
      </c>
      <c r="G214">
        <v>10.875</v>
      </c>
      <c r="H214">
        <v>0.85706899999999997</v>
      </c>
      <c r="I214">
        <v>0.238873</v>
      </c>
      <c r="J214">
        <v>2.2314700000000002E-3</v>
      </c>
      <c r="K214">
        <v>100.1601</v>
      </c>
      <c r="L214">
        <f t="shared" si="34"/>
        <v>2.0271977182438672E-2</v>
      </c>
      <c r="N214">
        <f t="shared" si="35"/>
        <v>44</v>
      </c>
      <c r="O214" s="5">
        <f t="shared" si="30"/>
        <v>2999.7415000000001</v>
      </c>
      <c r="P214" s="5">
        <f t="shared" si="36"/>
        <v>2833.5614999999998</v>
      </c>
      <c r="Q214" s="5">
        <f t="shared" si="31"/>
        <v>166.18000000000029</v>
      </c>
      <c r="R214" s="5">
        <f t="shared" si="37"/>
        <v>-16644.605418000028</v>
      </c>
      <c r="S214" s="5">
        <f t="shared" si="38"/>
        <v>-288138.96663952165</v>
      </c>
      <c r="T214" s="5">
        <f t="shared" si="32"/>
        <v>-2.5514819836789422</v>
      </c>
      <c r="U214" s="5">
        <f t="shared" si="33"/>
        <v>262391.90861415002</v>
      </c>
      <c r="V214">
        <f t="shared" si="29"/>
        <v>4.9837390892797893E-2</v>
      </c>
    </row>
    <row r="215" spans="5:22" x14ac:dyDescent="0.2">
      <c r="E215" t="s">
        <v>221</v>
      </c>
      <c r="F215" t="s">
        <v>8</v>
      </c>
      <c r="G215">
        <v>10.925000000000001</v>
      </c>
      <c r="H215">
        <v>0.87502400000000002</v>
      </c>
      <c r="I215">
        <v>0.22675500000000001</v>
      </c>
      <c r="J215">
        <v>2.20039E-3</v>
      </c>
      <c r="K215">
        <v>100.37</v>
      </c>
      <c r="L215">
        <f t="shared" si="34"/>
        <v>2.0956448725590882E-3</v>
      </c>
      <c r="N215">
        <f t="shared" si="35"/>
        <v>43</v>
      </c>
      <c r="O215" s="5">
        <f t="shared" si="30"/>
        <v>3062.5840000000003</v>
      </c>
      <c r="P215" s="5">
        <f t="shared" si="36"/>
        <v>2999.7415000000001</v>
      </c>
      <c r="Q215" s="5">
        <f t="shared" si="31"/>
        <v>62.8425000000002</v>
      </c>
      <c r="R215" s="5">
        <f t="shared" si="37"/>
        <v>-6307.5017250000201</v>
      </c>
      <c r="S215" s="5">
        <f t="shared" si="38"/>
        <v>-294449.01984650537</v>
      </c>
      <c r="T215" s="5">
        <f t="shared" si="32"/>
        <v>-2.571042376111317</v>
      </c>
      <c r="U215" s="5">
        <f t="shared" si="33"/>
        <v>269154.05608000007</v>
      </c>
      <c r="V215">
        <f t="shared" ref="V215:V257" si="39">_xlfn.STDEV.P(L195:L215)*SQRT(COUNT(L195:L215))</f>
        <v>4.9815306687190551E-2</v>
      </c>
    </row>
    <row r="216" spans="5:22" x14ac:dyDescent="0.2">
      <c r="E216" t="s">
        <v>222</v>
      </c>
      <c r="F216" t="s">
        <v>8</v>
      </c>
      <c r="G216">
        <v>12.7</v>
      </c>
      <c r="H216">
        <v>0.92198800000000003</v>
      </c>
      <c r="I216">
        <v>0.22314300000000001</v>
      </c>
      <c r="J216">
        <v>2.1941700000000001E-3</v>
      </c>
      <c r="K216">
        <v>102.42</v>
      </c>
      <c r="L216">
        <f t="shared" si="34"/>
        <v>2.0424429610441441E-2</v>
      </c>
      <c r="N216">
        <f t="shared" si="35"/>
        <v>42</v>
      </c>
      <c r="O216" s="5">
        <f t="shared" si="30"/>
        <v>3226.9580000000001</v>
      </c>
      <c r="P216" s="5">
        <f t="shared" si="36"/>
        <v>3062.5840000000003</v>
      </c>
      <c r="Q216" s="5">
        <f t="shared" si="31"/>
        <v>164.3739999999998</v>
      </c>
      <c r="R216" s="5">
        <f t="shared" si="37"/>
        <v>-16835.185079999981</v>
      </c>
      <c r="S216" s="5">
        <f t="shared" si="38"/>
        <v>-311286.77596888144</v>
      </c>
      <c r="T216" s="5">
        <f t="shared" si="32"/>
        <v>-2.7103813699509551</v>
      </c>
      <c r="U216" s="5">
        <f t="shared" si="33"/>
        <v>286055.03836000001</v>
      </c>
      <c r="V216">
        <f t="shared" si="39"/>
        <v>5.2955612621951489E-2</v>
      </c>
    </row>
    <row r="217" spans="5:22" x14ac:dyDescent="0.2">
      <c r="E217" t="s">
        <v>223</v>
      </c>
      <c r="F217" t="s">
        <v>8</v>
      </c>
      <c r="G217">
        <v>12.9</v>
      </c>
      <c r="H217">
        <v>0.93429099999999998</v>
      </c>
      <c r="I217">
        <v>0.21646799999999999</v>
      </c>
      <c r="J217">
        <v>2.1941700000000001E-3</v>
      </c>
      <c r="K217">
        <v>102.69</v>
      </c>
      <c r="L217">
        <f t="shared" si="34"/>
        <v>2.6362038664322629E-3</v>
      </c>
      <c r="N217">
        <f t="shared" si="35"/>
        <v>41</v>
      </c>
      <c r="O217" s="5">
        <f t="shared" si="30"/>
        <v>3270.0185000000001</v>
      </c>
      <c r="P217" s="5">
        <f t="shared" si="36"/>
        <v>3226.9580000000001</v>
      </c>
      <c r="Q217" s="5">
        <f t="shared" si="31"/>
        <v>43.060500000000047</v>
      </c>
      <c r="R217" s="5">
        <f t="shared" si="37"/>
        <v>-4421.8827450000044</v>
      </c>
      <c r="S217" s="5">
        <f t="shared" si="38"/>
        <v>-315711.36909525143</v>
      </c>
      <c r="T217" s="5">
        <f t="shared" si="32"/>
        <v>-2.7489064076497138</v>
      </c>
      <c r="U217" s="5">
        <f t="shared" si="33"/>
        <v>290648.19976500003</v>
      </c>
      <c r="V217">
        <f t="shared" si="39"/>
        <v>5.2631033381345116E-2</v>
      </c>
    </row>
    <row r="218" spans="5:22" x14ac:dyDescent="0.2">
      <c r="E218" t="s">
        <v>224</v>
      </c>
      <c r="F218" t="s">
        <v>8</v>
      </c>
      <c r="G218">
        <v>13.35</v>
      </c>
      <c r="H218">
        <v>0.93345100000000003</v>
      </c>
      <c r="I218">
        <v>0.22563800000000001</v>
      </c>
      <c r="J218">
        <v>2.1941700000000001E-3</v>
      </c>
      <c r="K218">
        <v>103.13</v>
      </c>
      <c r="L218">
        <f t="shared" si="34"/>
        <v>4.2847404810595346E-3</v>
      </c>
      <c r="N218">
        <f t="shared" si="35"/>
        <v>40</v>
      </c>
      <c r="O218" s="5">
        <f t="shared" si="30"/>
        <v>3267.0785000000001</v>
      </c>
      <c r="P218" s="5">
        <f t="shared" si="36"/>
        <v>3270.0185000000001</v>
      </c>
      <c r="Q218" s="5">
        <f t="shared" si="31"/>
        <v>-2.9400000000000546</v>
      </c>
      <c r="R218" s="5">
        <f t="shared" si="37"/>
        <v>303.20220000000563</v>
      </c>
      <c r="S218" s="5">
        <f t="shared" si="38"/>
        <v>-315410.91580165905</v>
      </c>
      <c r="T218" s="5">
        <f t="shared" si="32"/>
        <v>-2.7462903536687553</v>
      </c>
      <c r="U218" s="5">
        <f t="shared" si="33"/>
        <v>290208.80570500001</v>
      </c>
      <c r="V218">
        <f t="shared" si="39"/>
        <v>5.2675873088206794E-2</v>
      </c>
    </row>
    <row r="219" spans="5:22" x14ac:dyDescent="0.2">
      <c r="E219" t="s">
        <v>225</v>
      </c>
      <c r="F219" t="s">
        <v>8</v>
      </c>
      <c r="G219">
        <v>12.525</v>
      </c>
      <c r="H219">
        <v>0.90793599999999997</v>
      </c>
      <c r="I219">
        <v>0.23771999999999999</v>
      </c>
      <c r="J219">
        <v>2.1941700000000001E-3</v>
      </c>
      <c r="K219">
        <v>102.17</v>
      </c>
      <c r="L219">
        <f t="shared" si="34"/>
        <v>-9.3086395811111666E-3</v>
      </c>
      <c r="N219">
        <f t="shared" si="35"/>
        <v>39</v>
      </c>
      <c r="O219" s="5">
        <f t="shared" si="30"/>
        <v>3177.7759999999998</v>
      </c>
      <c r="P219" s="5">
        <f t="shared" si="36"/>
        <v>3267.0785000000001</v>
      </c>
      <c r="Q219" s="5">
        <f t="shared" si="31"/>
        <v>-89.302500000000236</v>
      </c>
      <c r="R219" s="5">
        <f t="shared" si="37"/>
        <v>9124.0364250000239</v>
      </c>
      <c r="S219" s="5">
        <f t="shared" si="38"/>
        <v>-306289.6256670127</v>
      </c>
      <c r="T219" s="5">
        <f t="shared" si="32"/>
        <v>-2.6668710632928145</v>
      </c>
      <c r="U219" s="5">
        <f t="shared" si="33"/>
        <v>280835.87391999998</v>
      </c>
      <c r="V219">
        <f t="shared" si="39"/>
        <v>5.2277167432377453E-2</v>
      </c>
    </row>
    <row r="220" spans="5:22" x14ac:dyDescent="0.2">
      <c r="E220" t="s">
        <v>226</v>
      </c>
      <c r="F220" t="s">
        <v>8</v>
      </c>
      <c r="G220">
        <v>13.125</v>
      </c>
      <c r="H220">
        <v>0.93163700000000005</v>
      </c>
      <c r="I220">
        <v>0.226683</v>
      </c>
      <c r="J220">
        <v>2.1941700000000001E-3</v>
      </c>
      <c r="K220">
        <v>102.91</v>
      </c>
      <c r="L220">
        <f t="shared" si="34"/>
        <v>7.2428305764902223E-3</v>
      </c>
      <c r="N220">
        <f t="shared" si="35"/>
        <v>38</v>
      </c>
      <c r="O220" s="5">
        <f t="shared" si="30"/>
        <v>3260.7295000000004</v>
      </c>
      <c r="P220" s="5">
        <f t="shared" si="36"/>
        <v>3177.7759999999998</v>
      </c>
      <c r="Q220" s="5">
        <f t="shared" si="31"/>
        <v>82.953500000000531</v>
      </c>
      <c r="R220" s="5">
        <f t="shared" si="37"/>
        <v>-8536.7446850000542</v>
      </c>
      <c r="S220" s="5">
        <f t="shared" si="38"/>
        <v>-314829.03722307604</v>
      </c>
      <c r="T220" s="5">
        <f t="shared" si="32"/>
        <v>-2.7412239230307809</v>
      </c>
      <c r="U220" s="5">
        <f t="shared" si="33"/>
        <v>289624.17284500005</v>
      </c>
      <c r="V220">
        <f t="shared" si="39"/>
        <v>5.254888499354287E-2</v>
      </c>
    </row>
    <row r="221" spans="5:22" x14ac:dyDescent="0.2">
      <c r="E221" t="s">
        <v>227</v>
      </c>
      <c r="F221" t="s">
        <v>8</v>
      </c>
      <c r="G221">
        <v>14.425000000000001</v>
      </c>
      <c r="H221">
        <v>0.94269899999999995</v>
      </c>
      <c r="I221">
        <v>0.23998</v>
      </c>
      <c r="J221">
        <v>2.1941700000000001E-3</v>
      </c>
      <c r="K221">
        <v>104.26</v>
      </c>
      <c r="L221">
        <f t="shared" si="34"/>
        <v>1.3118258672626615E-2</v>
      </c>
      <c r="N221">
        <f t="shared" si="35"/>
        <v>37</v>
      </c>
      <c r="O221" s="5">
        <f t="shared" si="30"/>
        <v>3299.4465</v>
      </c>
      <c r="P221" s="5">
        <f t="shared" si="36"/>
        <v>3260.7295000000004</v>
      </c>
      <c r="Q221" s="5">
        <f t="shared" si="31"/>
        <v>38.716999999999643</v>
      </c>
      <c r="R221" s="5">
        <f t="shared" si="37"/>
        <v>-4036.634419999963</v>
      </c>
      <c r="S221" s="5">
        <f t="shared" si="38"/>
        <v>-318868.41286699905</v>
      </c>
      <c r="T221" s="5">
        <f t="shared" si="32"/>
        <v>-2.7763948629380288</v>
      </c>
      <c r="U221" s="5">
        <f t="shared" si="33"/>
        <v>293512.79209</v>
      </c>
      <c r="V221">
        <f t="shared" si="39"/>
        <v>5.3177262961888738E-2</v>
      </c>
    </row>
    <row r="222" spans="5:22" x14ac:dyDescent="0.2">
      <c r="E222" t="s">
        <v>228</v>
      </c>
      <c r="F222" t="s">
        <v>8</v>
      </c>
      <c r="G222">
        <v>14.675000000000001</v>
      </c>
      <c r="H222">
        <v>0.95647599999999999</v>
      </c>
      <c r="I222">
        <v>0.22758200000000001</v>
      </c>
      <c r="J222">
        <v>2.1879600000000001E-3</v>
      </c>
      <c r="K222">
        <v>104.59</v>
      </c>
      <c r="L222">
        <f t="shared" si="34"/>
        <v>3.1651640130443415E-3</v>
      </c>
      <c r="N222">
        <f t="shared" si="35"/>
        <v>36</v>
      </c>
      <c r="O222" s="5">
        <f t="shared" si="30"/>
        <v>3347.6660000000002</v>
      </c>
      <c r="P222" s="5">
        <f t="shared" si="36"/>
        <v>3299.4465</v>
      </c>
      <c r="Q222" s="5">
        <f t="shared" si="31"/>
        <v>48.219500000000153</v>
      </c>
      <c r="R222" s="5">
        <f t="shared" si="37"/>
        <v>-5043.2775050000164</v>
      </c>
      <c r="S222" s="5">
        <f t="shared" si="38"/>
        <v>-323914.46676686197</v>
      </c>
      <c r="T222" s="5">
        <f t="shared" si="32"/>
        <v>-2.8123487964572353</v>
      </c>
      <c r="U222" s="5">
        <f t="shared" si="33"/>
        <v>298769.88694000005</v>
      </c>
      <c r="V222">
        <f t="shared" si="39"/>
        <v>5.2758783530166137E-2</v>
      </c>
    </row>
    <row r="223" spans="5:22" x14ac:dyDescent="0.2">
      <c r="E223" t="s">
        <v>229</v>
      </c>
      <c r="F223" t="s">
        <v>8</v>
      </c>
      <c r="G223">
        <v>14.574999999999999</v>
      </c>
      <c r="H223">
        <v>0.99594400000000005</v>
      </c>
      <c r="I223">
        <v>0.15274599999999999</v>
      </c>
      <c r="J223">
        <v>2.1879600000000001E-3</v>
      </c>
      <c r="K223">
        <v>104.55</v>
      </c>
      <c r="L223">
        <f t="shared" si="34"/>
        <v>-3.8244574051060631E-4</v>
      </c>
      <c r="N223">
        <f t="shared" si="35"/>
        <v>35</v>
      </c>
      <c r="O223" s="5">
        <f t="shared" si="30"/>
        <v>3485.8040000000001</v>
      </c>
      <c r="P223" s="5">
        <f t="shared" si="36"/>
        <v>3347.6660000000002</v>
      </c>
      <c r="Q223" s="5">
        <f t="shared" si="31"/>
        <v>138.13799999999992</v>
      </c>
      <c r="R223" s="5">
        <f t="shared" si="37"/>
        <v>-14442.327899999991</v>
      </c>
      <c r="S223" s="5">
        <f t="shared" si="38"/>
        <v>-338359.6070156584</v>
      </c>
      <c r="T223" s="5">
        <f t="shared" si="32"/>
        <v>-2.937767007007857</v>
      </c>
      <c r="U223" s="5">
        <f t="shared" si="33"/>
        <v>313428.30819999997</v>
      </c>
      <c r="V223">
        <f t="shared" si="39"/>
        <v>5.2399197271079279E-2</v>
      </c>
    </row>
    <row r="224" spans="5:22" x14ac:dyDescent="0.2">
      <c r="E224" t="s">
        <v>230</v>
      </c>
      <c r="F224" t="s">
        <v>8</v>
      </c>
      <c r="G224">
        <v>13.7</v>
      </c>
      <c r="H224">
        <v>0.95896000000000003</v>
      </c>
      <c r="I224">
        <v>0.25985599999999998</v>
      </c>
      <c r="J224">
        <v>2.1879600000000001E-3</v>
      </c>
      <c r="K224">
        <v>103.65</v>
      </c>
      <c r="L224">
        <f t="shared" si="34"/>
        <v>-8.6083213773313627E-3</v>
      </c>
      <c r="N224">
        <f t="shared" si="35"/>
        <v>34</v>
      </c>
      <c r="O224" s="5">
        <f t="shared" si="30"/>
        <v>3356.36</v>
      </c>
      <c r="P224" s="5">
        <f t="shared" si="36"/>
        <v>3485.8040000000001</v>
      </c>
      <c r="Q224" s="5">
        <f t="shared" si="31"/>
        <v>-129.44399999999996</v>
      </c>
      <c r="R224" s="5">
        <f t="shared" si="37"/>
        <v>13416.870599999997</v>
      </c>
      <c r="S224" s="5">
        <f t="shared" si="38"/>
        <v>-324945.67418266536</v>
      </c>
      <c r="T224" s="5">
        <f t="shared" si="32"/>
        <v>-2.821302132082161</v>
      </c>
      <c r="U224" s="5">
        <f t="shared" si="33"/>
        <v>299936.71400000004</v>
      </c>
      <c r="V224">
        <f t="shared" si="39"/>
        <v>5.2185366637482501E-2</v>
      </c>
    </row>
    <row r="225" spans="5:22" x14ac:dyDescent="0.2">
      <c r="E225" t="s">
        <v>231</v>
      </c>
      <c r="F225" t="s">
        <v>8</v>
      </c>
      <c r="G225">
        <v>13.574999999999999</v>
      </c>
      <c r="H225">
        <v>0.92869999999999997</v>
      </c>
      <c r="I225">
        <v>0.259853</v>
      </c>
      <c r="J225">
        <v>2.1817400000000002E-3</v>
      </c>
      <c r="K225">
        <v>103.25</v>
      </c>
      <c r="L225">
        <f t="shared" si="34"/>
        <v>-3.8591413410516973E-3</v>
      </c>
      <c r="M225">
        <v>0.33798</v>
      </c>
      <c r="N225">
        <f t="shared" si="35"/>
        <v>33</v>
      </c>
      <c r="O225" s="5">
        <f t="shared" si="30"/>
        <v>3250.45</v>
      </c>
      <c r="P225" s="5">
        <f t="shared" si="36"/>
        <v>3356.36</v>
      </c>
      <c r="Q225" s="5">
        <f t="shared" si="31"/>
        <v>-105.91000000000031</v>
      </c>
      <c r="R225" s="5">
        <f t="shared" si="37"/>
        <v>12069.590052800031</v>
      </c>
      <c r="S225" s="5">
        <f t="shared" si="38"/>
        <v>-312878.90543199744</v>
      </c>
      <c r="T225" s="5">
        <f t="shared" si="32"/>
        <v>-2.7088112029254212</v>
      </c>
      <c r="U225" s="5">
        <f t="shared" si="33"/>
        <v>288096.46249999997</v>
      </c>
      <c r="V225">
        <f t="shared" si="39"/>
        <v>5.1179839526940114E-2</v>
      </c>
    </row>
    <row r="226" spans="5:22" x14ac:dyDescent="0.2">
      <c r="E226" t="s">
        <v>232</v>
      </c>
      <c r="F226" t="s">
        <v>8</v>
      </c>
      <c r="G226">
        <v>14.675000000000001</v>
      </c>
      <c r="H226">
        <v>0.94941299999999995</v>
      </c>
      <c r="I226">
        <v>0.260295</v>
      </c>
      <c r="J226">
        <v>2.2066E-3</v>
      </c>
      <c r="K226">
        <v>104.46</v>
      </c>
      <c r="L226">
        <f t="shared" si="34"/>
        <v>1.1719128329297668E-2</v>
      </c>
      <c r="N226">
        <f t="shared" si="35"/>
        <v>32</v>
      </c>
      <c r="O226" s="5">
        <f t="shared" si="30"/>
        <v>3322.9454999999998</v>
      </c>
      <c r="P226" s="5">
        <f t="shared" si="36"/>
        <v>3250.45</v>
      </c>
      <c r="Q226" s="5">
        <f t="shared" si="31"/>
        <v>72.495499999999993</v>
      </c>
      <c r="R226" s="5">
        <f t="shared" si="37"/>
        <v>-7572.8799299999991</v>
      </c>
      <c r="S226" s="5">
        <f t="shared" si="38"/>
        <v>-320454.49417320034</v>
      </c>
      <c r="T226" s="5">
        <f t="shared" si="32"/>
        <v>-2.8060114557245388</v>
      </c>
      <c r="U226" s="5">
        <f t="shared" si="33"/>
        <v>295752.38692999998</v>
      </c>
      <c r="V226">
        <f t="shared" si="39"/>
        <v>5.1023058453373633E-2</v>
      </c>
    </row>
    <row r="227" spans="5:22" x14ac:dyDescent="0.2">
      <c r="E227" t="s">
        <v>233</v>
      </c>
      <c r="F227" t="s">
        <v>8</v>
      </c>
      <c r="G227">
        <v>14.475</v>
      </c>
      <c r="H227">
        <v>0.96849300000000005</v>
      </c>
      <c r="I227">
        <v>0.232403</v>
      </c>
      <c r="J227">
        <v>2.1941700000000001E-3</v>
      </c>
      <c r="K227">
        <v>104.36</v>
      </c>
      <c r="L227">
        <f t="shared" si="34"/>
        <v>-9.5730423128459474E-4</v>
      </c>
      <c r="N227">
        <f t="shared" si="35"/>
        <v>31</v>
      </c>
      <c r="O227" s="5">
        <f t="shared" si="30"/>
        <v>3389.7255</v>
      </c>
      <c r="P227" s="5">
        <f t="shared" si="36"/>
        <v>3322.9454999999998</v>
      </c>
      <c r="Q227" s="5">
        <f t="shared" si="31"/>
        <v>66.7800000000002</v>
      </c>
      <c r="R227" s="5">
        <f t="shared" si="37"/>
        <v>-6969.1608000000206</v>
      </c>
      <c r="S227" s="5">
        <f t="shared" si="38"/>
        <v>-327426.46098465606</v>
      </c>
      <c r="T227" s="5">
        <f t="shared" si="32"/>
        <v>-2.8509099916615193</v>
      </c>
      <c r="U227" s="5">
        <f t="shared" si="33"/>
        <v>303089.25318</v>
      </c>
      <c r="V227">
        <f t="shared" si="39"/>
        <v>4.9544100565447655E-2</v>
      </c>
    </row>
    <row r="228" spans="5:22" x14ac:dyDescent="0.2">
      <c r="E228" t="s">
        <v>234</v>
      </c>
      <c r="F228" t="s">
        <v>8</v>
      </c>
      <c r="G228">
        <v>14.824999999999999</v>
      </c>
      <c r="H228">
        <v>0.95272199999999996</v>
      </c>
      <c r="I228">
        <v>0.263955</v>
      </c>
      <c r="J228">
        <v>2.1941700000000001E-3</v>
      </c>
      <c r="K228">
        <v>104.63</v>
      </c>
      <c r="L228">
        <f t="shared" si="34"/>
        <v>2.5871981602145766E-3</v>
      </c>
      <c r="N228">
        <f t="shared" si="35"/>
        <v>30</v>
      </c>
      <c r="O228" s="5">
        <f t="shared" si="30"/>
        <v>3334.527</v>
      </c>
      <c r="P228" s="5">
        <f t="shared" si="36"/>
        <v>3389.7255</v>
      </c>
      <c r="Q228" s="5">
        <f t="shared" si="31"/>
        <v>-55.198499999999967</v>
      </c>
      <c r="R228" s="5">
        <f t="shared" si="37"/>
        <v>5775.4190549999967</v>
      </c>
      <c r="S228" s="5">
        <f t="shared" si="38"/>
        <v>-321653.89283964771</v>
      </c>
      <c r="T228" s="5">
        <f t="shared" si="32"/>
        <v>-2.8006481033808326</v>
      </c>
      <c r="U228" s="5">
        <f t="shared" si="33"/>
        <v>297004.06001000002</v>
      </c>
      <c r="V228">
        <f t="shared" si="39"/>
        <v>4.9474852585036554E-2</v>
      </c>
    </row>
    <row r="229" spans="5:22" x14ac:dyDescent="0.2">
      <c r="E229" t="s">
        <v>235</v>
      </c>
      <c r="F229" t="s">
        <v>8</v>
      </c>
      <c r="G229">
        <v>13.375</v>
      </c>
      <c r="H229">
        <v>0.94896499999999995</v>
      </c>
      <c r="I229">
        <v>0.25017299999999998</v>
      </c>
      <c r="J229">
        <v>2.1817400000000002E-3</v>
      </c>
      <c r="K229">
        <v>103.18</v>
      </c>
      <c r="L229">
        <f t="shared" si="34"/>
        <v>-1.3858358023511319E-2</v>
      </c>
      <c r="N229">
        <f t="shared" si="35"/>
        <v>29</v>
      </c>
      <c r="O229" s="5">
        <f t="shared" si="30"/>
        <v>3321.3774999999996</v>
      </c>
      <c r="P229" s="5">
        <f t="shared" si="36"/>
        <v>3334.527</v>
      </c>
      <c r="Q229" s="5">
        <f t="shared" si="31"/>
        <v>-13.149500000000444</v>
      </c>
      <c r="R229" s="5">
        <f t="shared" si="37"/>
        <v>1356.7654100000459</v>
      </c>
      <c r="S229" s="5">
        <f t="shared" si="38"/>
        <v>-320299.92807775107</v>
      </c>
      <c r="T229" s="5">
        <f t="shared" si="32"/>
        <v>-2.7730601789061611</v>
      </c>
      <c r="U229" s="5">
        <f t="shared" si="33"/>
        <v>295887.23044999997</v>
      </c>
      <c r="V229">
        <f t="shared" si="39"/>
        <v>5.0193618047694684E-2</v>
      </c>
    </row>
    <row r="230" spans="5:22" x14ac:dyDescent="0.2">
      <c r="E230" t="s">
        <v>236</v>
      </c>
      <c r="F230" t="s">
        <v>8</v>
      </c>
      <c r="G230">
        <v>13.85</v>
      </c>
      <c r="H230">
        <v>0.93599200000000005</v>
      </c>
      <c r="I230">
        <v>0.28485899999999997</v>
      </c>
      <c r="J230">
        <v>2.1941700000000001E-3</v>
      </c>
      <c r="K230">
        <v>103.58</v>
      </c>
      <c r="L230">
        <f t="shared" si="34"/>
        <v>3.8767202946305979E-3</v>
      </c>
      <c r="N230">
        <f t="shared" si="35"/>
        <v>28</v>
      </c>
      <c r="O230" s="5">
        <f t="shared" si="30"/>
        <v>3275.9720000000002</v>
      </c>
      <c r="P230" s="5">
        <f t="shared" si="36"/>
        <v>3321.3774999999996</v>
      </c>
      <c r="Q230" s="5">
        <f t="shared" si="31"/>
        <v>-45.405499999999392</v>
      </c>
      <c r="R230" s="5">
        <f t="shared" si="37"/>
        <v>4703.1016899999368</v>
      </c>
      <c r="S230" s="5">
        <f t="shared" si="38"/>
        <v>-315599.59944793006</v>
      </c>
      <c r="T230" s="5">
        <f t="shared" si="32"/>
        <v>-2.7479332266693048</v>
      </c>
      <c r="U230" s="5">
        <f t="shared" si="33"/>
        <v>290850.17976000003</v>
      </c>
      <c r="V230">
        <f t="shared" si="39"/>
        <v>4.7348993096708425E-2</v>
      </c>
    </row>
    <row r="231" spans="5:22" x14ac:dyDescent="0.2">
      <c r="E231" t="s">
        <v>237</v>
      </c>
      <c r="F231" t="s">
        <v>8</v>
      </c>
      <c r="G231">
        <v>14.925000000000001</v>
      </c>
      <c r="H231">
        <v>0.95163699999999996</v>
      </c>
      <c r="I231">
        <v>0.28603899999999999</v>
      </c>
      <c r="J231">
        <v>2.1941700000000001E-3</v>
      </c>
      <c r="K231">
        <v>104.73</v>
      </c>
      <c r="L231">
        <f t="shared" si="34"/>
        <v>1.1102529445839115E-2</v>
      </c>
      <c r="N231">
        <f t="shared" si="35"/>
        <v>27</v>
      </c>
      <c r="O231" s="5">
        <f t="shared" si="30"/>
        <v>3330.7294999999999</v>
      </c>
      <c r="P231" s="5">
        <f t="shared" si="36"/>
        <v>3275.9720000000002</v>
      </c>
      <c r="Q231" s="5">
        <f t="shared" si="31"/>
        <v>54.757499999999709</v>
      </c>
      <c r="R231" s="5">
        <f t="shared" si="37"/>
        <v>-5734.7529749999694</v>
      </c>
      <c r="S231" s="5">
        <f t="shared" si="38"/>
        <v>-321337.1003561567</v>
      </c>
      <c r="T231" s="5">
        <f t="shared" si="32"/>
        <v>-2.7978897836843983</v>
      </c>
      <c r="U231" s="5">
        <f t="shared" si="33"/>
        <v>296589.80053499999</v>
      </c>
      <c r="V231">
        <f t="shared" si="39"/>
        <v>3.9271272652670657E-2</v>
      </c>
    </row>
    <row r="232" spans="5:22" x14ac:dyDescent="0.2">
      <c r="E232" t="s">
        <v>238</v>
      </c>
      <c r="F232" t="s">
        <v>8</v>
      </c>
      <c r="G232">
        <v>14.7</v>
      </c>
      <c r="H232">
        <v>0.96594500000000005</v>
      </c>
      <c r="I232">
        <v>0.26372499999999999</v>
      </c>
      <c r="J232">
        <v>2.1817400000000002E-3</v>
      </c>
      <c r="K232">
        <v>104.58</v>
      </c>
      <c r="L232">
        <f t="shared" si="34"/>
        <v>-1.432254368375907E-3</v>
      </c>
      <c r="N232">
        <f t="shared" si="35"/>
        <v>26</v>
      </c>
      <c r="O232" s="5">
        <f t="shared" si="30"/>
        <v>3380.8075000000003</v>
      </c>
      <c r="P232" s="5">
        <f t="shared" si="36"/>
        <v>3330.7294999999999</v>
      </c>
      <c r="Q232" s="5">
        <f t="shared" si="31"/>
        <v>50.078000000000429</v>
      </c>
      <c r="R232" s="5">
        <f t="shared" si="37"/>
        <v>-5237.157240000045</v>
      </c>
      <c r="S232" s="5">
        <f t="shared" si="38"/>
        <v>-326577.05548594042</v>
      </c>
      <c r="T232" s="5">
        <f t="shared" si="32"/>
        <v>-2.8274056549043478</v>
      </c>
      <c r="U232" s="5">
        <f t="shared" si="33"/>
        <v>302114.84835000004</v>
      </c>
      <c r="V232">
        <f t="shared" si="39"/>
        <v>3.9291606588095739E-2</v>
      </c>
    </row>
    <row r="233" spans="5:22" x14ac:dyDescent="0.2">
      <c r="E233" t="s">
        <v>239</v>
      </c>
      <c r="F233" t="s">
        <v>8</v>
      </c>
      <c r="G233">
        <v>13.824999999999999</v>
      </c>
      <c r="H233">
        <v>0.960364</v>
      </c>
      <c r="I233">
        <v>0.26167000000000001</v>
      </c>
      <c r="J233">
        <v>2.1817400000000002E-3</v>
      </c>
      <c r="K233">
        <v>103.69</v>
      </c>
      <c r="L233">
        <f t="shared" si="34"/>
        <v>-8.5102314017976299E-3</v>
      </c>
      <c r="N233">
        <f t="shared" si="35"/>
        <v>25</v>
      </c>
      <c r="O233" s="5">
        <f t="shared" si="30"/>
        <v>3361.2739999999999</v>
      </c>
      <c r="P233" s="5">
        <f t="shared" si="36"/>
        <v>3380.8075000000003</v>
      </c>
      <c r="Q233" s="5">
        <f t="shared" si="31"/>
        <v>-19.533500000000458</v>
      </c>
      <c r="R233" s="5">
        <f t="shared" si="37"/>
        <v>2025.4286150000476</v>
      </c>
      <c r="S233" s="5">
        <f t="shared" si="38"/>
        <v>-324554.45427659526</v>
      </c>
      <c r="T233" s="5">
        <f t="shared" si="32"/>
        <v>-2.8098945836246783</v>
      </c>
      <c r="U233" s="5">
        <f t="shared" si="33"/>
        <v>300143.00105999998</v>
      </c>
      <c r="V233">
        <f t="shared" si="39"/>
        <v>4.0795669070056224E-2</v>
      </c>
    </row>
    <row r="234" spans="5:22" x14ac:dyDescent="0.2">
      <c r="E234" t="s">
        <v>240</v>
      </c>
      <c r="F234" t="s">
        <v>8</v>
      </c>
      <c r="G234">
        <v>14.1</v>
      </c>
      <c r="H234">
        <v>0.96598399999999995</v>
      </c>
      <c r="I234">
        <v>0.26162400000000002</v>
      </c>
      <c r="J234">
        <v>2.1879600000000001E-3</v>
      </c>
      <c r="K234">
        <v>103.989</v>
      </c>
      <c r="L234">
        <f t="shared" si="34"/>
        <v>2.8835953322403629E-3</v>
      </c>
      <c r="N234">
        <f t="shared" si="35"/>
        <v>24</v>
      </c>
      <c r="O234" s="5">
        <f t="shared" si="30"/>
        <v>3380.944</v>
      </c>
      <c r="P234" s="5">
        <f t="shared" si="36"/>
        <v>3361.2739999999999</v>
      </c>
      <c r="Q234" s="5">
        <f t="shared" si="31"/>
        <v>19.670000000000073</v>
      </c>
      <c r="R234" s="5">
        <f t="shared" si="37"/>
        <v>-2045.4636300000077</v>
      </c>
      <c r="S234" s="5">
        <f t="shared" si="38"/>
        <v>-326602.72780117893</v>
      </c>
      <c r="T234" s="5">
        <f t="shared" si="32"/>
        <v>-2.835689302856617</v>
      </c>
      <c r="U234" s="5">
        <f t="shared" si="33"/>
        <v>302230.98561600002</v>
      </c>
      <c r="V234">
        <f t="shared" si="39"/>
        <v>4.0784053096837983E-2</v>
      </c>
    </row>
    <row r="235" spans="5:22" x14ac:dyDescent="0.2">
      <c r="E235" t="s">
        <v>241</v>
      </c>
      <c r="F235" t="s">
        <v>8</v>
      </c>
      <c r="G235">
        <v>14.1</v>
      </c>
      <c r="H235">
        <v>0.982047</v>
      </c>
      <c r="I235">
        <v>0.24447199999999999</v>
      </c>
      <c r="J235">
        <v>2.1755199999999998E-3</v>
      </c>
      <c r="K235">
        <v>104.05</v>
      </c>
      <c r="L235">
        <f t="shared" si="34"/>
        <v>5.8660050582259871E-4</v>
      </c>
      <c r="N235">
        <f t="shared" si="35"/>
        <v>23</v>
      </c>
      <c r="O235" s="5">
        <f t="shared" si="30"/>
        <v>3437.1644999999999</v>
      </c>
      <c r="P235" s="5">
        <f t="shared" si="36"/>
        <v>3380.944</v>
      </c>
      <c r="Q235" s="5">
        <f t="shared" si="31"/>
        <v>56.220499999999902</v>
      </c>
      <c r="R235" s="5">
        <f t="shared" si="37"/>
        <v>-5849.7430249999898</v>
      </c>
      <c r="S235" s="5">
        <f t="shared" si="38"/>
        <v>-332455.30651548179</v>
      </c>
      <c r="T235" s="5">
        <f t="shared" si="32"/>
        <v>-2.8700919382165115</v>
      </c>
      <c r="U235" s="5">
        <f t="shared" si="33"/>
        <v>308286.96622499998</v>
      </c>
      <c r="V235">
        <f t="shared" si="39"/>
        <v>3.665974814039874E-2</v>
      </c>
    </row>
    <row r="236" spans="5:22" x14ac:dyDescent="0.2">
      <c r="E236" t="s">
        <v>242</v>
      </c>
      <c r="F236" t="s">
        <v>8</v>
      </c>
      <c r="G236">
        <v>13.15</v>
      </c>
      <c r="H236">
        <v>0.94053900000000001</v>
      </c>
      <c r="I236">
        <v>0.29664400000000002</v>
      </c>
      <c r="J236">
        <v>2.1755199999999998E-3</v>
      </c>
      <c r="K236">
        <v>102.94</v>
      </c>
      <c r="L236">
        <f t="shared" si="34"/>
        <v>-1.0667948101874103E-2</v>
      </c>
      <c r="N236">
        <f t="shared" si="35"/>
        <v>22</v>
      </c>
      <c r="O236" s="5">
        <f t="shared" si="30"/>
        <v>3291.8865000000001</v>
      </c>
      <c r="P236" s="5">
        <f t="shared" si="36"/>
        <v>3437.1644999999999</v>
      </c>
      <c r="Q236" s="5">
        <f t="shared" si="31"/>
        <v>-145.27799999999979</v>
      </c>
      <c r="R236" s="5">
        <f t="shared" si="37"/>
        <v>14954.917319999979</v>
      </c>
      <c r="S236" s="5">
        <f t="shared" si="38"/>
        <v>-317503.25928742002</v>
      </c>
      <c r="T236" s="5">
        <f t="shared" si="32"/>
        <v>-2.7410106771625711</v>
      </c>
      <c r="U236" s="5">
        <f t="shared" si="33"/>
        <v>292841.79631000001</v>
      </c>
      <c r="V236">
        <f t="shared" si="39"/>
        <v>3.8636319294406668E-2</v>
      </c>
    </row>
    <row r="237" spans="5:22" x14ac:dyDescent="0.2">
      <c r="E237" t="s">
        <v>243</v>
      </c>
      <c r="F237" t="s">
        <v>8</v>
      </c>
      <c r="G237">
        <v>13.6</v>
      </c>
      <c r="H237">
        <v>0.95443999999999996</v>
      </c>
      <c r="I237">
        <v>0.290047</v>
      </c>
      <c r="J237">
        <v>2.1755199999999998E-3</v>
      </c>
      <c r="K237">
        <v>103.45</v>
      </c>
      <c r="L237">
        <f t="shared" si="34"/>
        <v>4.9543423353410887E-3</v>
      </c>
      <c r="N237">
        <f t="shared" si="35"/>
        <v>21</v>
      </c>
      <c r="O237" s="5">
        <f t="shared" si="30"/>
        <v>3340.54</v>
      </c>
      <c r="P237" s="5">
        <f t="shared" si="36"/>
        <v>3291.8865000000001</v>
      </c>
      <c r="Q237" s="5">
        <f t="shared" si="31"/>
        <v>48.653499999999894</v>
      </c>
      <c r="R237" s="5">
        <f t="shared" si="37"/>
        <v>-5033.2045749999888</v>
      </c>
      <c r="S237" s="5">
        <f t="shared" si="38"/>
        <v>-322539.20487309719</v>
      </c>
      <c r="T237" s="5">
        <f t="shared" si="32"/>
        <v>-2.7844860753393665</v>
      </c>
      <c r="U237" s="5">
        <f t="shared" si="33"/>
        <v>297978.86300000001</v>
      </c>
      <c r="V237">
        <f t="shared" si="39"/>
        <v>3.3572710129529171E-2</v>
      </c>
    </row>
    <row r="238" spans="5:22" x14ac:dyDescent="0.2">
      <c r="E238" t="s">
        <v>244</v>
      </c>
      <c r="F238" t="s">
        <v>8</v>
      </c>
      <c r="G238">
        <v>14.25</v>
      </c>
      <c r="H238">
        <v>0.97476700000000005</v>
      </c>
      <c r="I238">
        <v>0.27428000000000002</v>
      </c>
      <c r="J238">
        <v>2.1693099999999998E-3</v>
      </c>
      <c r="K238">
        <v>104.18</v>
      </c>
      <c r="L238">
        <f t="shared" si="34"/>
        <v>7.0565490575158485E-3</v>
      </c>
      <c r="N238">
        <f t="shared" si="35"/>
        <v>20</v>
      </c>
      <c r="O238" s="5">
        <f t="shared" si="30"/>
        <v>3411.6845000000003</v>
      </c>
      <c r="P238" s="5">
        <f t="shared" si="36"/>
        <v>3340.54</v>
      </c>
      <c r="Q238" s="5">
        <f t="shared" si="31"/>
        <v>71.144500000000335</v>
      </c>
      <c r="R238" s="5">
        <f t="shared" si="37"/>
        <v>-7411.8340100000351</v>
      </c>
      <c r="S238" s="5">
        <f t="shared" si="38"/>
        <v>-329953.82336917258</v>
      </c>
      <c r="T238" s="5">
        <f t="shared" si="32"/>
        <v>-2.8403655895753164</v>
      </c>
      <c r="U238" s="5">
        <f t="shared" si="33"/>
        <v>305554.29121000005</v>
      </c>
      <c r="V238">
        <f t="shared" si="39"/>
        <v>3.4126101328127156E-2</v>
      </c>
    </row>
    <row r="239" spans="5:22" x14ac:dyDescent="0.2">
      <c r="E239" t="s">
        <v>245</v>
      </c>
      <c r="F239" t="s">
        <v>8</v>
      </c>
      <c r="G239">
        <v>14.925000000000001</v>
      </c>
      <c r="H239">
        <f>NORMSDIST(((LN(K239/$B$2)+(J239+I239^2/2)*N239/252)/(I239*SQRT(N239/252))))</f>
        <v>0.97986754237389062</v>
      </c>
      <c r="I239" s="3">
        <f>AVERAGE(I238,I240)</f>
        <v>0.27781699999999998</v>
      </c>
      <c r="J239">
        <v>2.1568799999999999E-3</v>
      </c>
      <c r="K239">
        <v>104.92</v>
      </c>
      <c r="L239">
        <f t="shared" si="34"/>
        <v>7.103090804376988E-3</v>
      </c>
      <c r="N239">
        <f t="shared" si="35"/>
        <v>19</v>
      </c>
      <c r="O239" s="5">
        <f t="shared" si="30"/>
        <v>3429.5363983086172</v>
      </c>
      <c r="P239" s="5">
        <f t="shared" si="36"/>
        <v>3411.6845000000003</v>
      </c>
      <c r="Q239" s="5">
        <f t="shared" si="31"/>
        <v>17.85189830861691</v>
      </c>
      <c r="R239" s="5">
        <f t="shared" si="37"/>
        <v>-1873.0211705400861</v>
      </c>
      <c r="S239" s="5">
        <f t="shared" si="38"/>
        <v>-331829.68490530225</v>
      </c>
      <c r="T239" s="5">
        <f t="shared" si="32"/>
        <v>-2.8401460745180489</v>
      </c>
      <c r="U239" s="5">
        <f t="shared" si="33"/>
        <v>307589.4589105401</v>
      </c>
      <c r="V239">
        <f t="shared" si="39"/>
        <v>3.4529452757148797E-2</v>
      </c>
    </row>
    <row r="240" spans="5:22" x14ac:dyDescent="0.2">
      <c r="E240" t="s">
        <v>246</v>
      </c>
      <c r="F240" t="s">
        <v>8</v>
      </c>
      <c r="G240">
        <v>15.225</v>
      </c>
      <c r="H240">
        <v>0.98898600000000003</v>
      </c>
      <c r="I240">
        <v>0.28135399999999999</v>
      </c>
      <c r="J240">
        <v>2.1630899999999999E-3</v>
      </c>
      <c r="K240">
        <v>105.2</v>
      </c>
      <c r="L240">
        <f t="shared" si="34"/>
        <v>2.6686999618756868E-3</v>
      </c>
      <c r="N240">
        <f t="shared" si="35"/>
        <v>18</v>
      </c>
      <c r="O240" s="5">
        <f t="shared" si="30"/>
        <v>3461.451</v>
      </c>
      <c r="P240" s="5">
        <f t="shared" si="36"/>
        <v>3429.5363983086172</v>
      </c>
      <c r="Q240" s="5">
        <f t="shared" si="31"/>
        <v>31.914601691382813</v>
      </c>
      <c r="R240" s="5">
        <f t="shared" si="37"/>
        <v>-3357.416097933472</v>
      </c>
      <c r="S240" s="5">
        <f t="shared" si="38"/>
        <v>-335189.94114931027</v>
      </c>
      <c r="T240" s="5">
        <f t="shared" si="32"/>
        <v>-2.8771667055581807</v>
      </c>
      <c r="U240" s="5">
        <f t="shared" si="33"/>
        <v>310857.14520000003</v>
      </c>
      <c r="V240">
        <f t="shared" si="39"/>
        <v>3.2948529895163503E-2</v>
      </c>
    </row>
    <row r="241" spans="5:22" x14ac:dyDescent="0.2">
      <c r="E241" t="s">
        <v>247</v>
      </c>
      <c r="F241" t="s">
        <v>8</v>
      </c>
      <c r="G241">
        <v>14.7</v>
      </c>
      <c r="H241">
        <f>NORMSDIST(((LN(K241/$B$2)+(J241+I241^2/2)*N241/252)/(I241*SQRT(N241/252))))</f>
        <v>0.98912347201432915</v>
      </c>
      <c r="I241">
        <v>0.25851299999999999</v>
      </c>
      <c r="J241">
        <v>2.1693099999999998E-3</v>
      </c>
      <c r="K241">
        <v>104.74</v>
      </c>
      <c r="L241">
        <f t="shared" si="34"/>
        <v>-4.3726235741445851E-3</v>
      </c>
      <c r="N241">
        <f t="shared" si="35"/>
        <v>17</v>
      </c>
      <c r="O241" s="5">
        <f t="shared" si="30"/>
        <v>3461.9321520501521</v>
      </c>
      <c r="P241" s="5">
        <f t="shared" si="36"/>
        <v>3461.451</v>
      </c>
      <c r="Q241" s="5">
        <f t="shared" si="31"/>
        <v>0.48115205015210449</v>
      </c>
      <c r="R241" s="5">
        <f t="shared" si="37"/>
        <v>-50.395865732931419</v>
      </c>
      <c r="S241" s="5">
        <f t="shared" si="38"/>
        <v>-335243.21418174874</v>
      </c>
      <c r="T241" s="5">
        <f t="shared" si="32"/>
        <v>-2.8858986387167036</v>
      </c>
      <c r="U241" s="5">
        <f t="shared" si="33"/>
        <v>311152.77360573289</v>
      </c>
      <c r="V241">
        <f t="shared" si="39"/>
        <v>3.284502136885642E-2</v>
      </c>
    </row>
    <row r="242" spans="5:22" x14ac:dyDescent="0.2">
      <c r="E242" t="s">
        <v>248</v>
      </c>
      <c r="F242" t="s">
        <v>8</v>
      </c>
      <c r="G242">
        <v>14.675000000000001</v>
      </c>
      <c r="H242">
        <f>NORMSDIST(((LN(K242/$B$2)+(J242+I242^2/2)*N242/252)/(I242*SQRT(N242/252))))</f>
        <v>0.99381769297715639</v>
      </c>
      <c r="I242">
        <v>0.24274599999999999</v>
      </c>
      <c r="J242">
        <v>2.1693099999999998E-3</v>
      </c>
      <c r="K242">
        <v>104.67</v>
      </c>
      <c r="L242">
        <f t="shared" si="34"/>
        <v>-6.6832155814389171E-4</v>
      </c>
      <c r="N242">
        <f t="shared" si="35"/>
        <v>16</v>
      </c>
      <c r="O242" s="5">
        <f t="shared" si="30"/>
        <v>3478.3619254200476</v>
      </c>
      <c r="P242" s="5">
        <f t="shared" si="36"/>
        <v>3461.9321520501521</v>
      </c>
      <c r="Q242" s="5">
        <f t="shared" si="31"/>
        <v>16.429773369895429</v>
      </c>
      <c r="R242" s="5">
        <f t="shared" si="37"/>
        <v>-1719.7043786269546</v>
      </c>
      <c r="S242" s="5">
        <f t="shared" si="38"/>
        <v>-336965.80445901438</v>
      </c>
      <c r="T242" s="5">
        <f t="shared" si="32"/>
        <v>-2.9007273383769223</v>
      </c>
      <c r="U242" s="5">
        <f t="shared" si="33"/>
        <v>312717.64273371641</v>
      </c>
      <c r="V242">
        <f t="shared" si="39"/>
        <v>3.0363860816854955E-2</v>
      </c>
    </row>
    <row r="243" spans="5:22" x14ac:dyDescent="0.2">
      <c r="E243" t="s">
        <v>249</v>
      </c>
      <c r="F243" t="s">
        <v>8</v>
      </c>
      <c r="G243">
        <v>13.35</v>
      </c>
      <c r="H243">
        <f>NORMSDIST(((LN(K243/$B$2)+(J243+I243^2/2)*N243/252)/(I243*SQRT(N243/252))))</f>
        <v>0.98629622608193634</v>
      </c>
      <c r="I243" s="3">
        <f>AVERAGE(I242,I244)</f>
        <v>0.26158799999999999</v>
      </c>
      <c r="J243">
        <v>2.1693099999999998E-3</v>
      </c>
      <c r="K243">
        <v>103.38</v>
      </c>
      <c r="L243">
        <f t="shared" si="34"/>
        <v>-1.2324448265978893E-2</v>
      </c>
      <c r="N243">
        <f t="shared" si="35"/>
        <v>15</v>
      </c>
      <c r="O243" s="5">
        <f t="shared" si="30"/>
        <v>3452.0367912867773</v>
      </c>
      <c r="P243" s="5">
        <f t="shared" si="36"/>
        <v>3478.3619254200476</v>
      </c>
      <c r="Q243" s="5">
        <f t="shared" si="31"/>
        <v>-26.32513413327024</v>
      </c>
      <c r="R243" s="5">
        <f t="shared" si="37"/>
        <v>2721.4923666974773</v>
      </c>
      <c r="S243" s="5">
        <f t="shared" si="38"/>
        <v>-334247.21281965531</v>
      </c>
      <c r="T243" s="5">
        <f t="shared" si="32"/>
        <v>-2.8773246874674854</v>
      </c>
      <c r="U243" s="5">
        <f t="shared" si="33"/>
        <v>310146.56348322704</v>
      </c>
      <c r="V243">
        <f t="shared" si="39"/>
        <v>3.2540495954985871E-2</v>
      </c>
    </row>
    <row r="244" spans="5:22" x14ac:dyDescent="0.2">
      <c r="E244" t="s">
        <v>250</v>
      </c>
      <c r="F244" t="s">
        <v>8</v>
      </c>
      <c r="G244">
        <v>13.275</v>
      </c>
      <c r="H244">
        <v>0.96374899999999997</v>
      </c>
      <c r="I244">
        <v>0.28043000000000001</v>
      </c>
      <c r="J244">
        <v>2.1568799999999999E-3</v>
      </c>
      <c r="K244">
        <v>103.14</v>
      </c>
      <c r="L244">
        <f t="shared" si="34"/>
        <v>-2.3215322112594139E-3</v>
      </c>
      <c r="M244">
        <v>0.40046999999999999</v>
      </c>
      <c r="N244">
        <f t="shared" si="35"/>
        <v>14</v>
      </c>
      <c r="O244" s="5">
        <f t="shared" si="30"/>
        <v>3373.1214999999997</v>
      </c>
      <c r="P244" s="5">
        <f t="shared" si="36"/>
        <v>3452.0367912867773</v>
      </c>
      <c r="Q244" s="5">
        <f t="shared" si="31"/>
        <v>-78.915291286777574</v>
      </c>
      <c r="R244" s="5">
        <f t="shared" si="37"/>
        <v>9521.7603171248556</v>
      </c>
      <c r="S244" s="5">
        <f t="shared" si="38"/>
        <v>-324728.32982721797</v>
      </c>
      <c r="T244" s="5">
        <f t="shared" si="32"/>
        <v>-2.7793652382449596</v>
      </c>
      <c r="U244" s="5">
        <f t="shared" si="33"/>
        <v>301441.25150999997</v>
      </c>
      <c r="V244">
        <f t="shared" si="39"/>
        <v>3.2586770915634396E-2</v>
      </c>
    </row>
    <row r="245" spans="5:22" x14ac:dyDescent="0.2">
      <c r="E245" t="s">
        <v>251</v>
      </c>
      <c r="F245" t="s">
        <v>8</v>
      </c>
      <c r="G245">
        <v>14.074999999999999</v>
      </c>
      <c r="H245">
        <v>0.95355500000000004</v>
      </c>
      <c r="I245">
        <v>0.33526699999999998</v>
      </c>
      <c r="J245">
        <v>2.15066E-3</v>
      </c>
      <c r="K245">
        <v>103.88</v>
      </c>
      <c r="L245">
        <f t="shared" si="34"/>
        <v>7.174713980996561E-3</v>
      </c>
      <c r="N245">
        <f t="shared" si="35"/>
        <v>13</v>
      </c>
      <c r="O245" s="5">
        <f t="shared" si="30"/>
        <v>3337.4425000000001</v>
      </c>
      <c r="P245" s="5">
        <f t="shared" si="36"/>
        <v>3373.1214999999997</v>
      </c>
      <c r="Q245" s="5">
        <f t="shared" si="31"/>
        <v>-35.678999999999633</v>
      </c>
      <c r="R245" s="5">
        <f t="shared" si="37"/>
        <v>3706.3345199999617</v>
      </c>
      <c r="S245" s="5">
        <f t="shared" si="38"/>
        <v>-321024.77467245626</v>
      </c>
      <c r="T245" s="5">
        <f t="shared" si="32"/>
        <v>-2.7397426265756541</v>
      </c>
      <c r="U245" s="5">
        <f t="shared" si="33"/>
        <v>297431.0269</v>
      </c>
      <c r="V245">
        <f t="shared" si="39"/>
        <v>3.2357579266281203E-2</v>
      </c>
    </row>
    <row r="246" spans="5:22" x14ac:dyDescent="0.2">
      <c r="E246" t="s">
        <v>252</v>
      </c>
      <c r="F246" t="s">
        <v>8</v>
      </c>
      <c r="G246">
        <v>14.55</v>
      </c>
      <c r="H246">
        <v>0.97326400000000002</v>
      </c>
      <c r="I246">
        <v>0.30734299999999998</v>
      </c>
      <c r="J246">
        <v>2.1382300000000001E-3</v>
      </c>
      <c r="K246">
        <v>104.45</v>
      </c>
      <c r="L246">
        <f t="shared" si="34"/>
        <v>5.4871005005776574E-3</v>
      </c>
      <c r="N246">
        <f t="shared" si="35"/>
        <v>12</v>
      </c>
      <c r="O246" s="5">
        <f t="shared" si="30"/>
        <v>3406.424</v>
      </c>
      <c r="P246" s="5">
        <f t="shared" si="36"/>
        <v>3337.4425000000001</v>
      </c>
      <c r="Q246" s="5">
        <f t="shared" si="31"/>
        <v>68.981499999999869</v>
      </c>
      <c r="R246" s="5">
        <f t="shared" si="37"/>
        <v>-7205.1176749999868</v>
      </c>
      <c r="S246" s="5">
        <f t="shared" si="38"/>
        <v>-328232.6320900828</v>
      </c>
      <c r="T246" s="5">
        <f t="shared" si="32"/>
        <v>-2.7850669083888007</v>
      </c>
      <c r="U246" s="5">
        <f t="shared" si="33"/>
        <v>304875.98680000001</v>
      </c>
      <c r="V246">
        <f t="shared" si="39"/>
        <v>3.2490441470187099E-2</v>
      </c>
    </row>
    <row r="247" spans="5:22" x14ac:dyDescent="0.2">
      <c r="E247" t="s">
        <v>253</v>
      </c>
      <c r="F247" t="s">
        <v>8</v>
      </c>
      <c r="G247">
        <v>14.625</v>
      </c>
      <c r="H247">
        <v>0.958229</v>
      </c>
      <c r="I247">
        <v>0.35212100000000002</v>
      </c>
      <c r="J247">
        <v>2.1817400000000002E-3</v>
      </c>
      <c r="K247">
        <v>104.45</v>
      </c>
      <c r="L247">
        <f t="shared" si="34"/>
        <v>0</v>
      </c>
      <c r="N247">
        <f t="shared" si="35"/>
        <v>11</v>
      </c>
      <c r="O247" s="5">
        <f t="shared" si="30"/>
        <v>3353.8015</v>
      </c>
      <c r="P247" s="5">
        <f t="shared" si="36"/>
        <v>3406.424</v>
      </c>
      <c r="Q247" s="5">
        <f t="shared" si="31"/>
        <v>-52.622499999999945</v>
      </c>
      <c r="R247" s="5">
        <f t="shared" si="37"/>
        <v>5496.4201249999942</v>
      </c>
      <c r="S247" s="5">
        <f t="shared" si="38"/>
        <v>-322738.9970319912</v>
      </c>
      <c r="T247" s="5">
        <f t="shared" si="32"/>
        <v>-2.794176902319748</v>
      </c>
      <c r="U247" s="5">
        <f t="shared" si="33"/>
        <v>299117.06667500001</v>
      </c>
      <c r="V247">
        <f t="shared" si="39"/>
        <v>3.0417783965451667E-2</v>
      </c>
    </row>
    <row r="248" spans="5:22" x14ac:dyDescent="0.2">
      <c r="E248" t="s">
        <v>254</v>
      </c>
      <c r="F248" t="s">
        <v>8</v>
      </c>
      <c r="G248">
        <v>15.125</v>
      </c>
      <c r="H248">
        <v>0.96859099999999998</v>
      </c>
      <c r="I248">
        <v>0.34573300000000001</v>
      </c>
      <c r="J248">
        <v>2.1817400000000002E-3</v>
      </c>
      <c r="K248">
        <v>105</v>
      </c>
      <c r="L248">
        <f t="shared" si="34"/>
        <v>5.2656773575874283E-3</v>
      </c>
      <c r="N248">
        <f t="shared" si="35"/>
        <v>10</v>
      </c>
      <c r="O248" s="5">
        <f t="shared" si="30"/>
        <v>3390.0684999999999</v>
      </c>
      <c r="P248" s="5">
        <f t="shared" si="36"/>
        <v>3353.8015</v>
      </c>
      <c r="Q248" s="5">
        <f t="shared" si="31"/>
        <v>36.266999999999825</v>
      </c>
      <c r="R248" s="5">
        <f t="shared" si="37"/>
        <v>-3808.0349999999817</v>
      </c>
      <c r="S248" s="5">
        <f t="shared" si="38"/>
        <v>-326549.8262088935</v>
      </c>
      <c r="T248" s="5">
        <f t="shared" si="32"/>
        <v>-2.8271699120356799</v>
      </c>
      <c r="U248" s="5">
        <f t="shared" si="33"/>
        <v>303019.6925</v>
      </c>
      <c r="V248">
        <f t="shared" si="39"/>
        <v>3.0821912101401627E-2</v>
      </c>
    </row>
    <row r="249" spans="5:22" x14ac:dyDescent="0.2">
      <c r="E249" t="s">
        <v>255</v>
      </c>
      <c r="F249" t="s">
        <v>8</v>
      </c>
      <c r="G249">
        <v>15.324999999999999</v>
      </c>
      <c r="H249">
        <v>0.99004300000000001</v>
      </c>
      <c r="I249">
        <v>0.30838599999999999</v>
      </c>
      <c r="J249">
        <v>2.1817400000000002E-3</v>
      </c>
      <c r="K249">
        <v>105.29</v>
      </c>
      <c r="L249">
        <f t="shared" si="34"/>
        <v>2.7619047619047432E-3</v>
      </c>
      <c r="N249">
        <f t="shared" si="35"/>
        <v>9</v>
      </c>
      <c r="O249" s="5">
        <f t="shared" si="30"/>
        <v>3465.1505000000002</v>
      </c>
      <c r="P249" s="5">
        <f t="shared" si="36"/>
        <v>3390.0684999999999</v>
      </c>
      <c r="Q249" s="5">
        <f t="shared" si="31"/>
        <v>75.082000000000335</v>
      </c>
      <c r="R249" s="5">
        <f t="shared" si="37"/>
        <v>-7905.3837800000356</v>
      </c>
      <c r="S249" s="5">
        <f t="shared" si="38"/>
        <v>-334458.03715880559</v>
      </c>
      <c r="T249" s="5">
        <f t="shared" si="32"/>
        <v>-2.8956368174240179</v>
      </c>
      <c r="U249" s="5">
        <f t="shared" si="33"/>
        <v>311208.19614500005</v>
      </c>
      <c r="V249">
        <f t="shared" si="39"/>
        <v>3.0835266631492921E-2</v>
      </c>
    </row>
    <row r="250" spans="5:22" x14ac:dyDescent="0.2">
      <c r="E250" t="s">
        <v>256</v>
      </c>
      <c r="F250" t="s">
        <v>8</v>
      </c>
      <c r="G250">
        <v>15.425000000000001</v>
      </c>
      <c r="H250">
        <v>0.96657099999999996</v>
      </c>
      <c r="I250">
        <v>0.40680300000000003</v>
      </c>
      <c r="J250">
        <v>2.20039E-3</v>
      </c>
      <c r="K250">
        <v>105.29</v>
      </c>
      <c r="L250">
        <f t="shared" si="34"/>
        <v>0</v>
      </c>
      <c r="N250">
        <f t="shared" si="35"/>
        <v>8</v>
      </c>
      <c r="O250" s="5">
        <f t="shared" si="30"/>
        <v>3382.9984999999997</v>
      </c>
      <c r="P250" s="5">
        <f t="shared" si="36"/>
        <v>3465.1505000000002</v>
      </c>
      <c r="Q250" s="5">
        <f t="shared" si="31"/>
        <v>-82.152000000000498</v>
      </c>
      <c r="R250" s="5">
        <f t="shared" si="37"/>
        <v>8649.7840800000522</v>
      </c>
      <c r="S250" s="5">
        <f t="shared" si="38"/>
        <v>-325811.14871562296</v>
      </c>
      <c r="T250" s="5">
        <f t="shared" si="32"/>
        <v>-2.8448872758824191</v>
      </c>
      <c r="U250" s="5">
        <f t="shared" si="33"/>
        <v>302208.41206499998</v>
      </c>
      <c r="V250">
        <f t="shared" si="39"/>
        <v>2.7215516556108287E-2</v>
      </c>
    </row>
    <row r="251" spans="5:22" x14ac:dyDescent="0.2">
      <c r="E251" t="s">
        <v>257</v>
      </c>
      <c r="F251" t="s">
        <v>8</v>
      </c>
      <c r="G251">
        <v>15.324999999999999</v>
      </c>
      <c r="H251">
        <v>0.97229500000000002</v>
      </c>
      <c r="I251">
        <v>0.39857700000000001</v>
      </c>
      <c r="J251">
        <v>2.1879600000000001E-3</v>
      </c>
      <c r="K251">
        <v>105.22</v>
      </c>
      <c r="L251">
        <f t="shared" si="34"/>
        <v>-6.6483046823062608E-4</v>
      </c>
      <c r="N251">
        <f t="shared" si="35"/>
        <v>7</v>
      </c>
      <c r="O251" s="5">
        <f t="shared" si="30"/>
        <v>3403.0325000000003</v>
      </c>
      <c r="P251" s="5">
        <f t="shared" si="36"/>
        <v>3382.9984999999997</v>
      </c>
      <c r="Q251" s="5">
        <f t="shared" si="31"/>
        <v>20.03400000000056</v>
      </c>
      <c r="R251" s="5">
        <f t="shared" si="37"/>
        <v>-2107.9774800000591</v>
      </c>
      <c r="S251" s="5">
        <f t="shared" si="38"/>
        <v>-327921.9710828989</v>
      </c>
      <c r="T251" s="5">
        <f t="shared" si="32"/>
        <v>-2.8471434755973792</v>
      </c>
      <c r="U251" s="5">
        <f t="shared" si="33"/>
        <v>304429.57965000003</v>
      </c>
      <c r="V251">
        <f t="shared" si="39"/>
        <v>2.7093094090353115E-2</v>
      </c>
    </row>
    <row r="252" spans="5:22" x14ac:dyDescent="0.2">
      <c r="E252" t="s">
        <v>258</v>
      </c>
      <c r="F252" t="s">
        <v>8</v>
      </c>
      <c r="G252">
        <v>14.275</v>
      </c>
      <c r="H252">
        <v>0.95130800000000004</v>
      </c>
      <c r="I252">
        <v>0.44460899999999998</v>
      </c>
      <c r="J252">
        <v>2.1693099999999998E-3</v>
      </c>
      <c r="K252">
        <v>104.07</v>
      </c>
      <c r="L252">
        <f t="shared" si="34"/>
        <v>-1.0929481087245785E-2</v>
      </c>
      <c r="N252">
        <f t="shared" si="35"/>
        <v>6</v>
      </c>
      <c r="O252" s="5">
        <f t="shared" si="30"/>
        <v>3329.578</v>
      </c>
      <c r="P252" s="5">
        <f t="shared" si="36"/>
        <v>3403.0325000000003</v>
      </c>
      <c r="Q252" s="5">
        <f t="shared" si="31"/>
        <v>-73.45450000000028</v>
      </c>
      <c r="R252" s="5">
        <f t="shared" si="37"/>
        <v>7644.4098150000291</v>
      </c>
      <c r="S252" s="5">
        <f>R252+S251+T251</f>
        <v>-320280.40841137449</v>
      </c>
      <c r="T252" s="5">
        <f t="shared" si="32"/>
        <v>-2.757093225281265</v>
      </c>
      <c r="U252" s="5">
        <f t="shared" si="33"/>
        <v>296546.68245999998</v>
      </c>
      <c r="V252">
        <f t="shared" si="39"/>
        <v>2.7218639608458387E-2</v>
      </c>
    </row>
    <row r="253" spans="5:22" x14ac:dyDescent="0.2">
      <c r="E253" t="s">
        <v>259</v>
      </c>
      <c r="F253" t="s">
        <v>8</v>
      </c>
      <c r="G253">
        <v>15.675000000000001</v>
      </c>
      <c r="H253">
        <f>NORMSDIST(((LN(K253/$B$2)+(J253+I253^2/2)*N253/252)/(I253*SQRT(N253/252))))</f>
        <v>0.99434023841350572</v>
      </c>
      <c r="I253" s="3">
        <f>AVERAGE(I252,I254)</f>
        <v>0.45554899999999998</v>
      </c>
      <c r="J253">
        <v>2.1071499999999999E-3</v>
      </c>
      <c r="K253">
        <v>105.66</v>
      </c>
      <c r="L253">
        <f t="shared" si="34"/>
        <v>1.527817814932253E-2</v>
      </c>
      <c r="N253">
        <f t="shared" si="35"/>
        <v>5</v>
      </c>
      <c r="O253" s="5">
        <f t="shared" si="30"/>
        <v>3480.1908344472699</v>
      </c>
      <c r="P253" s="5">
        <f t="shared" si="36"/>
        <v>3329.578</v>
      </c>
      <c r="Q253" s="5">
        <f t="shared" si="31"/>
        <v>150.61283444726996</v>
      </c>
      <c r="R253" s="5">
        <f t="shared" si="37"/>
        <v>-15913.752087698544</v>
      </c>
      <c r="S253" s="5">
        <f t="shared" si="38"/>
        <v>-336196.9175922983</v>
      </c>
      <c r="T253" s="5">
        <f t="shared" si="32"/>
        <v>-2.8111799004151243</v>
      </c>
      <c r="U253" s="5">
        <f t="shared" si="33"/>
        <v>312854.46356769855</v>
      </c>
      <c r="V253">
        <f t="shared" si="39"/>
        <v>3.1119076586904187E-2</v>
      </c>
    </row>
    <row r="254" spans="5:22" x14ac:dyDescent="0.2">
      <c r="E254" t="s">
        <v>260</v>
      </c>
      <c r="F254" t="s">
        <v>8</v>
      </c>
      <c r="G254">
        <v>15.55</v>
      </c>
      <c r="H254">
        <v>0.98198399999999997</v>
      </c>
      <c r="I254">
        <v>0.46648899999999999</v>
      </c>
      <c r="J254">
        <v>2.1071499999999999E-3</v>
      </c>
      <c r="K254">
        <v>105.49</v>
      </c>
      <c r="L254">
        <f t="shared" si="34"/>
        <v>-1.6089343176225457E-3</v>
      </c>
      <c r="N254">
        <f t="shared" si="35"/>
        <v>4</v>
      </c>
      <c r="O254" s="5">
        <f t="shared" si="30"/>
        <v>3436.944</v>
      </c>
      <c r="P254" s="5">
        <f t="shared" si="36"/>
        <v>3480.1908344472699</v>
      </c>
      <c r="Q254" s="5">
        <f t="shared" si="31"/>
        <v>-43.246834447269975</v>
      </c>
      <c r="R254" s="5">
        <f t="shared" si="37"/>
        <v>4562.1085658425091</v>
      </c>
      <c r="S254" s="5">
        <f t="shared" si="38"/>
        <v>-331637.62020635622</v>
      </c>
      <c r="T254" s="5">
        <f t="shared" si="32"/>
        <v>-2.7730563945151725</v>
      </c>
      <c r="U254" s="5">
        <f t="shared" si="33"/>
        <v>308138.22255999997</v>
      </c>
      <c r="V254">
        <f t="shared" si="39"/>
        <v>2.9819803757166058E-2</v>
      </c>
    </row>
    <row r="255" spans="5:22" x14ac:dyDescent="0.2">
      <c r="E255" t="s">
        <v>261</v>
      </c>
      <c r="F255" t="s">
        <v>8</v>
      </c>
      <c r="G255">
        <v>15.625</v>
      </c>
      <c r="H255">
        <v>0.98069200000000001</v>
      </c>
      <c r="I255">
        <v>0.500807</v>
      </c>
      <c r="J255">
        <v>2.1071499999999999E-3</v>
      </c>
      <c r="K255">
        <v>105.56</v>
      </c>
      <c r="L255">
        <f t="shared" si="34"/>
        <v>6.6357000663574972E-4</v>
      </c>
      <c r="N255">
        <f t="shared" si="35"/>
        <v>3</v>
      </c>
      <c r="O255" s="5">
        <f t="shared" si="30"/>
        <v>3432.422</v>
      </c>
      <c r="P255" s="5">
        <f t="shared" si="36"/>
        <v>3436.944</v>
      </c>
      <c r="Q255" s="5">
        <f t="shared" si="31"/>
        <v>-4.5219999999999345</v>
      </c>
      <c r="R255" s="5">
        <f t="shared" si="37"/>
        <v>477.34231999999309</v>
      </c>
      <c r="S255" s="5">
        <f t="shared" si="38"/>
        <v>-331163.05094275076</v>
      </c>
      <c r="T255" s="5">
        <f t="shared" si="32"/>
        <v>-2.7690881856905447</v>
      </c>
      <c r="U255" s="5">
        <f t="shared" si="33"/>
        <v>307638.96632000001</v>
      </c>
      <c r="V255">
        <f t="shared" si="39"/>
        <v>2.9746353938428394E-2</v>
      </c>
    </row>
    <row r="256" spans="5:22" x14ac:dyDescent="0.2">
      <c r="E256" t="s">
        <v>262</v>
      </c>
      <c r="F256" t="s">
        <v>8</v>
      </c>
      <c r="G256">
        <v>15.975</v>
      </c>
      <c r="H256">
        <f>NORMSDIST(((LN(K256/$B$2)+(J256+I256^2/2)*N256/252)/(I256*SQRT(N256/252))))</f>
        <v>0.99981259905580078</v>
      </c>
      <c r="I256" s="3">
        <f>AVERAGE(I255,I257)</f>
        <v>0.51796599999999993</v>
      </c>
      <c r="J256">
        <v>2.1071499999999999E-3</v>
      </c>
      <c r="K256">
        <v>105.94</v>
      </c>
      <c r="L256">
        <f t="shared" si="34"/>
        <v>3.5998484274346598E-3</v>
      </c>
      <c r="N256">
        <f t="shared" si="35"/>
        <v>2</v>
      </c>
      <c r="O256" s="5">
        <f t="shared" si="30"/>
        <v>3499.3440966953026</v>
      </c>
      <c r="P256" s="5">
        <f t="shared" si="36"/>
        <v>3432.422</v>
      </c>
      <c r="Q256" s="5">
        <f t="shared" si="31"/>
        <v>66.922096695302571</v>
      </c>
      <c r="R256" s="5">
        <f t="shared" si="37"/>
        <v>-7089.7269239003544</v>
      </c>
      <c r="S256" s="5">
        <f t="shared" si="38"/>
        <v>-338255.54695483681</v>
      </c>
      <c r="T256" s="5">
        <f t="shared" si="32"/>
        <v>-2.8283935546265253</v>
      </c>
      <c r="U256" s="5">
        <f t="shared" si="33"/>
        <v>314808.01360390033</v>
      </c>
      <c r="V256">
        <f t="shared" si="39"/>
        <v>2.9876352599541352E-2</v>
      </c>
    </row>
    <row r="257" spans="5:22" x14ac:dyDescent="0.2">
      <c r="E257" t="s">
        <v>263</v>
      </c>
      <c r="F257" t="s">
        <v>8</v>
      </c>
      <c r="G257">
        <v>16.024999999999999</v>
      </c>
      <c r="H257">
        <f>NORMSDIST(((LN(K257/$B$2)+(J257+I257^2/2)*N257/252)/(I257*SQRT(N257/252))))</f>
        <v>0.99999952554000771</v>
      </c>
      <c r="I257">
        <v>0.53512499999999996</v>
      </c>
      <c r="J257">
        <v>2.1071499999999999E-3</v>
      </c>
      <c r="K257">
        <v>106.11</v>
      </c>
      <c r="L257">
        <f t="shared" si="34"/>
        <v>1.6046818954125186E-3</v>
      </c>
      <c r="N257">
        <f t="shared" si="35"/>
        <v>1</v>
      </c>
      <c r="O257" s="5">
        <f t="shared" si="30"/>
        <v>3499.998339390027</v>
      </c>
      <c r="P257" s="5">
        <f t="shared" si="36"/>
        <v>3499.3440966953026</v>
      </c>
      <c r="Q257" s="5">
        <f t="shared" si="31"/>
        <v>0.65424269472441665</v>
      </c>
      <c r="R257" s="5">
        <f t="shared" si="37"/>
        <v>-69.421692337207844</v>
      </c>
      <c r="S257" s="5">
        <f t="shared" si="38"/>
        <v>-338327.79704072862</v>
      </c>
      <c r="T257" s="5">
        <f t="shared" si="32"/>
        <v>-2.8289976886284571</v>
      </c>
      <c r="U257" s="5">
        <f t="shared" si="33"/>
        <v>315297.32379267574</v>
      </c>
      <c r="V257">
        <f t="shared" si="39"/>
        <v>2.7433971909276527E-2</v>
      </c>
    </row>
    <row r="258" spans="5:22" x14ac:dyDescent="0.2">
      <c r="O258" s="5"/>
      <c r="P258" s="5"/>
      <c r="Q258" s="5"/>
      <c r="R258" s="5"/>
      <c r="S258" s="5"/>
      <c r="T258" s="5"/>
    </row>
    <row r="259" spans="5:22" ht="16" thickBot="1" x14ac:dyDescent="0.25">
      <c r="Q259" s="7" t="s">
        <v>283</v>
      </c>
      <c r="R259" s="7"/>
      <c r="S259" s="13">
        <f>O257*B2</f>
        <v>314999.85054510244</v>
      </c>
      <c r="T259" s="14"/>
    </row>
    <row r="260" spans="5:22" ht="16" thickTop="1" x14ac:dyDescent="0.2">
      <c r="R260" s="8" t="s">
        <v>279</v>
      </c>
      <c r="S260" s="9">
        <f>S259+S257</f>
        <v>-23327.94649562618</v>
      </c>
      <c r="T260" s="9"/>
    </row>
    <row r="261" spans="5:22" x14ac:dyDescent="0.2">
      <c r="R261" t="s">
        <v>301</v>
      </c>
      <c r="S261" s="21">
        <f>S260-B6*G257</f>
        <v>-79415.44649562618</v>
      </c>
    </row>
    <row r="262" spans="5:22" x14ac:dyDescent="0.2">
      <c r="R262" t="s">
        <v>302</v>
      </c>
      <c r="S262">
        <f>AVERAGE(J2:J257)</f>
        <v>2.878690546874999E-3</v>
      </c>
    </row>
    <row r="263" spans="5:22" x14ac:dyDescent="0.2">
      <c r="R263" t="s">
        <v>303</v>
      </c>
      <c r="S263" s="5">
        <f>W2</f>
        <v>12988.175257327595</v>
      </c>
    </row>
    <row r="264" spans="5:22" x14ac:dyDescent="0.2">
      <c r="R264" t="s">
        <v>304</v>
      </c>
      <c r="S264" s="5">
        <f>(S261/256*252-S262)/S263</f>
        <v>-6.0189042320412538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8835-5C57-1A48-B86C-C8DDFC7A7775}">
  <dimension ref="A1:V263"/>
  <sheetViews>
    <sheetView topLeftCell="L1" workbookViewId="0">
      <pane ySplit="1" topLeftCell="A243" activePane="bottomLeft" state="frozen"/>
      <selection activeCell="H1" sqref="H1"/>
      <selection pane="bottomLeft" activeCell="S263" sqref="S263"/>
    </sheetView>
  </sheetViews>
  <sheetFormatPr baseColWidth="10" defaultRowHeight="15" x14ac:dyDescent="0.2"/>
  <cols>
    <col min="1" max="1" width="27.1640625" customWidth="1"/>
    <col min="2" max="2" width="23.1640625" customWidth="1"/>
    <col min="5" max="5" width="10.1640625" bestFit="1" customWidth="1"/>
    <col min="6" max="6" width="0" hidden="1" customWidth="1"/>
    <col min="7" max="8" width="8.83203125"/>
    <col min="9" max="9" width="9.6640625" bestFit="1" customWidth="1"/>
    <col min="10" max="11" width="8.83203125"/>
    <col min="12" max="12" width="14.1640625" style="20" bestFit="1" customWidth="1"/>
    <col min="13" max="13" width="8.83203125"/>
    <col min="14" max="14" width="16.6640625" customWidth="1"/>
    <col min="15" max="15" width="22.5" style="15" customWidth="1"/>
    <col min="16" max="16" width="23.6640625" customWidth="1"/>
    <col min="17" max="17" width="20.33203125" customWidth="1"/>
    <col min="18" max="18" width="23.83203125" style="15" customWidth="1"/>
    <col min="19" max="19" width="32.1640625" style="15" customWidth="1"/>
    <col min="20" max="20" width="10.83203125" style="15"/>
    <col min="21" max="21" width="18.83203125" style="15" customWidth="1"/>
    <col min="22" max="22" width="23.1640625" style="15" customWidth="1"/>
  </cols>
  <sheetData>
    <row r="1" spans="1:22" x14ac:dyDescent="0.2">
      <c r="A1" t="s">
        <v>280</v>
      </c>
      <c r="B1" t="s">
        <v>8</v>
      </c>
      <c r="E1" t="s">
        <v>0</v>
      </c>
      <c r="F1" t="s">
        <v>1</v>
      </c>
      <c r="G1" t="s">
        <v>2</v>
      </c>
      <c r="H1" t="s">
        <v>3</v>
      </c>
      <c r="I1" t="s">
        <v>288</v>
      </c>
      <c r="J1" t="s">
        <v>4</v>
      </c>
      <c r="K1" t="s">
        <v>5</v>
      </c>
      <c r="L1" s="20" t="s">
        <v>286</v>
      </c>
      <c r="M1" t="s">
        <v>6</v>
      </c>
      <c r="N1" t="s">
        <v>264</v>
      </c>
      <c r="O1" s="15" t="s">
        <v>266</v>
      </c>
      <c r="P1" t="s">
        <v>273</v>
      </c>
      <c r="Q1" t="s">
        <v>265</v>
      </c>
      <c r="R1" s="15" t="s">
        <v>274</v>
      </c>
      <c r="S1" s="15" t="s">
        <v>287</v>
      </c>
      <c r="T1" s="15" t="s">
        <v>277</v>
      </c>
      <c r="U1" s="15" t="s">
        <v>284</v>
      </c>
      <c r="V1" s="15" t="s">
        <v>285</v>
      </c>
    </row>
    <row r="2" spans="1:22" x14ac:dyDescent="0.2">
      <c r="A2" t="s">
        <v>267</v>
      </c>
      <c r="B2">
        <v>95</v>
      </c>
      <c r="E2" t="s">
        <v>7</v>
      </c>
      <c r="F2" t="s">
        <v>8</v>
      </c>
      <c r="G2">
        <v>8.65</v>
      </c>
      <c r="H2">
        <v>0.46756900000000001</v>
      </c>
      <c r="I2">
        <v>0.315828</v>
      </c>
      <c r="J2">
        <v>3.1824499999999999E-3</v>
      </c>
      <c r="K2">
        <v>90.2</v>
      </c>
      <c r="N2">
        <v>254</v>
      </c>
      <c r="O2" s="15">
        <f>$B$6*H2</f>
        <v>1636.4915000000001</v>
      </c>
      <c r="Q2" s="15">
        <f>O2-P2</f>
        <v>1636.4915000000001</v>
      </c>
      <c r="R2" s="15">
        <f>-Q2*K2+M2*P2</f>
        <v>-147611.53330000001</v>
      </c>
      <c r="S2" s="15">
        <f>R2*(1+J2/252)</f>
        <v>-147613.39745207995</v>
      </c>
      <c r="T2" s="15">
        <f>S2*J2/252</f>
        <v>-1.8641756219102057</v>
      </c>
      <c r="U2" s="15">
        <f>-$B$6*G2+O2*K2</f>
        <v>117336.53330000001</v>
      </c>
    </row>
    <row r="3" spans="1:22" x14ac:dyDescent="0.2">
      <c r="A3" t="s">
        <v>268</v>
      </c>
      <c r="B3" t="s">
        <v>269</v>
      </c>
      <c r="E3" t="s">
        <v>9</v>
      </c>
      <c r="F3" t="s">
        <v>8</v>
      </c>
      <c r="G3">
        <v>8.1750000000000007</v>
      </c>
      <c r="H3">
        <v>0.45646700000000001</v>
      </c>
      <c r="I3">
        <v>0.31130400000000003</v>
      </c>
      <c r="J3">
        <v>2.9400400000000001E-3</v>
      </c>
      <c r="K3">
        <v>89.7</v>
      </c>
      <c r="L3" s="20">
        <f>K3/K2-1</f>
        <v>-5.5432372505542782E-3</v>
      </c>
      <c r="N3">
        <f>N2-1</f>
        <v>253</v>
      </c>
      <c r="O3" s="15">
        <f t="shared" ref="O3:O66" si="0">$B$6*H3</f>
        <v>1597.6345000000001</v>
      </c>
      <c r="P3" s="15">
        <f>O2</f>
        <v>1636.4915000000001</v>
      </c>
      <c r="Q3" s="15">
        <f>O3-P3</f>
        <v>-38.856999999999971</v>
      </c>
      <c r="R3" s="15">
        <f>-Q3*K3+M3*P3</f>
        <v>3485.4728999999975</v>
      </c>
      <c r="S3" s="15">
        <f>R3+S2+T2</f>
        <v>-144129.78872770187</v>
      </c>
      <c r="T3" s="15">
        <f>S3*J3/252</f>
        <v>-1.6815370795674311</v>
      </c>
      <c r="U3" s="15">
        <f>-$B$6*G3+O3*K3</f>
        <v>114695.31465000001</v>
      </c>
    </row>
    <row r="4" spans="1:22" x14ac:dyDescent="0.2">
      <c r="A4" t="s">
        <v>270</v>
      </c>
      <c r="B4" t="s">
        <v>281</v>
      </c>
      <c r="E4" t="s">
        <v>10</v>
      </c>
      <c r="F4" t="s">
        <v>8</v>
      </c>
      <c r="G4">
        <v>8.4250000000000007</v>
      </c>
      <c r="H4">
        <v>0.46341599999999999</v>
      </c>
      <c r="I4">
        <v>0.31295200000000001</v>
      </c>
      <c r="J4">
        <v>3.0146299999999999E-3</v>
      </c>
      <c r="K4">
        <v>90.15</v>
      </c>
      <c r="L4" s="20">
        <f t="shared" ref="L4:L67" si="1">K4/K3-1</f>
        <v>5.0167224080268635E-3</v>
      </c>
      <c r="N4">
        <f t="shared" ref="N4:N67" si="2">N3-1</f>
        <v>252</v>
      </c>
      <c r="O4" s="15">
        <f t="shared" si="0"/>
        <v>1621.9559999999999</v>
      </c>
      <c r="P4" s="15">
        <f t="shared" ref="P4:P67" si="3">O3</f>
        <v>1597.6345000000001</v>
      </c>
      <c r="Q4" s="15">
        <f t="shared" ref="Q4:Q66" si="4">O4-P4</f>
        <v>24.321499999999787</v>
      </c>
      <c r="R4" s="15">
        <f t="shared" ref="R4:R66" si="5">-Q4*K4+M4*P4</f>
        <v>-2192.5832249999808</v>
      </c>
      <c r="S4" s="15">
        <f t="shared" ref="S4:S67" si="6">R4+S3+T3</f>
        <v>-146324.05348978142</v>
      </c>
      <c r="T4" s="15">
        <f>S4*J4/252</f>
        <v>-1.7504479419519832</v>
      </c>
      <c r="U4" s="15">
        <f t="shared" ref="U4:U66" si="7">-$B$6*G4+O4*K4</f>
        <v>116731.8334</v>
      </c>
    </row>
    <row r="5" spans="1:22" x14ac:dyDescent="0.2">
      <c r="A5" t="s">
        <v>271</v>
      </c>
      <c r="B5">
        <v>35</v>
      </c>
      <c r="E5" t="s">
        <v>11</v>
      </c>
      <c r="F5" t="s">
        <v>8</v>
      </c>
      <c r="G5">
        <v>7.5750000000000002</v>
      </c>
      <c r="H5">
        <v>0.43283700000000003</v>
      </c>
      <c r="I5">
        <v>0.31997700000000001</v>
      </c>
      <c r="J5">
        <v>2.8778900000000001E-3</v>
      </c>
      <c r="K5">
        <v>87.86</v>
      </c>
      <c r="L5" s="20">
        <f t="shared" si="1"/>
        <v>-2.5402107598447077E-2</v>
      </c>
      <c r="N5">
        <f t="shared" si="2"/>
        <v>251</v>
      </c>
      <c r="O5" s="15">
        <f t="shared" si="0"/>
        <v>1514.9295000000002</v>
      </c>
      <c r="P5" s="15">
        <f>O4</f>
        <v>1621.9559999999999</v>
      </c>
      <c r="Q5" s="15">
        <f>O5-P5</f>
        <v>-107.02649999999971</v>
      </c>
      <c r="R5" s="15">
        <f t="shared" si="5"/>
        <v>9403.3482899999744</v>
      </c>
      <c r="S5" s="15">
        <f t="shared" si="6"/>
        <v>-136922.4556477234</v>
      </c>
      <c r="T5" s="15">
        <f t="shared" ref="T5:T66" si="8">S5*J5/252</f>
        <v>-1.5636816106508997</v>
      </c>
      <c r="U5" s="15">
        <f t="shared" si="7"/>
        <v>106589.20587000001</v>
      </c>
    </row>
    <row r="6" spans="1:22" x14ac:dyDescent="0.2">
      <c r="A6" t="s">
        <v>272</v>
      </c>
      <c r="B6">
        <v>3500</v>
      </c>
      <c r="E6" t="s">
        <v>12</v>
      </c>
      <c r="F6" t="s">
        <v>8</v>
      </c>
      <c r="G6">
        <v>7.3</v>
      </c>
      <c r="H6">
        <v>0.42488999999999999</v>
      </c>
      <c r="I6">
        <v>0.31831100000000001</v>
      </c>
      <c r="J6">
        <v>2.6976399999999998E-3</v>
      </c>
      <c r="K6">
        <v>87.43</v>
      </c>
      <c r="L6" s="20">
        <f t="shared" si="1"/>
        <v>-4.894149783746804E-3</v>
      </c>
      <c r="N6">
        <f t="shared" si="2"/>
        <v>250</v>
      </c>
      <c r="O6" s="15">
        <f t="shared" si="0"/>
        <v>1487.115</v>
      </c>
      <c r="P6" s="15">
        <f t="shared" si="3"/>
        <v>1514.9295000000002</v>
      </c>
      <c r="Q6" s="15">
        <f t="shared" si="4"/>
        <v>-27.81450000000018</v>
      </c>
      <c r="R6" s="15">
        <f t="shared" si="5"/>
        <v>2431.8217350000159</v>
      </c>
      <c r="S6" s="15">
        <f t="shared" si="6"/>
        <v>-134492.19759433405</v>
      </c>
      <c r="T6" s="15">
        <f t="shared" si="8"/>
        <v>-1.4397283012634099</v>
      </c>
      <c r="U6" s="15">
        <f t="shared" si="7"/>
        <v>104468.46445000001</v>
      </c>
    </row>
    <row r="7" spans="1:22" x14ac:dyDescent="0.2">
      <c r="E7" t="s">
        <v>13</v>
      </c>
      <c r="F7" t="s">
        <v>8</v>
      </c>
      <c r="G7">
        <v>6.7</v>
      </c>
      <c r="H7">
        <v>0.40460499999999999</v>
      </c>
      <c r="I7">
        <v>0.31803999999999999</v>
      </c>
      <c r="J7">
        <v>2.5111700000000001E-3</v>
      </c>
      <c r="K7">
        <v>86.14</v>
      </c>
      <c r="L7" s="20">
        <f t="shared" si="1"/>
        <v>-1.4754660871554415E-2</v>
      </c>
      <c r="N7">
        <f t="shared" si="2"/>
        <v>249</v>
      </c>
      <c r="O7" s="15">
        <f t="shared" si="0"/>
        <v>1416.1175000000001</v>
      </c>
      <c r="P7" s="15">
        <f t="shared" si="3"/>
        <v>1487.115</v>
      </c>
      <c r="Q7" s="15">
        <f t="shared" si="4"/>
        <v>-70.997499999999945</v>
      </c>
      <c r="R7" s="15">
        <f t="shared" si="5"/>
        <v>6115.7246499999956</v>
      </c>
      <c r="S7" s="15">
        <f t="shared" si="6"/>
        <v>-128377.91267263533</v>
      </c>
      <c r="T7" s="15">
        <f t="shared" si="8"/>
        <v>-1.279280805421197</v>
      </c>
      <c r="U7" s="15">
        <f t="shared" si="7"/>
        <v>98534.361450000011</v>
      </c>
    </row>
    <row r="8" spans="1:22" x14ac:dyDescent="0.2">
      <c r="A8" t="s">
        <v>276</v>
      </c>
      <c r="B8" s="17">
        <f>B6*G2</f>
        <v>30275</v>
      </c>
      <c r="E8" t="s">
        <v>14</v>
      </c>
      <c r="F8" t="s">
        <v>8</v>
      </c>
      <c r="G8">
        <v>6.375</v>
      </c>
      <c r="H8">
        <v>0.389075</v>
      </c>
      <c r="I8">
        <v>0.32702300000000001</v>
      </c>
      <c r="J8">
        <v>2.4987400000000002E-3</v>
      </c>
      <c r="K8">
        <v>84.79</v>
      </c>
      <c r="L8" s="20">
        <f t="shared" si="1"/>
        <v>-1.5672161597399481E-2</v>
      </c>
      <c r="N8">
        <f t="shared" si="2"/>
        <v>248</v>
      </c>
      <c r="O8" s="15">
        <f t="shared" si="0"/>
        <v>1361.7625</v>
      </c>
      <c r="P8" s="15">
        <f t="shared" si="3"/>
        <v>1416.1175000000001</v>
      </c>
      <c r="Q8" s="15">
        <f t="shared" si="4"/>
        <v>-54.355000000000018</v>
      </c>
      <c r="R8" s="15">
        <f t="shared" si="5"/>
        <v>4608.7604500000016</v>
      </c>
      <c r="S8" s="15">
        <f t="shared" si="6"/>
        <v>-123770.43150344075</v>
      </c>
      <c r="T8" s="15">
        <f t="shared" si="8"/>
        <v>-1.2272624127575695</v>
      </c>
      <c r="U8" s="15">
        <f t="shared" si="7"/>
        <v>93151.342375000007</v>
      </c>
    </row>
    <row r="9" spans="1:22" x14ac:dyDescent="0.2">
      <c r="A9" t="s">
        <v>282</v>
      </c>
      <c r="B9" s="16">
        <f>S259</f>
        <v>14632.657930190035</v>
      </c>
      <c r="E9" t="s">
        <v>15</v>
      </c>
      <c r="F9" t="s">
        <v>8</v>
      </c>
      <c r="G9">
        <v>6.125</v>
      </c>
      <c r="H9">
        <v>0.38152700000000001</v>
      </c>
      <c r="I9">
        <v>0.324187</v>
      </c>
      <c r="J9">
        <v>2.3930700000000002E-3</v>
      </c>
      <c r="K9">
        <v>84.42</v>
      </c>
      <c r="L9" s="20">
        <f t="shared" si="1"/>
        <v>-4.3637221370445012E-3</v>
      </c>
      <c r="N9">
        <f t="shared" si="2"/>
        <v>247</v>
      </c>
      <c r="O9" s="15">
        <f t="shared" si="0"/>
        <v>1335.3444999999999</v>
      </c>
      <c r="P9" s="15">
        <f t="shared" si="3"/>
        <v>1361.7625</v>
      </c>
      <c r="Q9" s="15">
        <f t="shared" si="4"/>
        <v>-26.41800000000012</v>
      </c>
      <c r="R9" s="15">
        <f t="shared" si="5"/>
        <v>2230.2075600000103</v>
      </c>
      <c r="S9" s="15">
        <f t="shared" si="6"/>
        <v>-121541.45120585349</v>
      </c>
      <c r="T9" s="15">
        <f t="shared" si="8"/>
        <v>-1.1541952406237772</v>
      </c>
      <c r="U9" s="15">
        <f t="shared" si="7"/>
        <v>91292.282689999993</v>
      </c>
    </row>
    <row r="10" spans="1:22" x14ac:dyDescent="0.2">
      <c r="E10" t="s">
        <v>16</v>
      </c>
      <c r="F10" t="s">
        <v>8</v>
      </c>
      <c r="G10">
        <v>5.375</v>
      </c>
      <c r="H10">
        <v>0.35108299999999998</v>
      </c>
      <c r="I10">
        <v>0.32864100000000002</v>
      </c>
      <c r="J10">
        <v>2.35724E-3</v>
      </c>
      <c r="K10">
        <v>82.08</v>
      </c>
      <c r="L10" s="20">
        <f t="shared" si="1"/>
        <v>-2.7718550106609841E-2</v>
      </c>
      <c r="N10">
        <f t="shared" si="2"/>
        <v>246</v>
      </c>
      <c r="O10" s="15">
        <f t="shared" si="0"/>
        <v>1228.7904999999998</v>
      </c>
      <c r="P10" s="15">
        <f t="shared" si="3"/>
        <v>1335.3444999999999</v>
      </c>
      <c r="Q10" s="15">
        <f t="shared" si="4"/>
        <v>-106.55400000000009</v>
      </c>
      <c r="R10" s="15">
        <f t="shared" si="5"/>
        <v>8745.9523200000076</v>
      </c>
      <c r="S10" s="15">
        <f t="shared" si="6"/>
        <v>-112796.6530810941</v>
      </c>
      <c r="T10" s="15">
        <f t="shared" si="8"/>
        <v>-1.0551142163050724</v>
      </c>
      <c r="U10" s="15">
        <f t="shared" si="7"/>
        <v>82046.62423999999</v>
      </c>
    </row>
    <row r="11" spans="1:22" x14ac:dyDescent="0.2">
      <c r="E11" t="s">
        <v>17</v>
      </c>
      <c r="F11" t="s">
        <v>8</v>
      </c>
      <c r="G11">
        <v>5.4749999999999996</v>
      </c>
      <c r="H11">
        <v>0.36415700000000001</v>
      </c>
      <c r="I11">
        <v>0.31492900000000001</v>
      </c>
      <c r="J11">
        <v>2.4490100000000002E-3</v>
      </c>
      <c r="K11">
        <v>82.18</v>
      </c>
      <c r="L11" s="20">
        <f t="shared" si="1"/>
        <v>1.218323586744674E-3</v>
      </c>
      <c r="N11">
        <f t="shared" si="2"/>
        <v>245</v>
      </c>
      <c r="O11" s="15">
        <f t="shared" si="0"/>
        <v>1274.5495000000001</v>
      </c>
      <c r="P11" s="15">
        <f t="shared" si="3"/>
        <v>1228.7904999999998</v>
      </c>
      <c r="Q11" s="15">
        <f t="shared" si="4"/>
        <v>45.759000000000242</v>
      </c>
      <c r="R11" s="15">
        <f t="shared" si="5"/>
        <v>-3760.47462000002</v>
      </c>
      <c r="S11" s="15">
        <f t="shared" si="6"/>
        <v>-116558.18281531043</v>
      </c>
      <c r="T11" s="15">
        <f t="shared" si="8"/>
        <v>-1.1327466480020771</v>
      </c>
      <c r="U11" s="15">
        <f t="shared" si="7"/>
        <v>85579.977910000016</v>
      </c>
    </row>
    <row r="12" spans="1:22" x14ac:dyDescent="0.2">
      <c r="E12" t="s">
        <v>18</v>
      </c>
      <c r="F12" t="s">
        <v>8</v>
      </c>
      <c r="G12">
        <v>5.55</v>
      </c>
      <c r="H12">
        <v>0.36996600000000002</v>
      </c>
      <c r="I12">
        <v>0.31041000000000002</v>
      </c>
      <c r="J12">
        <v>2.46766E-3</v>
      </c>
      <c r="K12">
        <v>82.69</v>
      </c>
      <c r="L12" s="20">
        <f t="shared" si="1"/>
        <v>6.2058895108296763E-3</v>
      </c>
      <c r="M12">
        <v>0.14069999999999999</v>
      </c>
      <c r="N12">
        <f t="shared" si="2"/>
        <v>244</v>
      </c>
      <c r="O12" s="15">
        <f t="shared" si="0"/>
        <v>1294.8810000000001</v>
      </c>
      <c r="P12" s="15">
        <f t="shared" si="3"/>
        <v>1274.5495000000001</v>
      </c>
      <c r="Q12" s="15">
        <f t="shared" si="4"/>
        <v>20.331500000000005</v>
      </c>
      <c r="R12" s="15">
        <f t="shared" si="5"/>
        <v>-1501.8826203500003</v>
      </c>
      <c r="S12" s="15">
        <f t="shared" si="6"/>
        <v>-118061.19818230844</v>
      </c>
      <c r="T12" s="15">
        <f t="shared" si="8"/>
        <v>-1.1560908583593461</v>
      </c>
      <c r="U12" s="15">
        <f t="shared" si="7"/>
        <v>87648.709889999998</v>
      </c>
    </row>
    <row r="13" spans="1:22" x14ac:dyDescent="0.2">
      <c r="E13" t="s">
        <v>19</v>
      </c>
      <c r="F13" t="s">
        <v>8</v>
      </c>
      <c r="G13">
        <v>4.75</v>
      </c>
      <c r="H13">
        <v>0.33136900000000002</v>
      </c>
      <c r="I13">
        <v>0.324851</v>
      </c>
      <c r="J13">
        <v>2.4614400000000001E-3</v>
      </c>
      <c r="K13">
        <v>79.41</v>
      </c>
      <c r="L13" s="20">
        <f t="shared" si="1"/>
        <v>-3.966622324343938E-2</v>
      </c>
      <c r="N13">
        <f t="shared" si="2"/>
        <v>243</v>
      </c>
      <c r="O13" s="15">
        <f t="shared" si="0"/>
        <v>1159.7915</v>
      </c>
      <c r="P13" s="15">
        <f t="shared" si="3"/>
        <v>1294.8810000000001</v>
      </c>
      <c r="Q13" s="15">
        <f t="shared" si="4"/>
        <v>-135.08950000000004</v>
      </c>
      <c r="R13" s="15">
        <f t="shared" si="5"/>
        <v>10727.457195000003</v>
      </c>
      <c r="S13" s="15">
        <f t="shared" si="6"/>
        <v>-107334.8970781668</v>
      </c>
      <c r="T13" s="15">
        <f t="shared" si="8"/>
        <v>-1.0484063851749321</v>
      </c>
      <c r="U13" s="15">
        <f t="shared" si="7"/>
        <v>75474.043015000003</v>
      </c>
    </row>
    <row r="14" spans="1:22" x14ac:dyDescent="0.2">
      <c r="E14" t="s">
        <v>20</v>
      </c>
      <c r="F14" t="s">
        <v>8</v>
      </c>
      <c r="G14">
        <v>5.2249999999999996</v>
      </c>
      <c r="H14">
        <v>0.35960399999999998</v>
      </c>
      <c r="I14">
        <v>0.30652800000000002</v>
      </c>
      <c r="J14">
        <v>2.62305E-3</v>
      </c>
      <c r="K14">
        <v>82.24</v>
      </c>
      <c r="L14" s="20">
        <f t="shared" si="1"/>
        <v>3.5637828988792419E-2</v>
      </c>
      <c r="N14">
        <f t="shared" si="2"/>
        <v>242</v>
      </c>
      <c r="O14" s="15">
        <f t="shared" si="0"/>
        <v>1258.614</v>
      </c>
      <c r="P14" s="15">
        <f t="shared" si="3"/>
        <v>1159.7915</v>
      </c>
      <c r="Q14" s="15">
        <f t="shared" si="4"/>
        <v>98.822499999999991</v>
      </c>
      <c r="R14" s="15">
        <f t="shared" si="5"/>
        <v>-8127.1623999999983</v>
      </c>
      <c r="S14" s="15">
        <f t="shared" si="6"/>
        <v>-115463.10788455198</v>
      </c>
      <c r="T14" s="15">
        <f t="shared" si="8"/>
        <v>-1.2018472426054527</v>
      </c>
      <c r="U14" s="15">
        <f t="shared" si="7"/>
        <v>85220.915359999999</v>
      </c>
    </row>
    <row r="15" spans="1:22" x14ac:dyDescent="0.2">
      <c r="E15" t="s">
        <v>21</v>
      </c>
      <c r="F15" t="s">
        <v>8</v>
      </c>
      <c r="G15">
        <v>4.75</v>
      </c>
      <c r="H15">
        <v>0.34052199999999999</v>
      </c>
      <c r="I15">
        <v>0.30408400000000002</v>
      </c>
      <c r="J15">
        <v>2.9524799999999999E-3</v>
      </c>
      <c r="K15">
        <v>81.16</v>
      </c>
      <c r="L15" s="20">
        <f t="shared" si="1"/>
        <v>-1.3132295719844311E-2</v>
      </c>
      <c r="N15">
        <f t="shared" si="2"/>
        <v>241</v>
      </c>
      <c r="O15" s="15">
        <f t="shared" si="0"/>
        <v>1191.827</v>
      </c>
      <c r="P15" s="15">
        <f t="shared" si="3"/>
        <v>1258.614</v>
      </c>
      <c r="Q15" s="15">
        <f t="shared" si="4"/>
        <v>-66.787000000000035</v>
      </c>
      <c r="R15" s="15">
        <f t="shared" si="5"/>
        <v>5420.4329200000029</v>
      </c>
      <c r="S15" s="15">
        <f t="shared" si="6"/>
        <v>-110043.87681179457</v>
      </c>
      <c r="T15" s="15">
        <f t="shared" si="8"/>
        <v>-1.2892950214654255</v>
      </c>
      <c r="U15" s="15">
        <f t="shared" si="7"/>
        <v>80103.679319999996</v>
      </c>
    </row>
    <row r="16" spans="1:22" x14ac:dyDescent="0.2">
      <c r="E16" t="s">
        <v>22</v>
      </c>
      <c r="F16" t="s">
        <v>8</v>
      </c>
      <c r="G16">
        <v>4.45</v>
      </c>
      <c r="H16">
        <v>0.32850699999999999</v>
      </c>
      <c r="I16">
        <v>0.30127500000000002</v>
      </c>
      <c r="J16">
        <v>3.0146299999999999E-3</v>
      </c>
      <c r="K16">
        <v>80.52</v>
      </c>
      <c r="L16" s="20">
        <f t="shared" si="1"/>
        <v>-7.8856579595859566E-3</v>
      </c>
      <c r="N16">
        <f t="shared" si="2"/>
        <v>240</v>
      </c>
      <c r="O16" s="15">
        <f t="shared" si="0"/>
        <v>1149.7745</v>
      </c>
      <c r="P16" s="15">
        <f t="shared" si="3"/>
        <v>1191.827</v>
      </c>
      <c r="Q16" s="15">
        <f t="shared" si="4"/>
        <v>-42.052500000000009</v>
      </c>
      <c r="R16" s="15">
        <f t="shared" si="5"/>
        <v>3386.0673000000006</v>
      </c>
      <c r="S16" s="15">
        <f t="shared" si="6"/>
        <v>-106659.09880681604</v>
      </c>
      <c r="T16" s="15">
        <f t="shared" si="8"/>
        <v>-1.2759433295079041</v>
      </c>
      <c r="U16" s="15">
        <f t="shared" si="7"/>
        <v>77004.842739999993</v>
      </c>
    </row>
    <row r="17" spans="5:22" x14ac:dyDescent="0.2">
      <c r="E17" t="s">
        <v>23</v>
      </c>
      <c r="F17" t="s">
        <v>8</v>
      </c>
      <c r="G17">
        <v>4.45</v>
      </c>
      <c r="H17">
        <v>0.33138099999999998</v>
      </c>
      <c r="I17">
        <v>0.29605799999999999</v>
      </c>
      <c r="J17">
        <v>3.1451600000000001E-3</v>
      </c>
      <c r="K17">
        <v>81.069999999999993</v>
      </c>
      <c r="L17" s="20">
        <f t="shared" si="1"/>
        <v>6.830601092896238E-3</v>
      </c>
      <c r="N17">
        <f t="shared" si="2"/>
        <v>239</v>
      </c>
      <c r="O17" s="15">
        <f t="shared" si="0"/>
        <v>1159.8335</v>
      </c>
      <c r="P17" s="15">
        <f t="shared" si="3"/>
        <v>1149.7745</v>
      </c>
      <c r="Q17" s="15">
        <f t="shared" si="4"/>
        <v>10.058999999999969</v>
      </c>
      <c r="R17" s="15">
        <f t="shared" si="5"/>
        <v>-815.48312999999746</v>
      </c>
      <c r="S17" s="15">
        <f t="shared" si="6"/>
        <v>-107475.85788014554</v>
      </c>
      <c r="T17" s="15">
        <f t="shared" si="8"/>
        <v>-1.3413840046441214</v>
      </c>
      <c r="U17" s="15">
        <f t="shared" si="7"/>
        <v>78452.701844999989</v>
      </c>
    </row>
    <row r="18" spans="5:22" x14ac:dyDescent="0.2">
      <c r="E18" t="s">
        <v>24</v>
      </c>
      <c r="F18" t="s">
        <v>8</v>
      </c>
      <c r="G18">
        <v>4.45</v>
      </c>
      <c r="H18">
        <v>0.333534</v>
      </c>
      <c r="I18">
        <v>0.29172500000000001</v>
      </c>
      <c r="J18">
        <v>3.21974E-3</v>
      </c>
      <c r="K18">
        <v>81.510000000000005</v>
      </c>
      <c r="L18" s="20">
        <f t="shared" si="1"/>
        <v>5.4274084124832367E-3</v>
      </c>
      <c r="N18">
        <f t="shared" si="2"/>
        <v>238</v>
      </c>
      <c r="O18" s="15">
        <f t="shared" si="0"/>
        <v>1167.3689999999999</v>
      </c>
      <c r="P18" s="15">
        <f t="shared" si="3"/>
        <v>1159.8335</v>
      </c>
      <c r="Q18" s="15">
        <f t="shared" si="4"/>
        <v>7.5354999999999563</v>
      </c>
      <c r="R18" s="15">
        <f t="shared" si="5"/>
        <v>-614.2186049999965</v>
      </c>
      <c r="S18" s="15">
        <f t="shared" si="6"/>
        <v>-108091.41786915019</v>
      </c>
      <c r="T18" s="15">
        <f t="shared" si="8"/>
        <v>-1.3810565943254669</v>
      </c>
      <c r="U18" s="15">
        <f t="shared" si="7"/>
        <v>79577.247189999995</v>
      </c>
    </row>
    <row r="19" spans="5:22" x14ac:dyDescent="0.2">
      <c r="E19" t="s">
        <v>25</v>
      </c>
      <c r="F19" t="s">
        <v>8</v>
      </c>
      <c r="G19">
        <v>4.8250000000000002</v>
      </c>
      <c r="H19">
        <v>0.35733399999999998</v>
      </c>
      <c r="I19">
        <v>0.27932000000000001</v>
      </c>
      <c r="J19">
        <v>3.1327299999999998E-3</v>
      </c>
      <c r="K19">
        <v>83.679000000000002</v>
      </c>
      <c r="L19" s="20">
        <f t="shared" si="1"/>
        <v>2.6610231873389623E-2</v>
      </c>
      <c r="N19">
        <f t="shared" si="2"/>
        <v>237</v>
      </c>
      <c r="O19" s="15">
        <f t="shared" si="0"/>
        <v>1250.6689999999999</v>
      </c>
      <c r="P19" s="15">
        <f t="shared" si="3"/>
        <v>1167.3689999999999</v>
      </c>
      <c r="Q19" s="15">
        <f t="shared" si="4"/>
        <v>83.299999999999955</v>
      </c>
      <c r="R19" s="15">
        <f t="shared" si="5"/>
        <v>-6970.460699999996</v>
      </c>
      <c r="S19" s="15">
        <f t="shared" si="6"/>
        <v>-115063.25962574451</v>
      </c>
      <c r="T19" s="15">
        <f t="shared" si="8"/>
        <v>-1.4304052592355501</v>
      </c>
      <c r="U19" s="15">
        <f t="shared" si="7"/>
        <v>87767.23125099999</v>
      </c>
    </row>
    <row r="20" spans="5:22" x14ac:dyDescent="0.2">
      <c r="E20" t="s">
        <v>26</v>
      </c>
      <c r="F20" t="s">
        <v>8</v>
      </c>
      <c r="G20">
        <v>4.25</v>
      </c>
      <c r="H20">
        <v>0.32761800000000002</v>
      </c>
      <c r="I20">
        <v>0.28508600000000001</v>
      </c>
      <c r="J20">
        <v>3.2073100000000001E-3</v>
      </c>
      <c r="K20">
        <v>81.53</v>
      </c>
      <c r="L20" s="20">
        <f t="shared" si="1"/>
        <v>-2.5681473248963305E-2</v>
      </c>
      <c r="N20">
        <f t="shared" si="2"/>
        <v>236</v>
      </c>
      <c r="O20" s="15">
        <f t="shared" si="0"/>
        <v>1146.663</v>
      </c>
      <c r="P20" s="15">
        <f t="shared" si="3"/>
        <v>1250.6689999999999</v>
      </c>
      <c r="Q20" s="15">
        <f t="shared" si="4"/>
        <v>-104.00599999999986</v>
      </c>
      <c r="R20" s="15">
        <f t="shared" si="5"/>
        <v>8479.6091799999886</v>
      </c>
      <c r="S20" s="15">
        <f t="shared" si="6"/>
        <v>-106585.08085100376</v>
      </c>
      <c r="T20" s="15">
        <f t="shared" si="8"/>
        <v>-1.3565531573977496</v>
      </c>
      <c r="U20" s="15">
        <f t="shared" si="7"/>
        <v>78612.434390000009</v>
      </c>
    </row>
    <row r="21" spans="5:22" x14ac:dyDescent="0.2">
      <c r="E21" t="s">
        <v>27</v>
      </c>
      <c r="F21" t="s">
        <v>8</v>
      </c>
      <c r="G21">
        <v>3.9</v>
      </c>
      <c r="H21">
        <v>0.30896699999999999</v>
      </c>
      <c r="I21">
        <v>0.28877000000000003</v>
      </c>
      <c r="J21">
        <v>3.2818999999999999E-3</v>
      </c>
      <c r="K21">
        <v>80.08</v>
      </c>
      <c r="L21" s="20">
        <f t="shared" si="1"/>
        <v>-1.7784864467067396E-2</v>
      </c>
      <c r="N21">
        <f t="shared" si="2"/>
        <v>235</v>
      </c>
      <c r="O21" s="15">
        <f t="shared" si="0"/>
        <v>1081.3844999999999</v>
      </c>
      <c r="P21" s="15">
        <f t="shared" si="3"/>
        <v>1146.663</v>
      </c>
      <c r="Q21" s="15">
        <f t="shared" si="4"/>
        <v>-65.278500000000122</v>
      </c>
      <c r="R21" s="15">
        <f t="shared" si="5"/>
        <v>5227.5022800000097</v>
      </c>
      <c r="S21" s="15">
        <f t="shared" si="6"/>
        <v>-101358.93512416114</v>
      </c>
      <c r="T21" s="15">
        <f t="shared" si="8"/>
        <v>-1.320039242793589</v>
      </c>
      <c r="U21" s="15">
        <f t="shared" si="7"/>
        <v>72947.270759999985</v>
      </c>
    </row>
    <row r="22" spans="5:22" x14ac:dyDescent="0.2">
      <c r="E22" t="s">
        <v>28</v>
      </c>
      <c r="F22" t="s">
        <v>8</v>
      </c>
      <c r="G22">
        <v>3.4750000000000001</v>
      </c>
      <c r="H22">
        <v>0.29008400000000001</v>
      </c>
      <c r="I22">
        <v>0.28261700000000001</v>
      </c>
      <c r="J22">
        <v>3.4621500000000002E-3</v>
      </c>
      <c r="K22">
        <v>79.319999999999993</v>
      </c>
      <c r="L22" s="20">
        <f t="shared" si="1"/>
        <v>-9.4905094905095577E-3</v>
      </c>
      <c r="N22">
        <f t="shared" si="2"/>
        <v>234</v>
      </c>
      <c r="O22" s="15">
        <f t="shared" si="0"/>
        <v>1015.294</v>
      </c>
      <c r="P22" s="15">
        <f t="shared" si="3"/>
        <v>1081.3844999999999</v>
      </c>
      <c r="Q22" s="15">
        <f t="shared" si="4"/>
        <v>-66.090499999999906</v>
      </c>
      <c r="R22" s="15">
        <f t="shared" si="5"/>
        <v>5242.2984599999918</v>
      </c>
      <c r="S22" s="15">
        <f t="shared" si="6"/>
        <v>-96117.95670340395</v>
      </c>
      <c r="T22" s="15">
        <f t="shared" si="8"/>
        <v>-1.3205348563519443</v>
      </c>
      <c r="U22" s="15">
        <f t="shared" si="7"/>
        <v>68370.620079999993</v>
      </c>
      <c r="V22" s="15">
        <f>_xlfn.STDEV.P(L3:L22)*SQRT(COUNT(L3:L22))</f>
        <v>7.8499927862195479E-2</v>
      </c>
    </row>
    <row r="23" spans="5:22" x14ac:dyDescent="0.2">
      <c r="E23" t="s">
        <v>29</v>
      </c>
      <c r="F23" t="s">
        <v>8</v>
      </c>
      <c r="G23">
        <v>3.65</v>
      </c>
      <c r="H23">
        <v>0.30305700000000002</v>
      </c>
      <c r="I23">
        <v>0.275038</v>
      </c>
      <c r="J23">
        <v>3.5615999999999998E-3</v>
      </c>
      <c r="K23">
        <v>80.63</v>
      </c>
      <c r="L23" s="20">
        <f t="shared" si="1"/>
        <v>1.6515380736258134E-2</v>
      </c>
      <c r="N23">
        <f t="shared" si="2"/>
        <v>233</v>
      </c>
      <c r="O23" s="15">
        <f t="shared" si="0"/>
        <v>1060.6995000000002</v>
      </c>
      <c r="P23" s="15">
        <f t="shared" si="3"/>
        <v>1015.294</v>
      </c>
      <c r="Q23" s="15">
        <f t="shared" si="4"/>
        <v>45.405500000000188</v>
      </c>
      <c r="R23" s="15">
        <f t="shared" si="5"/>
        <v>-3661.0454650000152</v>
      </c>
      <c r="S23" s="15">
        <f t="shared" si="6"/>
        <v>-99780.322703260317</v>
      </c>
      <c r="T23" s="15">
        <f t="shared" si="8"/>
        <v>-1.4102285608727458</v>
      </c>
      <c r="U23" s="15">
        <f t="shared" si="7"/>
        <v>72749.200685000003</v>
      </c>
      <c r="V23" s="15">
        <f t="shared" ref="V23:V86" si="9">_xlfn.STDEV.P(L4:L23)*SQRT(COUNT(L4:L23))</f>
        <v>8.1582881635542809E-2</v>
      </c>
    </row>
    <row r="24" spans="5:22" x14ac:dyDescent="0.2">
      <c r="E24" t="s">
        <v>30</v>
      </c>
      <c r="F24" t="s">
        <v>8</v>
      </c>
      <c r="G24">
        <v>3.3250000000000002</v>
      </c>
      <c r="H24">
        <v>0.28601199999999999</v>
      </c>
      <c r="I24">
        <v>0.27382699999999999</v>
      </c>
      <c r="J24">
        <v>3.6734799999999998E-3</v>
      </c>
      <c r="K24">
        <v>79.69</v>
      </c>
      <c r="L24" s="20">
        <f t="shared" si="1"/>
        <v>-1.1658191740047119E-2</v>
      </c>
      <c r="N24">
        <f t="shared" si="2"/>
        <v>232</v>
      </c>
      <c r="O24" s="15">
        <f t="shared" si="0"/>
        <v>1001.0419999999999</v>
      </c>
      <c r="P24" s="15">
        <f t="shared" si="3"/>
        <v>1060.6995000000002</v>
      </c>
      <c r="Q24" s="15">
        <f t="shared" si="4"/>
        <v>-59.657500000000255</v>
      </c>
      <c r="R24" s="15">
        <f t="shared" si="5"/>
        <v>4754.1061750000199</v>
      </c>
      <c r="S24" s="15">
        <f t="shared" si="6"/>
        <v>-95027.626756821162</v>
      </c>
      <c r="T24" s="15">
        <f t="shared" si="8"/>
        <v>-1.3852463743597119</v>
      </c>
      <c r="U24" s="15">
        <f t="shared" si="7"/>
        <v>68135.53697999999</v>
      </c>
      <c r="V24" s="15">
        <f t="shared" si="9"/>
        <v>8.1122653742650278E-2</v>
      </c>
    </row>
    <row r="25" spans="5:22" x14ac:dyDescent="0.2">
      <c r="E25" t="s">
        <v>31</v>
      </c>
      <c r="F25" t="s">
        <v>8</v>
      </c>
      <c r="G25">
        <v>3.5249999999999999</v>
      </c>
      <c r="H25">
        <v>0.29789500000000002</v>
      </c>
      <c r="I25">
        <v>0.27238499999999999</v>
      </c>
      <c r="J25">
        <v>3.6734799999999998E-3</v>
      </c>
      <c r="K25">
        <v>80.55</v>
      </c>
      <c r="L25" s="20">
        <f t="shared" si="1"/>
        <v>1.0791818295896594E-2</v>
      </c>
      <c r="N25">
        <f t="shared" si="2"/>
        <v>231</v>
      </c>
      <c r="O25" s="15">
        <f t="shared" si="0"/>
        <v>1042.6325000000002</v>
      </c>
      <c r="P25" s="15">
        <f t="shared" si="3"/>
        <v>1001.0419999999999</v>
      </c>
      <c r="Q25" s="15">
        <f t="shared" si="4"/>
        <v>41.590500000000247</v>
      </c>
      <c r="R25" s="15">
        <f t="shared" si="5"/>
        <v>-3350.11477500002</v>
      </c>
      <c r="S25" s="15">
        <f t="shared" si="6"/>
        <v>-98379.126778195539</v>
      </c>
      <c r="T25" s="15">
        <f t="shared" si="8"/>
        <v>-1.4341022009411339</v>
      </c>
      <c r="U25" s="15">
        <f t="shared" si="7"/>
        <v>71646.547875000004</v>
      </c>
      <c r="V25" s="15">
        <f t="shared" si="9"/>
        <v>8.0122866635532891E-2</v>
      </c>
    </row>
    <row r="26" spans="5:22" x14ac:dyDescent="0.2">
      <c r="E26" t="s">
        <v>32</v>
      </c>
      <c r="F26" t="s">
        <v>8</v>
      </c>
      <c r="G26">
        <v>4.375</v>
      </c>
      <c r="H26">
        <v>0.339389</v>
      </c>
      <c r="I26">
        <v>0.27706199999999997</v>
      </c>
      <c r="J26">
        <v>3.66104E-3</v>
      </c>
      <c r="K26">
        <v>82.86</v>
      </c>
      <c r="L26" s="20">
        <f t="shared" si="1"/>
        <v>2.8677839851024345E-2</v>
      </c>
      <c r="N26">
        <f t="shared" si="2"/>
        <v>230</v>
      </c>
      <c r="O26" s="15">
        <f t="shared" si="0"/>
        <v>1187.8615</v>
      </c>
      <c r="P26" s="15">
        <f t="shared" si="3"/>
        <v>1042.6325000000002</v>
      </c>
      <c r="Q26" s="15">
        <f t="shared" si="4"/>
        <v>145.22899999999981</v>
      </c>
      <c r="R26" s="15">
        <f t="shared" si="5"/>
        <v>-12033.674939999984</v>
      </c>
      <c r="S26" s="15">
        <f t="shared" si="6"/>
        <v>-110414.23582039647</v>
      </c>
      <c r="T26" s="15">
        <f t="shared" si="8"/>
        <v>-1.6040910075710486</v>
      </c>
      <c r="U26" s="15">
        <f t="shared" si="7"/>
        <v>83113.703890000004</v>
      </c>
      <c r="V26" s="15">
        <f t="shared" si="9"/>
        <v>8.6266993497487912E-2</v>
      </c>
    </row>
    <row r="27" spans="5:22" x14ac:dyDescent="0.2">
      <c r="E27" t="s">
        <v>33</v>
      </c>
      <c r="F27" t="s">
        <v>8</v>
      </c>
      <c r="G27">
        <v>4.2249999999999996</v>
      </c>
      <c r="H27">
        <v>0.33419199999999999</v>
      </c>
      <c r="I27">
        <v>0.27417000000000002</v>
      </c>
      <c r="J27">
        <v>3.5864600000000001E-3</v>
      </c>
      <c r="K27">
        <v>82.75</v>
      </c>
      <c r="L27" s="20">
        <f t="shared" si="1"/>
        <v>-1.3275404296403392E-3</v>
      </c>
      <c r="N27">
        <f t="shared" si="2"/>
        <v>229</v>
      </c>
      <c r="O27" s="15">
        <f t="shared" si="0"/>
        <v>1169.672</v>
      </c>
      <c r="P27" s="15">
        <f t="shared" si="3"/>
        <v>1187.8615</v>
      </c>
      <c r="Q27" s="15">
        <f t="shared" si="4"/>
        <v>-18.189499999999953</v>
      </c>
      <c r="R27" s="15">
        <f t="shared" si="5"/>
        <v>1505.181124999996</v>
      </c>
      <c r="S27" s="15">
        <f t="shared" si="6"/>
        <v>-108910.65878640403</v>
      </c>
      <c r="T27" s="15">
        <f t="shared" si="8"/>
        <v>-1.5500147671074866</v>
      </c>
      <c r="U27" s="15">
        <f t="shared" si="7"/>
        <v>82002.858000000007</v>
      </c>
      <c r="V27" s="15">
        <f t="shared" si="9"/>
        <v>8.5346552662116631E-2</v>
      </c>
    </row>
    <row r="28" spans="5:22" x14ac:dyDescent="0.2">
      <c r="E28" t="s">
        <v>34</v>
      </c>
      <c r="F28" t="s">
        <v>8</v>
      </c>
      <c r="G28">
        <v>3.2749999999999999</v>
      </c>
      <c r="H28">
        <v>0.28138000000000002</v>
      </c>
      <c r="I28">
        <v>0.28018100000000001</v>
      </c>
      <c r="J28">
        <v>3.6113199999999999E-3</v>
      </c>
      <c r="K28">
        <v>79.19</v>
      </c>
      <c r="L28" s="20">
        <f t="shared" si="1"/>
        <v>-4.3021148036253787E-2</v>
      </c>
      <c r="N28">
        <f t="shared" si="2"/>
        <v>228</v>
      </c>
      <c r="O28" s="15">
        <f t="shared" si="0"/>
        <v>984.83</v>
      </c>
      <c r="P28" s="15">
        <f t="shared" si="3"/>
        <v>1169.672</v>
      </c>
      <c r="Q28" s="15">
        <f t="shared" si="4"/>
        <v>-184.84199999999998</v>
      </c>
      <c r="R28" s="15">
        <f t="shared" si="5"/>
        <v>14637.637979999998</v>
      </c>
      <c r="S28" s="15">
        <f t="shared" si="6"/>
        <v>-94274.570821171146</v>
      </c>
      <c r="T28" s="15">
        <f t="shared" si="8"/>
        <v>-1.3510144567377451</v>
      </c>
      <c r="U28" s="15">
        <f t="shared" si="7"/>
        <v>66526.187699999995</v>
      </c>
      <c r="V28" s="15">
        <f t="shared" si="9"/>
        <v>9.3552700523266974E-2</v>
      </c>
    </row>
    <row r="29" spans="5:22" x14ac:dyDescent="0.2">
      <c r="E29" t="s">
        <v>35</v>
      </c>
      <c r="F29" t="s">
        <v>8</v>
      </c>
      <c r="G29">
        <v>3.2250000000000001</v>
      </c>
      <c r="H29">
        <v>0.28101700000000002</v>
      </c>
      <c r="I29">
        <v>0.274808</v>
      </c>
      <c r="J29">
        <v>3.57384E-3</v>
      </c>
      <c r="K29">
        <v>79.55</v>
      </c>
      <c r="L29" s="20">
        <f t="shared" si="1"/>
        <v>4.5460285389569144E-3</v>
      </c>
      <c r="N29">
        <f t="shared" si="2"/>
        <v>227</v>
      </c>
      <c r="O29" s="15">
        <f t="shared" si="0"/>
        <v>983.55950000000007</v>
      </c>
      <c r="P29" s="15">
        <f t="shared" si="3"/>
        <v>984.83</v>
      </c>
      <c r="Q29" s="15">
        <f t="shared" si="4"/>
        <v>-1.27049999999997</v>
      </c>
      <c r="R29" s="15">
        <f t="shared" si="5"/>
        <v>101.06827499999761</v>
      </c>
      <c r="S29" s="15">
        <f t="shared" si="6"/>
        <v>-94174.853560627889</v>
      </c>
      <c r="T29" s="15">
        <f t="shared" si="8"/>
        <v>-1.3355788041631522</v>
      </c>
      <c r="U29" s="15">
        <f t="shared" si="7"/>
        <v>66954.658225000006</v>
      </c>
      <c r="V29" s="15">
        <f t="shared" si="9"/>
        <v>9.3843595098389188E-2</v>
      </c>
    </row>
    <row r="30" spans="5:22" x14ac:dyDescent="0.2">
      <c r="E30" t="s">
        <v>36</v>
      </c>
      <c r="F30" t="s">
        <v>8</v>
      </c>
      <c r="G30">
        <v>3.0449999999999999</v>
      </c>
      <c r="H30">
        <v>0.27315099999999998</v>
      </c>
      <c r="I30">
        <v>0.26919799999999999</v>
      </c>
      <c r="J30">
        <v>3.64861E-3</v>
      </c>
      <c r="K30">
        <v>79.5</v>
      </c>
      <c r="L30" s="20">
        <f t="shared" si="1"/>
        <v>-6.2853551225638959E-4</v>
      </c>
      <c r="N30">
        <f t="shared" si="2"/>
        <v>226</v>
      </c>
      <c r="O30" s="15">
        <f t="shared" si="0"/>
        <v>956.02849999999989</v>
      </c>
      <c r="P30" s="15">
        <f t="shared" si="3"/>
        <v>983.55950000000007</v>
      </c>
      <c r="Q30" s="15">
        <f t="shared" si="4"/>
        <v>-27.531000000000176</v>
      </c>
      <c r="R30" s="15">
        <f t="shared" si="5"/>
        <v>2188.7145000000141</v>
      </c>
      <c r="S30" s="15">
        <f t="shared" si="6"/>
        <v>-91987.474639432039</v>
      </c>
      <c r="T30" s="15">
        <f t="shared" si="8"/>
        <v>-1.3318508723975324</v>
      </c>
      <c r="U30" s="15">
        <f t="shared" si="7"/>
        <v>65346.765749999991</v>
      </c>
      <c r="V30" s="15">
        <f t="shared" si="9"/>
        <v>9.0281459552844653E-2</v>
      </c>
    </row>
    <row r="31" spans="5:22" x14ac:dyDescent="0.2">
      <c r="E31" t="s">
        <v>37</v>
      </c>
      <c r="F31" t="s">
        <v>8</v>
      </c>
      <c r="G31">
        <v>2.8450000000000002</v>
      </c>
      <c r="H31">
        <v>0.26045699999999999</v>
      </c>
      <c r="I31">
        <v>0.271347</v>
      </c>
      <c r="J31">
        <v>3.6361800000000001E-3</v>
      </c>
      <c r="K31">
        <v>78.55</v>
      </c>
      <c r="L31" s="20">
        <f t="shared" si="1"/>
        <v>-1.1949685534591192E-2</v>
      </c>
      <c r="N31">
        <f t="shared" si="2"/>
        <v>225</v>
      </c>
      <c r="O31" s="15">
        <f t="shared" si="0"/>
        <v>911.59950000000003</v>
      </c>
      <c r="P31" s="15">
        <f t="shared" si="3"/>
        <v>956.02849999999989</v>
      </c>
      <c r="Q31" s="15">
        <f t="shared" si="4"/>
        <v>-44.42899999999986</v>
      </c>
      <c r="R31" s="15">
        <f t="shared" si="5"/>
        <v>3489.8979499999887</v>
      </c>
      <c r="S31" s="15">
        <f t="shared" si="6"/>
        <v>-88498.908540304459</v>
      </c>
      <c r="T31" s="15">
        <f t="shared" si="8"/>
        <v>-1.2769760367304932</v>
      </c>
      <c r="U31" s="15">
        <f t="shared" si="7"/>
        <v>61648.640725000005</v>
      </c>
      <c r="V31" s="15">
        <f t="shared" si="9"/>
        <v>9.0811650427026713E-2</v>
      </c>
    </row>
    <row r="32" spans="5:22" x14ac:dyDescent="0.2">
      <c r="E32" t="s">
        <v>38</v>
      </c>
      <c r="F32" t="s">
        <v>8</v>
      </c>
      <c r="G32">
        <v>2.2650000000000001</v>
      </c>
      <c r="H32">
        <v>0.22162499999999999</v>
      </c>
      <c r="I32">
        <v>0.27776899999999999</v>
      </c>
      <c r="J32">
        <v>3.6921200000000001E-3</v>
      </c>
      <c r="K32">
        <v>75.75</v>
      </c>
      <c r="L32" s="20">
        <f t="shared" si="1"/>
        <v>-3.5646085295989782E-2</v>
      </c>
      <c r="N32">
        <f t="shared" si="2"/>
        <v>224</v>
      </c>
      <c r="O32" s="15">
        <f t="shared" si="0"/>
        <v>775.6875</v>
      </c>
      <c r="P32" s="15">
        <f t="shared" si="3"/>
        <v>911.59950000000003</v>
      </c>
      <c r="Q32" s="15">
        <f t="shared" si="4"/>
        <v>-135.91200000000003</v>
      </c>
      <c r="R32" s="15">
        <f t="shared" si="5"/>
        <v>10295.334000000003</v>
      </c>
      <c r="S32" s="15">
        <f t="shared" si="6"/>
        <v>-78204.851516341194</v>
      </c>
      <c r="T32" s="15">
        <f t="shared" si="8"/>
        <v>-1.1458003824623557</v>
      </c>
      <c r="U32" s="15">
        <f t="shared" si="7"/>
        <v>50830.828125</v>
      </c>
      <c r="V32" s="15">
        <f t="shared" si="9"/>
        <v>9.6019708586234362E-2</v>
      </c>
    </row>
    <row r="33" spans="5:22" x14ac:dyDescent="0.2">
      <c r="E33" t="s">
        <v>39</v>
      </c>
      <c r="F33" t="s">
        <v>8</v>
      </c>
      <c r="G33">
        <v>2.12</v>
      </c>
      <c r="H33">
        <v>0.21506900000000001</v>
      </c>
      <c r="I33">
        <v>0.26959100000000003</v>
      </c>
      <c r="J33">
        <v>3.71077E-3</v>
      </c>
      <c r="K33">
        <v>75.760000000000005</v>
      </c>
      <c r="L33" s="20">
        <f t="shared" si="1"/>
        <v>1.3201320132028016E-4</v>
      </c>
      <c r="N33">
        <f t="shared" si="2"/>
        <v>223</v>
      </c>
      <c r="O33" s="15">
        <f t="shared" si="0"/>
        <v>752.74150000000009</v>
      </c>
      <c r="P33" s="15">
        <f t="shared" si="3"/>
        <v>775.6875</v>
      </c>
      <c r="Q33" s="15">
        <f t="shared" si="4"/>
        <v>-22.945999999999913</v>
      </c>
      <c r="R33" s="15">
        <f t="shared" si="5"/>
        <v>1738.3889599999934</v>
      </c>
      <c r="S33" s="15">
        <f t="shared" si="6"/>
        <v>-76467.608356723664</v>
      </c>
      <c r="T33" s="15">
        <f t="shared" si="8"/>
        <v>-1.1260067740550772</v>
      </c>
      <c r="U33" s="15">
        <f t="shared" si="7"/>
        <v>49607.69604000001</v>
      </c>
      <c r="V33" s="15">
        <f t="shared" si="9"/>
        <v>8.8864315664614099E-2</v>
      </c>
    </row>
    <row r="34" spans="5:22" x14ac:dyDescent="0.2">
      <c r="E34" t="s">
        <v>40</v>
      </c>
      <c r="F34" t="s">
        <v>8</v>
      </c>
      <c r="G34">
        <v>1.915</v>
      </c>
      <c r="H34">
        <v>0.190216</v>
      </c>
      <c r="I34">
        <v>0.29203600000000002</v>
      </c>
      <c r="J34">
        <v>3.75428E-3</v>
      </c>
      <c r="K34">
        <v>75.03</v>
      </c>
      <c r="L34" s="20">
        <f t="shared" si="1"/>
        <v>-9.6356916578670404E-3</v>
      </c>
      <c r="N34">
        <f t="shared" si="2"/>
        <v>222</v>
      </c>
      <c r="O34" s="15">
        <f t="shared" si="0"/>
        <v>665.75599999999997</v>
      </c>
      <c r="P34" s="15">
        <f t="shared" si="3"/>
        <v>752.74150000000009</v>
      </c>
      <c r="Q34" s="15">
        <f t="shared" si="4"/>
        <v>-86.985500000000116</v>
      </c>
      <c r="R34" s="15">
        <f t="shared" si="5"/>
        <v>6526.5220650000092</v>
      </c>
      <c r="S34" s="15">
        <f t="shared" si="6"/>
        <v>-69942.212298497703</v>
      </c>
      <c r="T34" s="15">
        <f t="shared" si="8"/>
        <v>-1.0419946380476348</v>
      </c>
      <c r="U34" s="15">
        <f t="shared" si="7"/>
        <v>43249.172679999996</v>
      </c>
      <c r="V34" s="15">
        <f t="shared" si="9"/>
        <v>8.0139445988313754E-2</v>
      </c>
    </row>
    <row r="35" spans="5:22" x14ac:dyDescent="0.2">
      <c r="E35" t="s">
        <v>41</v>
      </c>
      <c r="F35" t="s">
        <v>8</v>
      </c>
      <c r="G35">
        <v>1.7450000000000001</v>
      </c>
      <c r="H35">
        <v>0.17871100000000001</v>
      </c>
      <c r="I35">
        <v>0.29337200000000002</v>
      </c>
      <c r="J35">
        <v>3.7356300000000002E-3</v>
      </c>
      <c r="K35">
        <v>73.73</v>
      </c>
      <c r="L35" s="20">
        <f t="shared" si="1"/>
        <v>-1.7326402772224414E-2</v>
      </c>
      <c r="M35">
        <v>0.36535000000000001</v>
      </c>
      <c r="N35">
        <f t="shared" si="2"/>
        <v>221</v>
      </c>
      <c r="O35" s="15">
        <f t="shared" si="0"/>
        <v>625.48850000000004</v>
      </c>
      <c r="P35" s="15">
        <f t="shared" si="3"/>
        <v>665.75599999999997</v>
      </c>
      <c r="Q35" s="15">
        <f t="shared" si="4"/>
        <v>-40.267499999999927</v>
      </c>
      <c r="R35" s="15">
        <f t="shared" si="5"/>
        <v>3212.1567295999948</v>
      </c>
      <c r="S35" s="15">
        <f t="shared" si="6"/>
        <v>-66731.097563535746</v>
      </c>
      <c r="T35" s="15">
        <f t="shared" si="8"/>
        <v>-0.98921702377488507</v>
      </c>
      <c r="U35" s="15">
        <f t="shared" si="7"/>
        <v>40009.767105000006</v>
      </c>
      <c r="V35" s="15">
        <f t="shared" si="9"/>
        <v>8.0697955424039847E-2</v>
      </c>
    </row>
    <row r="36" spans="5:22" x14ac:dyDescent="0.2">
      <c r="E36" t="s">
        <v>42</v>
      </c>
      <c r="F36" t="s">
        <v>8</v>
      </c>
      <c r="G36">
        <v>1.4650000000000001</v>
      </c>
      <c r="H36">
        <v>0.15541199999999999</v>
      </c>
      <c r="I36">
        <v>0.30501299999999998</v>
      </c>
      <c r="J36">
        <v>3.6859100000000001E-3</v>
      </c>
      <c r="K36">
        <v>71.150000000000006</v>
      </c>
      <c r="L36" s="20">
        <f t="shared" si="1"/>
        <v>-3.4992540349925383E-2</v>
      </c>
      <c r="N36">
        <f t="shared" si="2"/>
        <v>220</v>
      </c>
      <c r="O36" s="15">
        <f t="shared" si="0"/>
        <v>543.94200000000001</v>
      </c>
      <c r="P36" s="15">
        <f t="shared" si="3"/>
        <v>625.48850000000004</v>
      </c>
      <c r="Q36" s="15">
        <f t="shared" si="4"/>
        <v>-81.546500000000037</v>
      </c>
      <c r="R36" s="15">
        <f t="shared" si="5"/>
        <v>5802.0334750000029</v>
      </c>
      <c r="S36" s="15">
        <f t="shared" si="6"/>
        <v>-60930.053305559515</v>
      </c>
      <c r="T36" s="15">
        <f t="shared" si="8"/>
        <v>-0.89120116182339237</v>
      </c>
      <c r="U36" s="15">
        <f t="shared" si="7"/>
        <v>33573.973300000005</v>
      </c>
      <c r="V36" s="15">
        <f t="shared" si="9"/>
        <v>8.5947451222533444E-2</v>
      </c>
    </row>
    <row r="37" spans="5:22" x14ac:dyDescent="0.2">
      <c r="E37" t="s">
        <v>43</v>
      </c>
      <c r="F37" t="s">
        <v>8</v>
      </c>
      <c r="G37">
        <v>1.53</v>
      </c>
      <c r="H37">
        <v>0.16469600000000001</v>
      </c>
      <c r="I37">
        <v>0.28629900000000003</v>
      </c>
      <c r="J37">
        <v>3.81643E-3</v>
      </c>
      <c r="K37">
        <v>73.38</v>
      </c>
      <c r="L37" s="20">
        <f t="shared" si="1"/>
        <v>3.1342234715389772E-2</v>
      </c>
      <c r="N37">
        <f t="shared" si="2"/>
        <v>219</v>
      </c>
      <c r="O37" s="15">
        <f t="shared" si="0"/>
        <v>576.43600000000004</v>
      </c>
      <c r="P37" s="15">
        <f t="shared" si="3"/>
        <v>543.94200000000001</v>
      </c>
      <c r="Q37" s="15">
        <f t="shared" si="4"/>
        <v>32.494000000000028</v>
      </c>
      <c r="R37" s="15">
        <f t="shared" si="5"/>
        <v>-2384.4097200000019</v>
      </c>
      <c r="S37" s="15">
        <f t="shared" si="6"/>
        <v>-63315.354226721342</v>
      </c>
      <c r="T37" s="15">
        <f t="shared" si="8"/>
        <v>-0.95888340210907197</v>
      </c>
      <c r="U37" s="15">
        <f t="shared" si="7"/>
        <v>36943.873679999997</v>
      </c>
      <c r="V37" s="15">
        <f t="shared" si="9"/>
        <v>9.2659532043407045E-2</v>
      </c>
    </row>
    <row r="38" spans="5:22" x14ac:dyDescent="0.2">
      <c r="E38" t="s">
        <v>45</v>
      </c>
      <c r="F38" t="s">
        <v>8</v>
      </c>
      <c r="G38">
        <v>1.3</v>
      </c>
      <c r="H38">
        <v>0.14619299999999999</v>
      </c>
      <c r="I38">
        <v>0.28830099999999997</v>
      </c>
      <c r="J38">
        <v>3.7667099999999999E-3</v>
      </c>
      <c r="K38">
        <v>71.84</v>
      </c>
      <c r="L38" s="20">
        <f t="shared" si="1"/>
        <v>-2.0986644862360238E-2</v>
      </c>
      <c r="N38">
        <f t="shared" si="2"/>
        <v>218</v>
      </c>
      <c r="O38" s="15">
        <f t="shared" si="0"/>
        <v>511.67549999999994</v>
      </c>
      <c r="P38" s="15">
        <f t="shared" si="3"/>
        <v>576.43600000000004</v>
      </c>
      <c r="Q38" s="15">
        <f t="shared" si="4"/>
        <v>-64.760500000000093</v>
      </c>
      <c r="R38" s="15">
        <f t="shared" si="5"/>
        <v>4652.3943200000067</v>
      </c>
      <c r="S38" s="15">
        <f t="shared" si="6"/>
        <v>-58663.918790123447</v>
      </c>
      <c r="T38" s="15">
        <f t="shared" si="8"/>
        <v>-0.87686495851565827</v>
      </c>
      <c r="U38" s="15">
        <f t="shared" si="7"/>
        <v>32208.767919999998</v>
      </c>
      <c r="V38" s="15">
        <f t="shared" si="9"/>
        <v>9.3331074033043596E-2</v>
      </c>
    </row>
    <row r="39" spans="5:22" x14ac:dyDescent="0.2">
      <c r="E39" t="s">
        <v>46</v>
      </c>
      <c r="F39" t="s">
        <v>8</v>
      </c>
      <c r="G39">
        <v>1.115</v>
      </c>
      <c r="H39">
        <v>0.13098699999999999</v>
      </c>
      <c r="I39">
        <v>0.286966</v>
      </c>
      <c r="J39">
        <v>3.8288599999999999E-3</v>
      </c>
      <c r="K39">
        <v>70.760000000000005</v>
      </c>
      <c r="L39" s="20">
        <f t="shared" si="1"/>
        <v>-1.5033407572383028E-2</v>
      </c>
      <c r="N39">
        <f t="shared" si="2"/>
        <v>217</v>
      </c>
      <c r="O39" s="15">
        <f t="shared" si="0"/>
        <v>458.4545</v>
      </c>
      <c r="P39" s="15">
        <f t="shared" si="3"/>
        <v>511.67549999999994</v>
      </c>
      <c r="Q39" s="15">
        <f t="shared" si="4"/>
        <v>-53.220999999999947</v>
      </c>
      <c r="R39" s="15">
        <f t="shared" si="5"/>
        <v>3765.9179599999966</v>
      </c>
      <c r="S39" s="15">
        <f t="shared" si="6"/>
        <v>-54898.877695081967</v>
      </c>
      <c r="T39" s="15">
        <f t="shared" si="8"/>
        <v>-0.8341274478237759</v>
      </c>
      <c r="U39" s="15">
        <f t="shared" si="7"/>
        <v>28537.740420000002</v>
      </c>
      <c r="V39" s="15">
        <f t="shared" si="9"/>
        <v>8.7383357117109497E-2</v>
      </c>
    </row>
    <row r="40" spans="5:22" x14ac:dyDescent="0.2">
      <c r="E40" t="s">
        <v>47</v>
      </c>
      <c r="F40" t="s">
        <v>8</v>
      </c>
      <c r="G40">
        <v>0.88500000000000001</v>
      </c>
      <c r="H40">
        <v>0.10874</v>
      </c>
      <c r="I40">
        <v>0.29926199999999997</v>
      </c>
      <c r="J40">
        <v>3.8040000000000001E-3</v>
      </c>
      <c r="K40">
        <v>67.83</v>
      </c>
      <c r="L40" s="20">
        <f t="shared" si="1"/>
        <v>-4.1407574901074162E-2</v>
      </c>
      <c r="N40">
        <f t="shared" si="2"/>
        <v>216</v>
      </c>
      <c r="O40" s="15">
        <f t="shared" si="0"/>
        <v>380.59000000000003</v>
      </c>
      <c r="P40" s="15">
        <f t="shared" si="3"/>
        <v>458.4545</v>
      </c>
      <c r="Q40" s="15">
        <f t="shared" si="4"/>
        <v>-77.864499999999964</v>
      </c>
      <c r="R40" s="15">
        <f t="shared" si="5"/>
        <v>5281.5490349999973</v>
      </c>
      <c r="S40" s="15">
        <f t="shared" si="6"/>
        <v>-49618.162787529793</v>
      </c>
      <c r="T40" s="15">
        <f t="shared" si="8"/>
        <v>-0.74899798112604499</v>
      </c>
      <c r="U40" s="15">
        <f t="shared" si="7"/>
        <v>22717.919700000002</v>
      </c>
      <c r="V40" s="15">
        <f t="shared" si="9"/>
        <v>9.1771192559121556E-2</v>
      </c>
    </row>
    <row r="41" spans="5:22" x14ac:dyDescent="0.2">
      <c r="E41" t="s">
        <v>48</v>
      </c>
      <c r="F41" t="s">
        <v>8</v>
      </c>
      <c r="G41">
        <v>0.71499999999999997</v>
      </c>
      <c r="H41">
        <v>9.3802999999999997E-2</v>
      </c>
      <c r="I41">
        <v>0.29021000000000002</v>
      </c>
      <c r="J41">
        <v>3.8661500000000001E-3</v>
      </c>
      <c r="K41">
        <v>67.209999999999994</v>
      </c>
      <c r="L41" s="20">
        <f t="shared" si="1"/>
        <v>-9.1404983045850763E-3</v>
      </c>
      <c r="N41">
        <f t="shared" si="2"/>
        <v>215</v>
      </c>
      <c r="O41" s="15">
        <f t="shared" si="0"/>
        <v>328.31049999999999</v>
      </c>
      <c r="P41" s="15">
        <f t="shared" si="3"/>
        <v>380.59000000000003</v>
      </c>
      <c r="Q41" s="15">
        <f t="shared" si="4"/>
        <v>-52.279500000000041</v>
      </c>
      <c r="R41" s="15">
        <f t="shared" si="5"/>
        <v>3513.7051950000023</v>
      </c>
      <c r="S41" s="15">
        <f t="shared" si="6"/>
        <v>-46105.206590510919</v>
      </c>
      <c r="T41" s="15">
        <f t="shared" si="8"/>
        <v>-0.70733985896787221</v>
      </c>
      <c r="U41" s="15">
        <f t="shared" si="7"/>
        <v>19563.248704999998</v>
      </c>
      <c r="V41" s="15">
        <f t="shared" si="9"/>
        <v>9.1324127640446728E-2</v>
      </c>
    </row>
    <row r="42" spans="5:22" x14ac:dyDescent="0.2">
      <c r="E42" t="s">
        <v>49</v>
      </c>
      <c r="F42" t="s">
        <v>8</v>
      </c>
      <c r="G42">
        <v>0.70499999999999996</v>
      </c>
      <c r="H42">
        <v>9.4928999999999999E-2</v>
      </c>
      <c r="I42">
        <v>0.27480900000000003</v>
      </c>
      <c r="J42">
        <v>3.9158800000000001E-3</v>
      </c>
      <c r="K42">
        <v>68.77</v>
      </c>
      <c r="L42" s="20">
        <f t="shared" si="1"/>
        <v>2.3210831721470093E-2</v>
      </c>
      <c r="N42">
        <f t="shared" si="2"/>
        <v>214</v>
      </c>
      <c r="O42" s="15">
        <f t="shared" si="0"/>
        <v>332.25150000000002</v>
      </c>
      <c r="P42" s="15">
        <f t="shared" si="3"/>
        <v>328.31049999999999</v>
      </c>
      <c r="Q42" s="15">
        <f t="shared" si="4"/>
        <v>3.9410000000000309</v>
      </c>
      <c r="R42" s="15">
        <f t="shared" si="5"/>
        <v>-271.02257000000213</v>
      </c>
      <c r="S42" s="15">
        <f t="shared" si="6"/>
        <v>-46376.936500369891</v>
      </c>
      <c r="T42" s="15">
        <f t="shared" si="8"/>
        <v>-0.72066078612328754</v>
      </c>
      <c r="U42" s="15">
        <f t="shared" si="7"/>
        <v>20381.435655000001</v>
      </c>
      <c r="V42" s="15">
        <f t="shared" si="9"/>
        <v>9.639504741630249E-2</v>
      </c>
    </row>
    <row r="43" spans="5:22" x14ac:dyDescent="0.2">
      <c r="E43" t="s">
        <v>50</v>
      </c>
      <c r="F43" t="s">
        <v>8</v>
      </c>
      <c r="G43">
        <v>0.55500000000000005</v>
      </c>
      <c r="H43">
        <v>7.7998999999999999E-2</v>
      </c>
      <c r="I43">
        <v>0.28489700000000001</v>
      </c>
      <c r="J43">
        <v>3.92831E-3</v>
      </c>
      <c r="K43">
        <v>66.069999999999993</v>
      </c>
      <c r="L43" s="20">
        <f t="shared" si="1"/>
        <v>-3.9261305801948532E-2</v>
      </c>
      <c r="N43">
        <f t="shared" si="2"/>
        <v>213</v>
      </c>
      <c r="O43" s="15">
        <f t="shared" si="0"/>
        <v>272.99649999999997</v>
      </c>
      <c r="P43" s="15">
        <f t="shared" si="3"/>
        <v>332.25150000000002</v>
      </c>
      <c r="Q43" s="15">
        <f t="shared" si="4"/>
        <v>-59.255000000000052</v>
      </c>
      <c r="R43" s="15">
        <f t="shared" si="5"/>
        <v>3914.9778500000029</v>
      </c>
      <c r="S43" s="15">
        <f t="shared" si="6"/>
        <v>-42462.679311156011</v>
      </c>
      <c r="T43" s="15">
        <f t="shared" si="8"/>
        <v>-0.66193082446352081</v>
      </c>
      <c r="U43" s="15">
        <f t="shared" si="7"/>
        <v>16094.378754999998</v>
      </c>
      <c r="V43" s="15">
        <f t="shared" si="9"/>
        <v>9.8173343049299588E-2</v>
      </c>
    </row>
    <row r="44" spans="5:22" x14ac:dyDescent="0.2">
      <c r="E44" t="s">
        <v>51</v>
      </c>
      <c r="F44" t="s">
        <v>8</v>
      </c>
      <c r="G44">
        <v>0.51500000000000001</v>
      </c>
      <c r="H44">
        <v>7.4553999999999995E-2</v>
      </c>
      <c r="I44">
        <v>0.27648400000000001</v>
      </c>
      <c r="J44">
        <v>4.0028900000000003E-3</v>
      </c>
      <c r="K44">
        <v>66.5</v>
      </c>
      <c r="L44" s="20">
        <f t="shared" si="1"/>
        <v>6.5082488270018501E-3</v>
      </c>
      <c r="N44">
        <f t="shared" si="2"/>
        <v>212</v>
      </c>
      <c r="O44" s="15">
        <f t="shared" si="0"/>
        <v>260.93899999999996</v>
      </c>
      <c r="P44" s="15">
        <f t="shared" si="3"/>
        <v>272.99649999999997</v>
      </c>
      <c r="Q44" s="15">
        <f t="shared" si="4"/>
        <v>-12.057500000000005</v>
      </c>
      <c r="R44" s="15">
        <f t="shared" si="5"/>
        <v>801.82375000000025</v>
      </c>
      <c r="S44" s="15">
        <f t="shared" si="6"/>
        <v>-41661.51749198047</v>
      </c>
      <c r="T44" s="15">
        <f t="shared" si="8"/>
        <v>-0.66177171330743545</v>
      </c>
      <c r="U44" s="15">
        <f t="shared" si="7"/>
        <v>15549.943499999998</v>
      </c>
      <c r="V44" s="15">
        <f t="shared" si="9"/>
        <v>9.9393821681013877E-2</v>
      </c>
    </row>
    <row r="45" spans="5:22" x14ac:dyDescent="0.2">
      <c r="E45" t="s">
        <v>52</v>
      </c>
      <c r="F45" t="s">
        <v>8</v>
      </c>
      <c r="G45">
        <v>0.505</v>
      </c>
      <c r="H45">
        <v>7.2597999999999996E-2</v>
      </c>
      <c r="I45">
        <v>0.28607100000000002</v>
      </c>
      <c r="J45">
        <v>4.0836900000000001E-3</v>
      </c>
      <c r="K45">
        <v>65.44</v>
      </c>
      <c r="L45" s="20">
        <f t="shared" si="1"/>
        <v>-1.5939849624060143E-2</v>
      </c>
      <c r="N45">
        <f t="shared" si="2"/>
        <v>211</v>
      </c>
      <c r="O45" s="15">
        <f t="shared" si="0"/>
        <v>254.09299999999999</v>
      </c>
      <c r="P45" s="15">
        <f t="shared" si="3"/>
        <v>260.93899999999996</v>
      </c>
      <c r="Q45" s="15">
        <f t="shared" si="4"/>
        <v>-6.8459999999999752</v>
      </c>
      <c r="R45" s="15">
        <f t="shared" si="5"/>
        <v>448.00223999999838</v>
      </c>
      <c r="S45" s="15">
        <f t="shared" si="6"/>
        <v>-41214.177023693774</v>
      </c>
      <c r="T45" s="15">
        <f t="shared" si="8"/>
        <v>-0.66788064511860323</v>
      </c>
      <c r="U45" s="15">
        <f t="shared" si="7"/>
        <v>14860.34592</v>
      </c>
      <c r="V45" s="15">
        <f t="shared" si="9"/>
        <v>9.7533677306069974E-2</v>
      </c>
    </row>
    <row r="46" spans="5:22" x14ac:dyDescent="0.2">
      <c r="E46" t="s">
        <v>53</v>
      </c>
      <c r="F46" t="s">
        <v>8</v>
      </c>
      <c r="G46">
        <v>0.65500000000000003</v>
      </c>
      <c r="H46">
        <v>9.0987999999999999E-2</v>
      </c>
      <c r="I46">
        <v>0.26866099999999998</v>
      </c>
      <c r="J46">
        <v>4.1209899999999997E-3</v>
      </c>
      <c r="K46">
        <v>69.14</v>
      </c>
      <c r="L46" s="20">
        <f t="shared" si="1"/>
        <v>5.6540342298288637E-2</v>
      </c>
      <c r="N46">
        <f t="shared" si="2"/>
        <v>210</v>
      </c>
      <c r="O46" s="15">
        <f t="shared" si="0"/>
        <v>318.45799999999997</v>
      </c>
      <c r="P46" s="15">
        <f t="shared" si="3"/>
        <v>254.09299999999999</v>
      </c>
      <c r="Q46" s="15">
        <f t="shared" si="4"/>
        <v>64.364999999999981</v>
      </c>
      <c r="R46" s="15">
        <f t="shared" si="5"/>
        <v>-4450.1960999999983</v>
      </c>
      <c r="S46" s="15">
        <f t="shared" si="6"/>
        <v>-45665.041004338891</v>
      </c>
      <c r="T46" s="15">
        <f t="shared" si="8"/>
        <v>-0.74676657670027979</v>
      </c>
      <c r="U46" s="15">
        <f t="shared" si="7"/>
        <v>19725.686119999998</v>
      </c>
      <c r="V46" s="15">
        <f t="shared" si="9"/>
        <v>0.11140413577323144</v>
      </c>
    </row>
    <row r="47" spans="5:22" x14ac:dyDescent="0.2">
      <c r="E47" t="s">
        <v>54</v>
      </c>
      <c r="F47" t="s">
        <v>8</v>
      </c>
      <c r="G47">
        <v>0.71499999999999997</v>
      </c>
      <c r="H47">
        <v>9.6740999999999994E-2</v>
      </c>
      <c r="I47">
        <v>0.27212700000000001</v>
      </c>
      <c r="J47">
        <v>4.1644999999999998E-3</v>
      </c>
      <c r="K47">
        <v>69.48</v>
      </c>
      <c r="L47" s="20">
        <f t="shared" si="1"/>
        <v>4.9175585768006513E-3</v>
      </c>
      <c r="N47">
        <f t="shared" si="2"/>
        <v>209</v>
      </c>
      <c r="O47" s="15">
        <f t="shared" si="0"/>
        <v>338.59350000000001</v>
      </c>
      <c r="P47" s="15">
        <f t="shared" si="3"/>
        <v>318.45799999999997</v>
      </c>
      <c r="Q47" s="15">
        <f t="shared" si="4"/>
        <v>20.135500000000036</v>
      </c>
      <c r="R47" s="15">
        <f t="shared" si="5"/>
        <v>-1399.0145400000026</v>
      </c>
      <c r="S47" s="15">
        <f t="shared" si="6"/>
        <v>-47064.802310915598</v>
      </c>
      <c r="T47" s="15">
        <f t="shared" si="8"/>
        <v>-0.77778321120558735</v>
      </c>
      <c r="U47" s="15">
        <f t="shared" si="7"/>
        <v>21022.97638</v>
      </c>
      <c r="V47" s="15">
        <f t="shared" si="9"/>
        <v>0.11198226151688835</v>
      </c>
    </row>
    <row r="48" spans="5:22" x14ac:dyDescent="0.2">
      <c r="E48" t="s">
        <v>55</v>
      </c>
      <c r="F48" t="s">
        <v>8</v>
      </c>
      <c r="G48">
        <v>0.95</v>
      </c>
      <c r="H48">
        <v>0.120145</v>
      </c>
      <c r="I48">
        <v>0.270727</v>
      </c>
      <c r="J48">
        <v>4.1707100000000002E-3</v>
      </c>
      <c r="K48">
        <v>71.77</v>
      </c>
      <c r="L48" s="20">
        <f t="shared" si="1"/>
        <v>3.2959124928036765E-2</v>
      </c>
      <c r="N48">
        <f t="shared" si="2"/>
        <v>208</v>
      </c>
      <c r="O48" s="15">
        <f t="shared" si="0"/>
        <v>420.50749999999999</v>
      </c>
      <c r="P48" s="15">
        <f t="shared" si="3"/>
        <v>338.59350000000001</v>
      </c>
      <c r="Q48" s="15">
        <f t="shared" si="4"/>
        <v>81.913999999999987</v>
      </c>
      <c r="R48" s="15">
        <f t="shared" si="5"/>
        <v>-5878.967779999999</v>
      </c>
      <c r="S48" s="15">
        <f t="shared" si="6"/>
        <v>-52944.547874126802</v>
      </c>
      <c r="T48" s="15">
        <f t="shared" si="8"/>
        <v>-0.87625537803214049</v>
      </c>
      <c r="U48" s="15">
        <f t="shared" si="7"/>
        <v>26854.823274999999</v>
      </c>
      <c r="V48" s="15">
        <f t="shared" si="9"/>
        <v>0.11296724581621755</v>
      </c>
    </row>
    <row r="49" spans="5:22" x14ac:dyDescent="0.2">
      <c r="E49" t="s">
        <v>56</v>
      </c>
      <c r="F49" t="s">
        <v>8</v>
      </c>
      <c r="G49">
        <v>1.17</v>
      </c>
      <c r="H49">
        <v>0.137876</v>
      </c>
      <c r="I49">
        <v>0.28181899999999999</v>
      </c>
      <c r="J49">
        <v>4.1085599999999998E-3</v>
      </c>
      <c r="K49">
        <v>72.319999999999993</v>
      </c>
      <c r="L49" s="20">
        <f t="shared" si="1"/>
        <v>7.6633690957224054E-3</v>
      </c>
      <c r="N49">
        <f t="shared" si="2"/>
        <v>207</v>
      </c>
      <c r="O49" s="15">
        <f t="shared" si="0"/>
        <v>482.56599999999997</v>
      </c>
      <c r="P49" s="15">
        <f t="shared" si="3"/>
        <v>420.50749999999999</v>
      </c>
      <c r="Q49" s="15">
        <f t="shared" si="4"/>
        <v>62.058499999999981</v>
      </c>
      <c r="R49" s="15">
        <f t="shared" si="5"/>
        <v>-4488.0707199999979</v>
      </c>
      <c r="S49" s="15">
        <f t="shared" si="6"/>
        <v>-57433.49484950483</v>
      </c>
      <c r="T49" s="15">
        <f t="shared" si="8"/>
        <v>-0.93638476031302209</v>
      </c>
      <c r="U49" s="15">
        <f t="shared" si="7"/>
        <v>30804.173119999992</v>
      </c>
      <c r="V49" s="15">
        <f t="shared" si="9"/>
        <v>0.1132598261939475</v>
      </c>
    </row>
    <row r="50" spans="5:22" x14ac:dyDescent="0.2">
      <c r="E50" t="s">
        <v>57</v>
      </c>
      <c r="F50" t="s">
        <v>8</v>
      </c>
      <c r="G50">
        <v>1.21</v>
      </c>
      <c r="H50">
        <v>0.14072999999999999</v>
      </c>
      <c r="I50">
        <v>0.28607500000000002</v>
      </c>
      <c r="J50">
        <v>4.15206E-3</v>
      </c>
      <c r="K50">
        <v>72.31</v>
      </c>
      <c r="L50" s="20">
        <f t="shared" si="1"/>
        <v>-1.3827433628310626E-4</v>
      </c>
      <c r="N50">
        <f t="shared" si="2"/>
        <v>206</v>
      </c>
      <c r="O50" s="15">
        <f t="shared" si="0"/>
        <v>492.55500000000001</v>
      </c>
      <c r="P50" s="15">
        <f t="shared" si="3"/>
        <v>482.56599999999997</v>
      </c>
      <c r="Q50" s="15">
        <f t="shared" si="4"/>
        <v>9.9890000000000327</v>
      </c>
      <c r="R50" s="15">
        <f t="shared" si="5"/>
        <v>-722.30459000000235</v>
      </c>
      <c r="S50" s="15">
        <f t="shared" si="6"/>
        <v>-58156.735824265146</v>
      </c>
      <c r="T50" s="15">
        <f t="shared" si="8"/>
        <v>-0.95821530375594588</v>
      </c>
      <c r="U50" s="15">
        <f t="shared" si="7"/>
        <v>31381.652050000004</v>
      </c>
      <c r="V50" s="15">
        <f t="shared" si="9"/>
        <v>0.11327730417427562</v>
      </c>
    </row>
    <row r="51" spans="5:22" x14ac:dyDescent="0.2">
      <c r="E51" t="s">
        <v>58</v>
      </c>
      <c r="F51" t="s">
        <v>8</v>
      </c>
      <c r="G51">
        <v>1.4</v>
      </c>
      <c r="H51">
        <v>0.157805</v>
      </c>
      <c r="I51">
        <v>0.28093099999999999</v>
      </c>
      <c r="J51">
        <v>4.1458500000000004E-3</v>
      </c>
      <c r="K51">
        <v>74.08</v>
      </c>
      <c r="L51" s="20">
        <f t="shared" si="1"/>
        <v>2.4477942193334101E-2</v>
      </c>
      <c r="N51">
        <f t="shared" si="2"/>
        <v>205</v>
      </c>
      <c r="O51" s="15">
        <f t="shared" si="0"/>
        <v>552.3175</v>
      </c>
      <c r="P51" s="15">
        <f t="shared" si="3"/>
        <v>492.55500000000001</v>
      </c>
      <c r="Q51" s="15">
        <f t="shared" si="4"/>
        <v>59.762499999999989</v>
      </c>
      <c r="R51" s="15">
        <f t="shared" si="5"/>
        <v>-4427.2059999999992</v>
      </c>
      <c r="S51" s="15">
        <f t="shared" si="6"/>
        <v>-62584.9000395689</v>
      </c>
      <c r="T51" s="15">
        <f t="shared" si="8"/>
        <v>-1.0296333644009792</v>
      </c>
      <c r="U51" s="15">
        <f t="shared" si="7"/>
        <v>36015.680399999997</v>
      </c>
      <c r="V51" s="15">
        <f t="shared" si="9"/>
        <v>0.11637443003339504</v>
      </c>
    </row>
    <row r="52" spans="5:22" x14ac:dyDescent="0.2">
      <c r="E52" t="s">
        <v>59</v>
      </c>
      <c r="F52" t="s">
        <v>8</v>
      </c>
      <c r="G52">
        <v>1.575</v>
      </c>
      <c r="H52">
        <v>0.17108300000000001</v>
      </c>
      <c r="I52">
        <v>0.283725</v>
      </c>
      <c r="J52">
        <v>4.1209899999999997E-3</v>
      </c>
      <c r="K52">
        <v>74.97</v>
      </c>
      <c r="L52" s="20">
        <f t="shared" si="1"/>
        <v>1.2014038876889899E-2</v>
      </c>
      <c r="N52">
        <f t="shared" si="2"/>
        <v>204</v>
      </c>
      <c r="O52" s="15">
        <f t="shared" si="0"/>
        <v>598.79050000000007</v>
      </c>
      <c r="P52" s="15">
        <f t="shared" si="3"/>
        <v>552.3175</v>
      </c>
      <c r="Q52" s="15">
        <f t="shared" si="4"/>
        <v>46.47300000000007</v>
      </c>
      <c r="R52" s="15">
        <f t="shared" si="5"/>
        <v>-3484.0808100000054</v>
      </c>
      <c r="S52" s="15">
        <f t="shared" si="6"/>
        <v>-66070.010482933314</v>
      </c>
      <c r="T52" s="15">
        <f t="shared" si="8"/>
        <v>-1.080451795635172</v>
      </c>
      <c r="U52" s="15">
        <f t="shared" si="7"/>
        <v>39378.823785000008</v>
      </c>
      <c r="V52" s="15">
        <f t="shared" si="9"/>
        <v>0.11202588974231402</v>
      </c>
    </row>
    <row r="53" spans="5:22" x14ac:dyDescent="0.2">
      <c r="E53" t="s">
        <v>60</v>
      </c>
      <c r="F53" t="s">
        <v>8</v>
      </c>
      <c r="G53">
        <v>1.615</v>
      </c>
      <c r="H53">
        <v>0.17819699999999999</v>
      </c>
      <c r="I53">
        <v>0.27783799999999997</v>
      </c>
      <c r="J53">
        <v>4.0836900000000001E-3</v>
      </c>
      <c r="K53">
        <v>74.11</v>
      </c>
      <c r="L53" s="20">
        <f t="shared" si="1"/>
        <v>-1.1471255168734151E-2</v>
      </c>
      <c r="N53">
        <f t="shared" si="2"/>
        <v>203</v>
      </c>
      <c r="O53" s="15">
        <f t="shared" si="0"/>
        <v>623.68949999999995</v>
      </c>
      <c r="P53" s="15">
        <f t="shared" si="3"/>
        <v>598.79050000000007</v>
      </c>
      <c r="Q53" s="15">
        <f t="shared" si="4"/>
        <v>24.898999999999887</v>
      </c>
      <c r="R53" s="15">
        <f t="shared" si="5"/>
        <v>-1845.2648899999917</v>
      </c>
      <c r="S53" s="15">
        <f t="shared" si="6"/>
        <v>-67916.355824728947</v>
      </c>
      <c r="T53" s="15">
        <f t="shared" si="8"/>
        <v>-1.1005926314201879</v>
      </c>
      <c r="U53" s="15">
        <f t="shared" si="7"/>
        <v>40569.128844999999</v>
      </c>
      <c r="V53" s="15">
        <f t="shared" si="9"/>
        <v>0.11256059339761525</v>
      </c>
    </row>
    <row r="54" spans="5:22" x14ac:dyDescent="0.2">
      <c r="E54" t="s">
        <v>61</v>
      </c>
      <c r="F54" t="s">
        <v>8</v>
      </c>
      <c r="G54">
        <v>1.57</v>
      </c>
      <c r="H54">
        <v>0.172515</v>
      </c>
      <c r="I54">
        <v>0.28811300000000001</v>
      </c>
      <c r="J54">
        <v>4.0401899999999999E-3</v>
      </c>
      <c r="K54">
        <v>72.739999999999995</v>
      </c>
      <c r="L54" s="20">
        <f t="shared" si="1"/>
        <v>-1.8486034273377472E-2</v>
      </c>
      <c r="M54">
        <v>0.17696999999999999</v>
      </c>
      <c r="N54">
        <f t="shared" si="2"/>
        <v>202</v>
      </c>
      <c r="O54" s="15">
        <f t="shared" si="0"/>
        <v>603.80250000000001</v>
      </c>
      <c r="P54" s="15">
        <f t="shared" si="3"/>
        <v>623.68949999999995</v>
      </c>
      <c r="Q54" s="15">
        <f t="shared" si="4"/>
        <v>-19.886999999999944</v>
      </c>
      <c r="R54" s="15">
        <f t="shared" si="5"/>
        <v>1556.9547108149957</v>
      </c>
      <c r="S54" s="15">
        <f t="shared" si="6"/>
        <v>-66360.501706545372</v>
      </c>
      <c r="T54" s="15">
        <f t="shared" si="8"/>
        <v>-1.0639247436101886</v>
      </c>
      <c r="U54" s="15">
        <f t="shared" si="7"/>
        <v>38425.593849999997</v>
      </c>
      <c r="V54" s="15">
        <f t="shared" si="9"/>
        <v>0.11358240553422373</v>
      </c>
    </row>
    <row r="55" spans="5:22" x14ac:dyDescent="0.2">
      <c r="E55" t="s">
        <v>62</v>
      </c>
      <c r="F55" t="s">
        <v>8</v>
      </c>
      <c r="G55">
        <v>2.3650000000000002</v>
      </c>
      <c r="H55">
        <v>0.23402400000000001</v>
      </c>
      <c r="I55">
        <v>0.27700999999999998</v>
      </c>
      <c r="J55">
        <v>4.4131099999999996E-3</v>
      </c>
      <c r="K55">
        <v>77.760000000000005</v>
      </c>
      <c r="L55" s="20">
        <f t="shared" si="1"/>
        <v>6.9012922738520999E-2</v>
      </c>
      <c r="N55">
        <f t="shared" si="2"/>
        <v>201</v>
      </c>
      <c r="O55" s="15">
        <f t="shared" si="0"/>
        <v>819.08400000000006</v>
      </c>
      <c r="P55" s="15">
        <f t="shared" si="3"/>
        <v>603.80250000000001</v>
      </c>
      <c r="Q55" s="15">
        <f t="shared" si="4"/>
        <v>215.28150000000005</v>
      </c>
      <c r="R55" s="15">
        <f t="shared" si="5"/>
        <v>-16740.289440000004</v>
      </c>
      <c r="S55" s="15">
        <f t="shared" si="6"/>
        <v>-83101.855071288985</v>
      </c>
      <c r="T55" s="15">
        <f t="shared" si="8"/>
        <v>-1.4553080461653018</v>
      </c>
      <c r="U55" s="15">
        <f t="shared" si="7"/>
        <v>55414.471840000006</v>
      </c>
      <c r="V55" s="15">
        <f t="shared" si="9"/>
        <v>0.13115937649161785</v>
      </c>
    </row>
    <row r="56" spans="5:22" x14ac:dyDescent="0.2">
      <c r="E56" t="s">
        <v>63</v>
      </c>
      <c r="F56" t="s">
        <v>8</v>
      </c>
      <c r="G56">
        <v>2.1800000000000002</v>
      </c>
      <c r="H56">
        <v>0.22031899999999999</v>
      </c>
      <c r="I56">
        <v>0.28028500000000001</v>
      </c>
      <c r="J56">
        <v>4.5249899999999996E-3</v>
      </c>
      <c r="K56">
        <v>76.7</v>
      </c>
      <c r="L56" s="20">
        <f t="shared" si="1"/>
        <v>-1.3631687242798396E-2</v>
      </c>
      <c r="N56">
        <f t="shared" si="2"/>
        <v>200</v>
      </c>
      <c r="O56" s="15">
        <f t="shared" si="0"/>
        <v>771.11649999999997</v>
      </c>
      <c r="P56" s="15">
        <f t="shared" si="3"/>
        <v>819.08400000000006</v>
      </c>
      <c r="Q56" s="15">
        <f t="shared" si="4"/>
        <v>-47.967500000000086</v>
      </c>
      <c r="R56" s="15">
        <f t="shared" si="5"/>
        <v>3679.1072500000068</v>
      </c>
      <c r="S56" s="15">
        <f t="shared" si="6"/>
        <v>-79424.203129335147</v>
      </c>
      <c r="T56" s="15">
        <f t="shared" si="8"/>
        <v>-1.4261655750722626</v>
      </c>
      <c r="U56" s="15">
        <f t="shared" si="7"/>
        <v>51514.635549999999</v>
      </c>
      <c r="V56" s="15">
        <f t="shared" si="9"/>
        <v>0.12652796407273309</v>
      </c>
    </row>
    <row r="57" spans="5:22" x14ac:dyDescent="0.2">
      <c r="E57" t="s">
        <v>64</v>
      </c>
      <c r="F57" t="s">
        <v>8</v>
      </c>
      <c r="G57">
        <v>2.34</v>
      </c>
      <c r="H57">
        <v>0.231374</v>
      </c>
      <c r="I57">
        <v>0.280497</v>
      </c>
      <c r="J57">
        <v>4.5747100000000001E-3</v>
      </c>
      <c r="K57">
        <v>77.41</v>
      </c>
      <c r="L57" s="20">
        <f t="shared" si="1"/>
        <v>9.2568448500651712E-3</v>
      </c>
      <c r="N57">
        <f t="shared" si="2"/>
        <v>199</v>
      </c>
      <c r="O57" s="15">
        <f t="shared" si="0"/>
        <v>809.80899999999997</v>
      </c>
      <c r="P57" s="15">
        <f t="shared" si="3"/>
        <v>771.11649999999997</v>
      </c>
      <c r="Q57" s="15">
        <f t="shared" si="4"/>
        <v>38.692499999999995</v>
      </c>
      <c r="R57" s="15">
        <f t="shared" si="5"/>
        <v>-2995.1864249999994</v>
      </c>
      <c r="S57" s="15">
        <f t="shared" si="6"/>
        <v>-82420.815719910213</v>
      </c>
      <c r="T57" s="15">
        <f t="shared" si="8"/>
        <v>-1.4962354360398034</v>
      </c>
      <c r="U57" s="15">
        <f t="shared" si="7"/>
        <v>54497.314689999992</v>
      </c>
      <c r="V57" s="15">
        <f t="shared" si="9"/>
        <v>0.12357965515129549</v>
      </c>
    </row>
    <row r="58" spans="5:22" x14ac:dyDescent="0.2">
      <c r="E58" t="s">
        <v>65</v>
      </c>
      <c r="F58" t="s">
        <v>8</v>
      </c>
      <c r="G58">
        <v>2.71</v>
      </c>
      <c r="H58">
        <v>0.256297</v>
      </c>
      <c r="I58">
        <v>0.27903499999999998</v>
      </c>
      <c r="J58">
        <v>4.6555099999999999E-3</v>
      </c>
      <c r="K58">
        <v>79.099999999999994</v>
      </c>
      <c r="L58" s="20">
        <f t="shared" si="1"/>
        <v>2.1831804676398336E-2</v>
      </c>
      <c r="N58">
        <f t="shared" si="2"/>
        <v>198</v>
      </c>
      <c r="O58" s="15">
        <f t="shared" si="0"/>
        <v>897.03949999999998</v>
      </c>
      <c r="P58" s="15">
        <f t="shared" si="3"/>
        <v>809.80899999999997</v>
      </c>
      <c r="Q58" s="15">
        <f t="shared" si="4"/>
        <v>87.230500000000006</v>
      </c>
      <c r="R58" s="15">
        <f t="shared" si="5"/>
        <v>-6899.9325500000004</v>
      </c>
      <c r="S58" s="15">
        <f t="shared" si="6"/>
        <v>-89322.244505346258</v>
      </c>
      <c r="T58" s="15">
        <f t="shared" si="8"/>
        <v>-1.6501611210995419</v>
      </c>
      <c r="U58" s="15">
        <f t="shared" si="7"/>
        <v>61470.82445</v>
      </c>
      <c r="V58" s="15">
        <f t="shared" si="9"/>
        <v>0.12229055186619291</v>
      </c>
    </row>
    <row r="59" spans="5:22" x14ac:dyDescent="0.2">
      <c r="E59" t="s">
        <v>66</v>
      </c>
      <c r="F59" t="s">
        <v>8</v>
      </c>
      <c r="G59">
        <v>2.4700000000000002</v>
      </c>
      <c r="H59">
        <v>0.23908599999999999</v>
      </c>
      <c r="I59">
        <v>0.28366400000000003</v>
      </c>
      <c r="J59">
        <v>4.6679399999999998E-3</v>
      </c>
      <c r="K59">
        <v>77.81</v>
      </c>
      <c r="L59" s="20">
        <f t="shared" si="1"/>
        <v>-1.6308470290771093E-2</v>
      </c>
      <c r="N59">
        <f t="shared" si="2"/>
        <v>197</v>
      </c>
      <c r="O59" s="15">
        <f t="shared" si="0"/>
        <v>836.80099999999993</v>
      </c>
      <c r="P59" s="15">
        <f t="shared" si="3"/>
        <v>897.03949999999998</v>
      </c>
      <c r="Q59" s="15">
        <f t="shared" si="4"/>
        <v>-60.238500000000045</v>
      </c>
      <c r="R59" s="15">
        <f t="shared" si="5"/>
        <v>4687.1576850000038</v>
      </c>
      <c r="S59" s="15">
        <f t="shared" si="6"/>
        <v>-84636.736981467358</v>
      </c>
      <c r="T59" s="15">
        <f t="shared" si="8"/>
        <v>-1.5677746429574233</v>
      </c>
      <c r="U59" s="15">
        <f t="shared" si="7"/>
        <v>56466.485809999998</v>
      </c>
      <c r="V59" s="15">
        <f t="shared" si="9"/>
        <v>0.12250757690267847</v>
      </c>
    </row>
    <row r="60" spans="5:22" x14ac:dyDescent="0.2">
      <c r="E60" t="s">
        <v>67</v>
      </c>
      <c r="F60" t="s">
        <v>8</v>
      </c>
      <c r="G60">
        <v>2.0750000000000002</v>
      </c>
      <c r="H60">
        <v>0.20915900000000001</v>
      </c>
      <c r="I60" s="19">
        <v>0.29458499999999999</v>
      </c>
      <c r="J60">
        <v>4.4566199999999997E-3</v>
      </c>
      <c r="K60">
        <v>75.25</v>
      </c>
      <c r="L60" s="20">
        <f t="shared" si="1"/>
        <v>-3.290065544274523E-2</v>
      </c>
      <c r="N60">
        <f t="shared" si="2"/>
        <v>196</v>
      </c>
      <c r="O60" s="15">
        <f t="shared" si="0"/>
        <v>732.05650000000003</v>
      </c>
      <c r="P60" s="15">
        <f t="shared" si="3"/>
        <v>836.80099999999993</v>
      </c>
      <c r="Q60" s="15">
        <f t="shared" si="4"/>
        <v>-104.7444999999999</v>
      </c>
      <c r="R60" s="15">
        <f t="shared" si="5"/>
        <v>7882.0236249999925</v>
      </c>
      <c r="S60" s="15">
        <f t="shared" si="6"/>
        <v>-76756.281131110329</v>
      </c>
      <c r="T60" s="15">
        <f t="shared" si="8"/>
        <v>-1.3574348318036862</v>
      </c>
      <c r="U60" s="15">
        <f t="shared" si="7"/>
        <v>47824.751625000004</v>
      </c>
      <c r="V60" s="15">
        <f t="shared" si="9"/>
        <v>0.11952014900325672</v>
      </c>
    </row>
    <row r="61" spans="5:22" x14ac:dyDescent="0.2">
      <c r="E61" t="s">
        <v>68</v>
      </c>
      <c r="F61" t="s">
        <v>8</v>
      </c>
      <c r="G61">
        <v>2.1949999999999998</v>
      </c>
      <c r="H61">
        <v>0.21747900000000001</v>
      </c>
      <c r="I61">
        <v>0.29482900000000001</v>
      </c>
      <c r="J61">
        <v>4.3323099999999998E-3</v>
      </c>
      <c r="K61">
        <v>75.84</v>
      </c>
      <c r="L61" s="20">
        <f t="shared" si="1"/>
        <v>7.8405315614618054E-3</v>
      </c>
      <c r="N61">
        <f t="shared" si="2"/>
        <v>195</v>
      </c>
      <c r="O61" s="15">
        <f t="shared" si="0"/>
        <v>761.17650000000003</v>
      </c>
      <c r="P61" s="15">
        <f t="shared" si="3"/>
        <v>732.05650000000003</v>
      </c>
      <c r="Q61" s="15">
        <f t="shared" si="4"/>
        <v>29.120000000000005</v>
      </c>
      <c r="R61" s="15">
        <f t="shared" si="5"/>
        <v>-2208.4608000000003</v>
      </c>
      <c r="S61" s="15">
        <f t="shared" si="6"/>
        <v>-78966.099365942137</v>
      </c>
      <c r="T61" s="15">
        <f t="shared" si="8"/>
        <v>-1.3575619918415267</v>
      </c>
      <c r="U61" s="15">
        <f t="shared" si="7"/>
        <v>50045.125760000003</v>
      </c>
      <c r="V61" s="15">
        <f t="shared" si="9"/>
        <v>0.11857440180932889</v>
      </c>
    </row>
    <row r="62" spans="5:22" x14ac:dyDescent="0.2">
      <c r="E62" t="s">
        <v>69</v>
      </c>
      <c r="F62" t="s">
        <v>8</v>
      </c>
      <c r="G62">
        <v>2.48</v>
      </c>
      <c r="H62">
        <v>0.23821300000000001</v>
      </c>
      <c r="I62">
        <v>0.29010900000000001</v>
      </c>
      <c r="J62">
        <v>4.1458500000000004E-3</v>
      </c>
      <c r="K62">
        <v>77.53</v>
      </c>
      <c r="L62" s="20">
        <f t="shared" si="1"/>
        <v>2.228375527426163E-2</v>
      </c>
      <c r="N62">
        <f t="shared" si="2"/>
        <v>194</v>
      </c>
      <c r="O62" s="15">
        <f t="shared" si="0"/>
        <v>833.74549999999999</v>
      </c>
      <c r="P62" s="15">
        <f t="shared" si="3"/>
        <v>761.17650000000003</v>
      </c>
      <c r="Q62" s="15">
        <f t="shared" si="4"/>
        <v>72.56899999999996</v>
      </c>
      <c r="R62" s="15">
        <f t="shared" si="5"/>
        <v>-5626.2745699999969</v>
      </c>
      <c r="S62" s="15">
        <f t="shared" si="6"/>
        <v>-84593.731497933972</v>
      </c>
      <c r="T62" s="15">
        <f t="shared" si="8"/>
        <v>-1.3917179433758318</v>
      </c>
      <c r="U62" s="15">
        <f t="shared" si="7"/>
        <v>55960.288614999998</v>
      </c>
      <c r="V62" s="15">
        <f t="shared" si="9"/>
        <v>0.11844637736922613</v>
      </c>
    </row>
    <row r="63" spans="5:22" x14ac:dyDescent="0.2">
      <c r="E63" t="s">
        <v>70</v>
      </c>
      <c r="F63" t="s">
        <v>8</v>
      </c>
      <c r="G63">
        <v>3.125</v>
      </c>
      <c r="H63">
        <v>0.276731</v>
      </c>
      <c r="I63">
        <v>0.29377399999999998</v>
      </c>
      <c r="J63">
        <v>4.0526199999999998E-3</v>
      </c>
      <c r="K63">
        <v>79.709999999999994</v>
      </c>
      <c r="L63" s="20">
        <f t="shared" si="1"/>
        <v>2.8118147813749328E-2</v>
      </c>
      <c r="N63">
        <f t="shared" si="2"/>
        <v>193</v>
      </c>
      <c r="O63" s="15">
        <f t="shared" si="0"/>
        <v>968.55849999999998</v>
      </c>
      <c r="P63" s="15">
        <f t="shared" si="3"/>
        <v>833.74549999999999</v>
      </c>
      <c r="Q63" s="15">
        <f t="shared" si="4"/>
        <v>134.81299999999999</v>
      </c>
      <c r="R63" s="15">
        <f t="shared" si="5"/>
        <v>-10745.944229999997</v>
      </c>
      <c r="S63" s="15">
        <f t="shared" si="6"/>
        <v>-95341.067445877343</v>
      </c>
      <c r="T63" s="15">
        <f t="shared" si="8"/>
        <v>-1.5332583998115534</v>
      </c>
      <c r="U63" s="15">
        <f t="shared" si="7"/>
        <v>66266.298034999985</v>
      </c>
      <c r="V63" s="15">
        <f t="shared" si="9"/>
        <v>0.11043037366715018</v>
      </c>
    </row>
    <row r="64" spans="5:22" x14ac:dyDescent="0.2">
      <c r="E64" t="s">
        <v>71</v>
      </c>
      <c r="F64" t="s">
        <v>8</v>
      </c>
      <c r="G64">
        <v>3.2250000000000001</v>
      </c>
      <c r="H64">
        <v>0.28309899999999999</v>
      </c>
      <c r="I64">
        <v>0.29295700000000002</v>
      </c>
      <c r="J64">
        <v>3.92831E-3</v>
      </c>
      <c r="K64">
        <v>80.16</v>
      </c>
      <c r="L64" s="20">
        <f t="shared" si="1"/>
        <v>5.6454648099359961E-3</v>
      </c>
      <c r="N64">
        <f t="shared" si="2"/>
        <v>192</v>
      </c>
      <c r="O64" s="15">
        <f t="shared" si="0"/>
        <v>990.84649999999999</v>
      </c>
      <c r="P64" s="15">
        <f t="shared" si="3"/>
        <v>968.55849999999998</v>
      </c>
      <c r="Q64" s="15">
        <f t="shared" si="4"/>
        <v>22.288000000000011</v>
      </c>
      <c r="R64" s="15">
        <f t="shared" si="5"/>
        <v>-1786.6060800000007</v>
      </c>
      <c r="S64" s="15">
        <f t="shared" si="6"/>
        <v>-97129.20678427715</v>
      </c>
      <c r="T64" s="15">
        <f t="shared" si="8"/>
        <v>-1.5141017234235865</v>
      </c>
      <c r="U64" s="15">
        <f t="shared" si="7"/>
        <v>68138.755439999994</v>
      </c>
      <c r="V64" s="15">
        <f t="shared" si="9"/>
        <v>0.11045872307810756</v>
      </c>
    </row>
    <row r="65" spans="5:22" x14ac:dyDescent="0.2">
      <c r="E65" t="s">
        <v>72</v>
      </c>
      <c r="F65" t="s">
        <v>8</v>
      </c>
      <c r="G65">
        <v>3.125</v>
      </c>
      <c r="H65">
        <v>0.27700000000000002</v>
      </c>
      <c r="I65">
        <v>0.29514000000000001</v>
      </c>
      <c r="J65">
        <v>3.8910199999999998E-3</v>
      </c>
      <c r="K65">
        <v>79.760000000000005</v>
      </c>
      <c r="L65" s="20">
        <f t="shared" si="1"/>
        <v>-4.9900199600797501E-3</v>
      </c>
      <c r="N65">
        <f t="shared" si="2"/>
        <v>191</v>
      </c>
      <c r="O65" s="15">
        <f t="shared" si="0"/>
        <v>969.50000000000011</v>
      </c>
      <c r="P65" s="15">
        <f t="shared" si="3"/>
        <v>990.84649999999999</v>
      </c>
      <c r="Q65" s="15">
        <f t="shared" si="4"/>
        <v>-21.346499999999878</v>
      </c>
      <c r="R65" s="15">
        <f t="shared" si="5"/>
        <v>1702.5968399999904</v>
      </c>
      <c r="S65" s="15">
        <f t="shared" si="6"/>
        <v>-95428.124046000594</v>
      </c>
      <c r="T65" s="15">
        <f t="shared" si="8"/>
        <v>-1.4734632508947192</v>
      </c>
      <c r="U65" s="15">
        <f t="shared" si="7"/>
        <v>66389.820000000007</v>
      </c>
      <c r="V65" s="15">
        <f t="shared" si="9"/>
        <v>0.108415283067246</v>
      </c>
    </row>
    <row r="66" spans="5:22" x14ac:dyDescent="0.2">
      <c r="E66" t="s">
        <v>73</v>
      </c>
      <c r="F66" t="s">
        <v>8</v>
      </c>
      <c r="G66">
        <v>2.605</v>
      </c>
      <c r="H66">
        <v>0.24562200000000001</v>
      </c>
      <c r="I66">
        <v>0.29483100000000001</v>
      </c>
      <c r="J66">
        <v>3.8785899999999999E-3</v>
      </c>
      <c r="K66">
        <v>77.89</v>
      </c>
      <c r="L66" s="20">
        <f t="shared" si="1"/>
        <v>-2.344533600802412E-2</v>
      </c>
      <c r="N66">
        <f t="shared" si="2"/>
        <v>190</v>
      </c>
      <c r="O66" s="15">
        <f t="shared" si="0"/>
        <v>859.67700000000002</v>
      </c>
      <c r="P66" s="15">
        <f t="shared" si="3"/>
        <v>969.50000000000011</v>
      </c>
      <c r="Q66" s="15">
        <f t="shared" si="4"/>
        <v>-109.82300000000009</v>
      </c>
      <c r="R66" s="15">
        <f t="shared" si="5"/>
        <v>8554.1134700000075</v>
      </c>
      <c r="S66" s="15">
        <f t="shared" si="6"/>
        <v>-86875.484039251474</v>
      </c>
      <c r="T66" s="15">
        <f t="shared" si="8"/>
        <v>-1.3371205699992079</v>
      </c>
      <c r="U66" s="15">
        <f t="shared" si="7"/>
        <v>57842.741529999999</v>
      </c>
      <c r="V66" s="15">
        <f t="shared" si="9"/>
        <v>0.10209628873946054</v>
      </c>
    </row>
    <row r="67" spans="5:22" x14ac:dyDescent="0.2">
      <c r="E67" t="s">
        <v>74</v>
      </c>
      <c r="F67" t="s">
        <v>8</v>
      </c>
      <c r="G67">
        <v>2.6</v>
      </c>
      <c r="H67">
        <v>0.24724099999999999</v>
      </c>
      <c r="I67">
        <v>0.28997600000000001</v>
      </c>
      <c r="J67">
        <v>3.8910199999999998E-3</v>
      </c>
      <c r="K67">
        <v>78.37</v>
      </c>
      <c r="L67" s="20">
        <f t="shared" si="1"/>
        <v>6.1625369110285266E-3</v>
      </c>
      <c r="N67">
        <f t="shared" si="2"/>
        <v>189</v>
      </c>
      <c r="O67" s="15">
        <f t="shared" ref="O67:O130" si="10">$B$6*H67</f>
        <v>865.34349999999995</v>
      </c>
      <c r="P67" s="15">
        <f t="shared" si="3"/>
        <v>859.67700000000002</v>
      </c>
      <c r="Q67" s="15">
        <f t="shared" ref="Q67:Q130" si="11">O67-P67</f>
        <v>5.6664999999999281</v>
      </c>
      <c r="R67" s="15">
        <f t="shared" ref="R67:R130" si="12">-Q67*K67+M67*P67</f>
        <v>-444.08360499999441</v>
      </c>
      <c r="S67" s="15">
        <f t="shared" si="6"/>
        <v>-87320.904764821462</v>
      </c>
      <c r="T67" s="15">
        <f t="shared" ref="T67:T130" si="13">S67*J67/252</f>
        <v>-1.3482832811826015</v>
      </c>
      <c r="U67" s="15">
        <f t="shared" ref="U67:U130" si="14">-$B$6*G67+O67*K67</f>
        <v>58716.970094999997</v>
      </c>
      <c r="V67" s="15">
        <f t="shared" si="9"/>
        <v>0.10208746508757985</v>
      </c>
    </row>
    <row r="68" spans="5:22" x14ac:dyDescent="0.2">
      <c r="E68" t="s">
        <v>75</v>
      </c>
      <c r="F68" t="s">
        <v>8</v>
      </c>
      <c r="G68">
        <v>3.125</v>
      </c>
      <c r="H68">
        <v>0.28267999999999999</v>
      </c>
      <c r="I68">
        <v>0.28347499999999998</v>
      </c>
      <c r="J68">
        <v>3.7356300000000002E-3</v>
      </c>
      <c r="K68">
        <v>80.89</v>
      </c>
      <c r="L68" s="20">
        <f t="shared" ref="L68:L131" si="15">K68/K67-1</f>
        <v>3.2155161413806255E-2</v>
      </c>
      <c r="N68">
        <f t="shared" ref="N68:N131" si="16">N67-1</f>
        <v>188</v>
      </c>
      <c r="O68" s="15">
        <f t="shared" si="10"/>
        <v>989.38</v>
      </c>
      <c r="P68" s="15">
        <f t="shared" ref="P68:P131" si="17">O67</f>
        <v>865.34349999999995</v>
      </c>
      <c r="Q68" s="15">
        <f t="shared" si="11"/>
        <v>124.03650000000005</v>
      </c>
      <c r="R68" s="15">
        <f t="shared" si="12"/>
        <v>-10033.312485000004</v>
      </c>
      <c r="S68" s="15">
        <f t="shared" ref="S68:S131" si="18">R68+S67+T67</f>
        <v>-97355.56553310265</v>
      </c>
      <c r="T68" s="15">
        <f t="shared" si="13"/>
        <v>-1.4431919494937473</v>
      </c>
      <c r="U68" s="15">
        <f t="shared" si="14"/>
        <v>69093.448199999999</v>
      </c>
      <c r="V68" s="15">
        <f t="shared" si="9"/>
        <v>0.10188027374478077</v>
      </c>
    </row>
    <row r="69" spans="5:22" x14ac:dyDescent="0.2">
      <c r="E69" t="s">
        <v>76</v>
      </c>
      <c r="F69" t="s">
        <v>8</v>
      </c>
      <c r="G69">
        <v>3.09</v>
      </c>
      <c r="H69">
        <v>0.279192</v>
      </c>
      <c r="I69">
        <v>0.28842299999999998</v>
      </c>
      <c r="J69">
        <v>3.7356300000000002E-3</v>
      </c>
      <c r="K69">
        <v>80.55</v>
      </c>
      <c r="L69" s="20">
        <f t="shared" si="15"/>
        <v>-4.2032389664977687E-3</v>
      </c>
      <c r="N69">
        <f t="shared" si="16"/>
        <v>187</v>
      </c>
      <c r="O69" s="15">
        <f t="shared" si="10"/>
        <v>977.17200000000003</v>
      </c>
      <c r="P69" s="15">
        <f t="shared" si="17"/>
        <v>989.38</v>
      </c>
      <c r="Q69" s="15">
        <f t="shared" si="11"/>
        <v>-12.20799999999997</v>
      </c>
      <c r="R69" s="15">
        <f t="shared" si="12"/>
        <v>983.35439999999755</v>
      </c>
      <c r="S69" s="15">
        <f t="shared" si="18"/>
        <v>-96373.65432505215</v>
      </c>
      <c r="T69" s="15">
        <f t="shared" si="13"/>
        <v>-1.4286361678821213</v>
      </c>
      <c r="U69" s="15">
        <f t="shared" si="14"/>
        <v>67896.204599999997</v>
      </c>
      <c r="V69" s="15">
        <f t="shared" si="9"/>
        <v>0.1023715277096869</v>
      </c>
    </row>
    <row r="70" spans="5:22" x14ac:dyDescent="0.2">
      <c r="E70" t="s">
        <v>77</v>
      </c>
      <c r="F70" t="s">
        <v>8</v>
      </c>
      <c r="G70">
        <v>2.625</v>
      </c>
      <c r="H70">
        <v>0.25235299999999999</v>
      </c>
      <c r="I70">
        <v>0.283885</v>
      </c>
      <c r="J70">
        <v>3.6237499999999998E-3</v>
      </c>
      <c r="K70">
        <v>79.27</v>
      </c>
      <c r="L70" s="20">
        <f t="shared" si="15"/>
        <v>-1.5890751086281796E-2</v>
      </c>
      <c r="N70">
        <f t="shared" si="16"/>
        <v>186</v>
      </c>
      <c r="O70" s="15">
        <f t="shared" si="10"/>
        <v>883.2355</v>
      </c>
      <c r="P70" s="15">
        <f t="shared" si="17"/>
        <v>977.17200000000003</v>
      </c>
      <c r="Q70" s="15">
        <f t="shared" si="11"/>
        <v>-93.936500000000024</v>
      </c>
      <c r="R70" s="15">
        <f t="shared" si="12"/>
        <v>7446.3463550000015</v>
      </c>
      <c r="S70" s="15">
        <f t="shared" si="18"/>
        <v>-88928.736606220031</v>
      </c>
      <c r="T70" s="15">
        <f t="shared" si="13"/>
        <v>-1.2787917034793248</v>
      </c>
      <c r="U70" s="15">
        <f t="shared" si="14"/>
        <v>60826.578085000001</v>
      </c>
      <c r="V70" s="15">
        <f t="shared" si="9"/>
        <v>0.10439528550237515</v>
      </c>
    </row>
    <row r="71" spans="5:22" x14ac:dyDescent="0.2">
      <c r="E71" t="s">
        <v>78</v>
      </c>
      <c r="F71" t="s">
        <v>8</v>
      </c>
      <c r="G71">
        <v>2.93</v>
      </c>
      <c r="H71">
        <v>0.27100200000000002</v>
      </c>
      <c r="I71">
        <v>0.28588599999999997</v>
      </c>
      <c r="J71">
        <v>3.6051E-3</v>
      </c>
      <c r="K71">
        <v>80.3</v>
      </c>
      <c r="L71" s="20">
        <f t="shared" si="15"/>
        <v>1.2993566292418324E-2</v>
      </c>
      <c r="N71">
        <f t="shared" si="16"/>
        <v>185</v>
      </c>
      <c r="O71" s="15">
        <f t="shared" si="10"/>
        <v>948.50700000000006</v>
      </c>
      <c r="P71" s="15">
        <f t="shared" si="17"/>
        <v>883.2355</v>
      </c>
      <c r="Q71" s="15">
        <f t="shared" si="11"/>
        <v>65.27150000000006</v>
      </c>
      <c r="R71" s="15">
        <f t="shared" si="12"/>
        <v>-5241.3014500000045</v>
      </c>
      <c r="S71" s="15">
        <f t="shared" si="18"/>
        <v>-94171.316847923503</v>
      </c>
      <c r="T71" s="15">
        <f t="shared" si="13"/>
        <v>-1.3472103744779722</v>
      </c>
      <c r="U71" s="15">
        <f t="shared" si="14"/>
        <v>65910.112099999998</v>
      </c>
      <c r="V71" s="15">
        <f t="shared" si="9"/>
        <v>0.10282696323890009</v>
      </c>
    </row>
    <row r="72" spans="5:22" x14ac:dyDescent="0.2">
      <c r="E72" t="s">
        <v>79</v>
      </c>
      <c r="F72" t="s">
        <v>8</v>
      </c>
      <c r="G72">
        <v>3.03</v>
      </c>
      <c r="H72">
        <v>0.28303400000000001</v>
      </c>
      <c r="I72">
        <v>0.27490999999999999</v>
      </c>
      <c r="J72">
        <v>3.5553799999999999E-3</v>
      </c>
      <c r="K72">
        <v>81.260000000000005</v>
      </c>
      <c r="L72" s="20">
        <f t="shared" si="15"/>
        <v>1.1955168119551773E-2</v>
      </c>
      <c r="N72">
        <f t="shared" si="16"/>
        <v>184</v>
      </c>
      <c r="O72" s="15">
        <f t="shared" si="10"/>
        <v>990.61900000000003</v>
      </c>
      <c r="P72" s="15">
        <f t="shared" si="17"/>
        <v>948.50700000000006</v>
      </c>
      <c r="Q72" s="15">
        <f t="shared" si="11"/>
        <v>42.111999999999966</v>
      </c>
      <c r="R72" s="15">
        <f t="shared" si="12"/>
        <v>-3422.0211199999976</v>
      </c>
      <c r="S72" s="15">
        <f t="shared" si="18"/>
        <v>-97594.685178297965</v>
      </c>
      <c r="T72" s="15">
        <f t="shared" si="13"/>
        <v>-1.376929332496893</v>
      </c>
      <c r="U72" s="15">
        <f t="shared" si="14"/>
        <v>69892.699940000006</v>
      </c>
      <c r="V72" s="15">
        <f t="shared" si="9"/>
        <v>0.10282256233036614</v>
      </c>
    </row>
    <row r="73" spans="5:22" x14ac:dyDescent="0.2">
      <c r="E73" t="s">
        <v>80</v>
      </c>
      <c r="F73" t="s">
        <v>8</v>
      </c>
      <c r="G73">
        <v>2.85</v>
      </c>
      <c r="H73">
        <v>0.27707700000000002</v>
      </c>
      <c r="I73">
        <v>0.26524799999999998</v>
      </c>
      <c r="J73">
        <v>3.5243000000000002E-3</v>
      </c>
      <c r="K73">
        <v>81.31</v>
      </c>
      <c r="L73" s="20">
        <f t="shared" si="15"/>
        <v>6.1530888506022841E-4</v>
      </c>
      <c r="M73">
        <v>0.13389999999999999</v>
      </c>
      <c r="N73">
        <f t="shared" si="16"/>
        <v>183</v>
      </c>
      <c r="O73" s="15">
        <f t="shared" si="10"/>
        <v>969.76950000000011</v>
      </c>
      <c r="P73" s="15">
        <f t="shared" si="17"/>
        <v>990.61900000000003</v>
      </c>
      <c r="Q73" s="15">
        <f t="shared" si="11"/>
        <v>-20.849499999999921</v>
      </c>
      <c r="R73" s="15">
        <f t="shared" si="12"/>
        <v>1827.9167290999935</v>
      </c>
      <c r="S73" s="15">
        <f t="shared" si="18"/>
        <v>-95768.145378530477</v>
      </c>
      <c r="T73" s="15">
        <f t="shared" si="13"/>
        <v>-1.3393479157045831</v>
      </c>
      <c r="U73" s="15">
        <f t="shared" si="14"/>
        <v>68876.958045000007</v>
      </c>
      <c r="V73" s="15">
        <f t="shared" si="9"/>
        <v>0.10163712906095543</v>
      </c>
    </row>
    <row r="74" spans="5:22" x14ac:dyDescent="0.2">
      <c r="E74" t="s">
        <v>81</v>
      </c>
      <c r="F74" t="s">
        <v>8</v>
      </c>
      <c r="G74">
        <v>2.29</v>
      </c>
      <c r="H74">
        <v>0.235897</v>
      </c>
      <c r="I74">
        <v>0.27413900000000002</v>
      </c>
      <c r="J74">
        <v>3.38756E-3</v>
      </c>
      <c r="K74">
        <v>78.52</v>
      </c>
      <c r="L74" s="20">
        <f t="shared" si="15"/>
        <v>-3.4313122617144365E-2</v>
      </c>
      <c r="N74">
        <f t="shared" si="16"/>
        <v>182</v>
      </c>
      <c r="O74" s="15">
        <f t="shared" si="10"/>
        <v>825.6395</v>
      </c>
      <c r="P74" s="15">
        <f t="shared" si="17"/>
        <v>969.76950000000011</v>
      </c>
      <c r="Q74" s="15">
        <f t="shared" si="11"/>
        <v>-144.13000000000011</v>
      </c>
      <c r="R74" s="15">
        <f t="shared" si="12"/>
        <v>11317.087600000008</v>
      </c>
      <c r="S74" s="15">
        <f t="shared" si="18"/>
        <v>-84452.397126446172</v>
      </c>
      <c r="T74" s="15">
        <f t="shared" si="13"/>
        <v>-1.135268104800254</v>
      </c>
      <c r="U74" s="15">
        <f t="shared" si="14"/>
        <v>56814.213539999997</v>
      </c>
      <c r="V74" s="15">
        <f t="shared" si="9"/>
        <v>0.10634080743646498</v>
      </c>
    </row>
    <row r="75" spans="5:22" x14ac:dyDescent="0.2">
      <c r="E75" t="s">
        <v>82</v>
      </c>
      <c r="F75" t="s">
        <v>8</v>
      </c>
      <c r="G75">
        <v>2.41</v>
      </c>
      <c r="H75">
        <v>0.24725</v>
      </c>
      <c r="I75">
        <v>0.26770500000000003</v>
      </c>
      <c r="J75">
        <v>3.2943299999999998E-3</v>
      </c>
      <c r="K75">
        <v>79.59</v>
      </c>
      <c r="L75" s="20">
        <f t="shared" si="15"/>
        <v>1.3627101375445871E-2</v>
      </c>
      <c r="N75">
        <f t="shared" si="16"/>
        <v>181</v>
      </c>
      <c r="O75" s="15">
        <f t="shared" si="10"/>
        <v>865.375</v>
      </c>
      <c r="P75" s="15">
        <f t="shared" si="17"/>
        <v>825.6395</v>
      </c>
      <c r="Q75" s="15">
        <f t="shared" si="11"/>
        <v>39.735500000000002</v>
      </c>
      <c r="R75" s="15">
        <f t="shared" si="12"/>
        <v>-3162.5484450000004</v>
      </c>
      <c r="S75" s="15">
        <f t="shared" si="18"/>
        <v>-87616.080839550981</v>
      </c>
      <c r="T75" s="15">
        <f t="shared" si="13"/>
        <v>-1.1453820777466586</v>
      </c>
      <c r="U75" s="15">
        <f t="shared" si="14"/>
        <v>60440.196250000008</v>
      </c>
      <c r="V75" s="15">
        <f t="shared" si="9"/>
        <v>8.386362061901613E-2</v>
      </c>
    </row>
    <row r="76" spans="5:22" x14ac:dyDescent="0.2">
      <c r="E76" t="s">
        <v>83</v>
      </c>
      <c r="F76" t="s">
        <v>8</v>
      </c>
      <c r="G76">
        <v>2.2599999999999998</v>
      </c>
      <c r="H76">
        <v>0.23572899999999999</v>
      </c>
      <c r="I76">
        <v>0.27029700000000001</v>
      </c>
      <c r="J76">
        <v>3.3191900000000001E-3</v>
      </c>
      <c r="K76">
        <v>78.81</v>
      </c>
      <c r="L76" s="20">
        <f t="shared" si="15"/>
        <v>-9.8002261590651729E-3</v>
      </c>
      <c r="N76">
        <f t="shared" si="16"/>
        <v>180</v>
      </c>
      <c r="O76" s="15">
        <f t="shared" si="10"/>
        <v>825.05150000000003</v>
      </c>
      <c r="P76" s="15">
        <f t="shared" si="17"/>
        <v>865.375</v>
      </c>
      <c r="Q76" s="15">
        <f t="shared" si="11"/>
        <v>-40.323499999999967</v>
      </c>
      <c r="R76" s="15">
        <f t="shared" si="12"/>
        <v>3177.8950349999977</v>
      </c>
      <c r="S76" s="15">
        <f t="shared" si="18"/>
        <v>-84439.33118662874</v>
      </c>
      <c r="T76" s="15">
        <f t="shared" si="13"/>
        <v>-1.112183268576771</v>
      </c>
      <c r="U76" s="15">
        <f t="shared" si="14"/>
        <v>57112.308715000006</v>
      </c>
      <c r="V76" s="15">
        <f t="shared" si="9"/>
        <v>8.3260586534252792E-2</v>
      </c>
    </row>
    <row r="77" spans="5:22" x14ac:dyDescent="0.2">
      <c r="E77" t="s">
        <v>84</v>
      </c>
      <c r="F77" t="s">
        <v>8</v>
      </c>
      <c r="G77">
        <v>2.375</v>
      </c>
      <c r="H77">
        <v>0.245557</v>
      </c>
      <c r="I77">
        <v>0.26681199999999999</v>
      </c>
      <c r="J77">
        <v>3.2632500000000001E-3</v>
      </c>
      <c r="K77">
        <v>79.650000000000006</v>
      </c>
      <c r="L77" s="20">
        <f t="shared" si="15"/>
        <v>1.0658545869813629E-2</v>
      </c>
      <c r="N77">
        <f t="shared" si="16"/>
        <v>179</v>
      </c>
      <c r="O77" s="15">
        <f t="shared" si="10"/>
        <v>859.44949999999994</v>
      </c>
      <c r="P77" s="15">
        <f t="shared" si="17"/>
        <v>825.05150000000003</v>
      </c>
      <c r="Q77" s="15">
        <f t="shared" si="11"/>
        <v>34.397999999999911</v>
      </c>
      <c r="R77" s="15">
        <f t="shared" si="12"/>
        <v>-2739.800699999993</v>
      </c>
      <c r="S77" s="15">
        <f t="shared" si="18"/>
        <v>-87180.244069897308</v>
      </c>
      <c r="T77" s="15">
        <f t="shared" si="13"/>
        <v>-1.1289322677027476</v>
      </c>
      <c r="U77" s="15">
        <f t="shared" si="14"/>
        <v>60142.652675000005</v>
      </c>
      <c r="V77" s="15">
        <f t="shared" si="9"/>
        <v>8.3401729864474292E-2</v>
      </c>
    </row>
    <row r="78" spans="5:22" x14ac:dyDescent="0.2">
      <c r="E78" t="s">
        <v>85</v>
      </c>
      <c r="F78" t="s">
        <v>8</v>
      </c>
      <c r="G78">
        <v>2.63</v>
      </c>
      <c r="H78">
        <v>0.26354899999999998</v>
      </c>
      <c r="I78">
        <v>0.26636399999999999</v>
      </c>
      <c r="J78">
        <v>3.2570400000000001E-3</v>
      </c>
      <c r="K78">
        <v>80.73</v>
      </c>
      <c r="L78" s="20">
        <f t="shared" si="15"/>
        <v>1.3559322033898313E-2</v>
      </c>
      <c r="N78">
        <f t="shared" si="16"/>
        <v>178</v>
      </c>
      <c r="O78" s="15">
        <f t="shared" si="10"/>
        <v>922.42149999999992</v>
      </c>
      <c r="P78" s="15">
        <f t="shared" si="17"/>
        <v>859.44949999999994</v>
      </c>
      <c r="Q78" s="15">
        <f t="shared" si="11"/>
        <v>62.97199999999998</v>
      </c>
      <c r="R78" s="15">
        <f t="shared" si="12"/>
        <v>-5083.7295599999989</v>
      </c>
      <c r="S78" s="15">
        <f t="shared" si="18"/>
        <v>-92265.102562165004</v>
      </c>
      <c r="T78" s="15">
        <f t="shared" si="13"/>
        <v>-1.1925044827344202</v>
      </c>
      <c r="U78" s="15">
        <f t="shared" si="14"/>
        <v>65262.087694999995</v>
      </c>
      <c r="V78" s="15">
        <f t="shared" si="9"/>
        <v>8.1768915169954881E-2</v>
      </c>
    </row>
    <row r="79" spans="5:22" x14ac:dyDescent="0.2">
      <c r="E79" t="s">
        <v>86</v>
      </c>
      <c r="F79" t="s">
        <v>8</v>
      </c>
      <c r="G79">
        <v>2.5449999999999999</v>
      </c>
      <c r="H79">
        <v>0.25668299999999999</v>
      </c>
      <c r="I79">
        <v>0.27005800000000002</v>
      </c>
      <c r="J79">
        <v>3.2570400000000001E-3</v>
      </c>
      <c r="K79">
        <v>80.260000000000005</v>
      </c>
      <c r="L79" s="20">
        <f t="shared" si="15"/>
        <v>-5.8218753870927786E-3</v>
      </c>
      <c r="N79">
        <f t="shared" si="16"/>
        <v>177</v>
      </c>
      <c r="O79" s="15">
        <f t="shared" si="10"/>
        <v>898.39049999999997</v>
      </c>
      <c r="P79" s="15">
        <f t="shared" si="17"/>
        <v>922.42149999999992</v>
      </c>
      <c r="Q79" s="15">
        <f t="shared" si="11"/>
        <v>-24.030999999999949</v>
      </c>
      <c r="R79" s="15">
        <f t="shared" si="12"/>
        <v>1928.728059999996</v>
      </c>
      <c r="S79" s="15">
        <f t="shared" si="18"/>
        <v>-90337.567006647747</v>
      </c>
      <c r="T79" s="15">
        <f t="shared" si="13"/>
        <v>-1.1675915446163969</v>
      </c>
      <c r="U79" s="15">
        <f t="shared" si="14"/>
        <v>63197.321530000001</v>
      </c>
      <c r="V79" s="15">
        <f t="shared" si="9"/>
        <v>8.0147776071222324E-2</v>
      </c>
    </row>
    <row r="80" spans="5:22" x14ac:dyDescent="0.2">
      <c r="E80" t="s">
        <v>87</v>
      </c>
      <c r="F80" t="s">
        <v>8</v>
      </c>
      <c r="G80">
        <v>2.44</v>
      </c>
      <c r="H80">
        <v>0.25090299999999999</v>
      </c>
      <c r="I80">
        <v>0.26728400000000002</v>
      </c>
      <c r="J80">
        <v>3.3564799999999998E-3</v>
      </c>
      <c r="K80">
        <v>80.12</v>
      </c>
      <c r="L80" s="20">
        <f t="shared" si="15"/>
        <v>-1.7443309244954408E-3</v>
      </c>
      <c r="N80">
        <f t="shared" si="16"/>
        <v>176</v>
      </c>
      <c r="O80" s="15">
        <f t="shared" si="10"/>
        <v>878.16049999999996</v>
      </c>
      <c r="P80" s="15">
        <f t="shared" si="17"/>
        <v>898.39049999999997</v>
      </c>
      <c r="Q80" s="15">
        <f t="shared" si="11"/>
        <v>-20.230000000000018</v>
      </c>
      <c r="R80" s="15">
        <f t="shared" si="12"/>
        <v>1620.8276000000014</v>
      </c>
      <c r="S80" s="15">
        <f t="shared" si="18"/>
        <v>-88717.906998192353</v>
      </c>
      <c r="T80" s="15">
        <f t="shared" si="13"/>
        <v>-1.1816661923860818</v>
      </c>
      <c r="U80" s="15">
        <f t="shared" si="14"/>
        <v>61818.219259999998</v>
      </c>
      <c r="V80" s="15">
        <f t="shared" si="9"/>
        <v>7.2034791931188696E-2</v>
      </c>
    </row>
    <row r="81" spans="5:22" x14ac:dyDescent="0.2">
      <c r="E81" t="s">
        <v>88</v>
      </c>
      <c r="F81" t="s">
        <v>8</v>
      </c>
      <c r="G81">
        <v>2.6850000000000001</v>
      </c>
      <c r="H81">
        <v>0.27184799999999998</v>
      </c>
      <c r="I81">
        <v>0.25937700000000002</v>
      </c>
      <c r="J81">
        <v>3.3564799999999998E-3</v>
      </c>
      <c r="K81">
        <v>81.77</v>
      </c>
      <c r="L81" s="20">
        <f t="shared" si="15"/>
        <v>2.0594108836744729E-2</v>
      </c>
      <c r="N81">
        <f t="shared" si="16"/>
        <v>175</v>
      </c>
      <c r="O81" s="15">
        <f t="shared" si="10"/>
        <v>951.46799999999996</v>
      </c>
      <c r="P81" s="15">
        <f t="shared" si="17"/>
        <v>878.16049999999996</v>
      </c>
      <c r="Q81" s="15">
        <f t="shared" si="11"/>
        <v>73.307500000000005</v>
      </c>
      <c r="R81" s="15">
        <f t="shared" si="12"/>
        <v>-5994.3542749999997</v>
      </c>
      <c r="S81" s="15">
        <f t="shared" si="18"/>
        <v>-94713.442939384739</v>
      </c>
      <c r="T81" s="15">
        <f t="shared" si="13"/>
        <v>-1.261522924433278</v>
      </c>
      <c r="U81" s="15">
        <f t="shared" si="14"/>
        <v>68404.038359999991</v>
      </c>
      <c r="V81" s="15">
        <f t="shared" si="9"/>
        <v>7.3892531887860879E-2</v>
      </c>
    </row>
    <row r="82" spans="5:22" x14ac:dyDescent="0.2">
      <c r="E82" t="s">
        <v>89</v>
      </c>
      <c r="F82" t="s">
        <v>8</v>
      </c>
      <c r="G82">
        <v>2.6749999999999998</v>
      </c>
      <c r="H82">
        <v>0.27068700000000001</v>
      </c>
      <c r="I82">
        <v>0.26076199999999999</v>
      </c>
      <c r="J82">
        <v>3.33162E-3</v>
      </c>
      <c r="K82">
        <v>81.67</v>
      </c>
      <c r="L82" s="20">
        <f t="shared" si="15"/>
        <v>-1.2229423994128963E-3</v>
      </c>
      <c r="N82">
        <f t="shared" si="16"/>
        <v>174</v>
      </c>
      <c r="O82" s="15">
        <f t="shared" si="10"/>
        <v>947.40449999999998</v>
      </c>
      <c r="P82" s="15">
        <f t="shared" si="17"/>
        <v>951.46799999999996</v>
      </c>
      <c r="Q82" s="15">
        <f t="shared" si="11"/>
        <v>-4.0634999999999764</v>
      </c>
      <c r="R82" s="15">
        <f t="shared" si="12"/>
        <v>331.86604499999805</v>
      </c>
      <c r="S82" s="15">
        <f t="shared" si="18"/>
        <v>-94382.838417309176</v>
      </c>
      <c r="T82" s="15">
        <f t="shared" si="13"/>
        <v>-1.2478085401899826</v>
      </c>
      <c r="U82" s="15">
        <f t="shared" si="14"/>
        <v>68012.025515000001</v>
      </c>
      <c r="V82" s="15">
        <f t="shared" si="9"/>
        <v>7.1562102665374966E-2</v>
      </c>
    </row>
    <row r="83" spans="5:22" x14ac:dyDescent="0.2">
      <c r="E83" t="s">
        <v>90</v>
      </c>
      <c r="F83" t="s">
        <v>8</v>
      </c>
      <c r="G83">
        <v>2.7149999999999999</v>
      </c>
      <c r="H83">
        <v>0.27564699999999998</v>
      </c>
      <c r="I83">
        <v>0.25696200000000002</v>
      </c>
      <c r="J83">
        <v>3.3564799999999998E-3</v>
      </c>
      <c r="K83">
        <v>82.16</v>
      </c>
      <c r="L83" s="20">
        <f t="shared" si="15"/>
        <v>5.9997551120360981E-3</v>
      </c>
      <c r="N83">
        <f t="shared" si="16"/>
        <v>173</v>
      </c>
      <c r="O83" s="15">
        <f t="shared" si="10"/>
        <v>964.76449999999988</v>
      </c>
      <c r="P83" s="15">
        <f t="shared" si="17"/>
        <v>947.40449999999998</v>
      </c>
      <c r="Q83" s="15">
        <f t="shared" si="11"/>
        <v>17.3599999999999</v>
      </c>
      <c r="R83" s="15">
        <f t="shared" si="12"/>
        <v>-1426.2975999999917</v>
      </c>
      <c r="S83" s="15">
        <f t="shared" si="18"/>
        <v>-95810.383825849363</v>
      </c>
      <c r="T83" s="15">
        <f t="shared" si="13"/>
        <v>-1.2761334805705826</v>
      </c>
      <c r="U83" s="15">
        <f t="shared" si="14"/>
        <v>69762.551319999984</v>
      </c>
      <c r="V83" s="15">
        <f t="shared" si="9"/>
        <v>6.6805111632832717E-2</v>
      </c>
    </row>
    <row r="84" spans="5:22" x14ac:dyDescent="0.2">
      <c r="E84" t="s">
        <v>91</v>
      </c>
      <c r="F84" t="s">
        <v>8</v>
      </c>
      <c r="G84">
        <v>3.2</v>
      </c>
      <c r="H84">
        <v>0.31067</v>
      </c>
      <c r="I84">
        <v>0.253023</v>
      </c>
      <c r="J84">
        <v>3.3564799999999998E-3</v>
      </c>
      <c r="K84">
        <v>84.240600000000001</v>
      </c>
      <c r="L84" s="20">
        <f t="shared" si="15"/>
        <v>2.5323758519961048E-2</v>
      </c>
      <c r="N84">
        <f t="shared" si="16"/>
        <v>172</v>
      </c>
      <c r="O84" s="15">
        <f t="shared" si="10"/>
        <v>1087.345</v>
      </c>
      <c r="P84" s="15">
        <f t="shared" si="17"/>
        <v>964.76449999999988</v>
      </c>
      <c r="Q84" s="15">
        <f t="shared" si="11"/>
        <v>122.58050000000014</v>
      </c>
      <c r="R84" s="15">
        <f t="shared" si="12"/>
        <v>-10326.254868300011</v>
      </c>
      <c r="S84" s="15">
        <f t="shared" si="18"/>
        <v>-106137.91482762994</v>
      </c>
      <c r="T84" s="15">
        <f t="shared" si="13"/>
        <v>-1.4136896363517593</v>
      </c>
      <c r="U84" s="15">
        <f t="shared" si="14"/>
        <v>80398.595207000006</v>
      </c>
      <c r="V84" s="15">
        <f t="shared" si="9"/>
        <v>7.0632576790148671E-2</v>
      </c>
    </row>
    <row r="85" spans="5:22" x14ac:dyDescent="0.2">
      <c r="E85" t="s">
        <v>92</v>
      </c>
      <c r="F85" t="s">
        <v>8</v>
      </c>
      <c r="G85">
        <v>3.125</v>
      </c>
      <c r="H85">
        <v>0.30688599999999999</v>
      </c>
      <c r="I85">
        <v>0.25172699999999998</v>
      </c>
      <c r="J85">
        <v>3.2570400000000001E-3</v>
      </c>
      <c r="K85">
        <v>84.16</v>
      </c>
      <c r="L85" s="20">
        <f t="shared" si="15"/>
        <v>-9.5678330876092232E-4</v>
      </c>
      <c r="N85">
        <f t="shared" si="16"/>
        <v>171</v>
      </c>
      <c r="O85" s="15">
        <f t="shared" si="10"/>
        <v>1074.1009999999999</v>
      </c>
      <c r="P85" s="15">
        <f t="shared" si="17"/>
        <v>1087.345</v>
      </c>
      <c r="Q85" s="15">
        <f t="shared" si="11"/>
        <v>-13.244000000000142</v>
      </c>
      <c r="R85" s="15">
        <f t="shared" si="12"/>
        <v>1114.615040000012</v>
      </c>
      <c r="S85" s="15">
        <f t="shared" si="18"/>
        <v>-105024.71347726627</v>
      </c>
      <c r="T85" s="15">
        <f t="shared" si="13"/>
        <v>-1.3574194158095052</v>
      </c>
      <c r="U85" s="15">
        <f t="shared" si="14"/>
        <v>79458.840159999992</v>
      </c>
      <c r="V85" s="15">
        <f t="shared" si="9"/>
        <v>7.0307212691467377E-2</v>
      </c>
    </row>
    <row r="86" spans="5:22" x14ac:dyDescent="0.2">
      <c r="E86" t="s">
        <v>93</v>
      </c>
      <c r="F86" t="s">
        <v>8</v>
      </c>
      <c r="G86">
        <v>3.3250000000000002</v>
      </c>
      <c r="H86">
        <v>0.32288299999999998</v>
      </c>
      <c r="I86">
        <v>0.24714900000000001</v>
      </c>
      <c r="J86">
        <v>3.2321699999999999E-3</v>
      </c>
      <c r="K86">
        <v>85.201999999999998</v>
      </c>
      <c r="L86" s="20">
        <f t="shared" si="15"/>
        <v>1.2381178707224327E-2</v>
      </c>
      <c r="N86">
        <f t="shared" si="16"/>
        <v>170</v>
      </c>
      <c r="O86" s="15">
        <f t="shared" si="10"/>
        <v>1130.0905</v>
      </c>
      <c r="P86" s="15">
        <f t="shared" si="17"/>
        <v>1074.1009999999999</v>
      </c>
      <c r="Q86" s="15">
        <f t="shared" si="11"/>
        <v>55.989500000000135</v>
      </c>
      <c r="R86" s="15">
        <f t="shared" si="12"/>
        <v>-4770.4173790000114</v>
      </c>
      <c r="S86" s="15">
        <f t="shared" si="18"/>
        <v>-109796.48827568209</v>
      </c>
      <c r="T86" s="15">
        <f t="shared" si="13"/>
        <v>-1.4082576012302039</v>
      </c>
      <c r="U86" s="15">
        <f t="shared" si="14"/>
        <v>84648.470780999996</v>
      </c>
      <c r="V86" s="15">
        <f t="shared" si="9"/>
        <v>6.5429566477269746E-2</v>
      </c>
    </row>
    <row r="87" spans="5:22" x14ac:dyDescent="0.2">
      <c r="E87" t="s">
        <v>94</v>
      </c>
      <c r="F87" t="s">
        <v>8</v>
      </c>
      <c r="G87">
        <v>2.98</v>
      </c>
      <c r="H87">
        <v>0.30077700000000002</v>
      </c>
      <c r="I87">
        <v>0.247005</v>
      </c>
      <c r="J87">
        <v>3.17002E-3</v>
      </c>
      <c r="K87">
        <v>84.17</v>
      </c>
      <c r="L87" s="20">
        <f t="shared" si="15"/>
        <v>-1.211239172789369E-2</v>
      </c>
      <c r="N87">
        <f t="shared" si="16"/>
        <v>169</v>
      </c>
      <c r="O87" s="15">
        <f t="shared" si="10"/>
        <v>1052.7195000000002</v>
      </c>
      <c r="P87" s="15">
        <f t="shared" si="17"/>
        <v>1130.0905</v>
      </c>
      <c r="Q87" s="15">
        <f t="shared" si="11"/>
        <v>-77.370999999999867</v>
      </c>
      <c r="R87" s="15">
        <f t="shared" si="12"/>
        <v>6512.3170699999891</v>
      </c>
      <c r="S87" s="15">
        <f t="shared" si="18"/>
        <v>-103285.57946328333</v>
      </c>
      <c r="T87" s="15">
        <f t="shared" si="13"/>
        <v>-1.2992752087706245</v>
      </c>
      <c r="U87" s="15">
        <f t="shared" si="14"/>
        <v>78177.400315000021</v>
      </c>
      <c r="V87" s="15">
        <f t="shared" ref="V87:V150" si="19">_xlfn.STDEV.P(L68:L87)*SQRT(COUNT(L68:L87))</f>
        <v>6.7389346743850415E-2</v>
      </c>
    </row>
    <row r="88" spans="5:22" x14ac:dyDescent="0.2">
      <c r="E88" t="s">
        <v>95</v>
      </c>
      <c r="F88" t="s">
        <v>8</v>
      </c>
      <c r="G88">
        <v>3.2749999999999999</v>
      </c>
      <c r="H88">
        <v>0.32520300000000002</v>
      </c>
      <c r="I88">
        <v>0.23980699999999999</v>
      </c>
      <c r="J88">
        <v>3.12029E-3</v>
      </c>
      <c r="K88">
        <v>85.72</v>
      </c>
      <c r="L88" s="20">
        <f t="shared" si="15"/>
        <v>1.8415112272781142E-2</v>
      </c>
      <c r="N88">
        <f t="shared" si="16"/>
        <v>168</v>
      </c>
      <c r="O88" s="15">
        <f t="shared" si="10"/>
        <v>1138.2105000000001</v>
      </c>
      <c r="P88" s="15">
        <f t="shared" si="17"/>
        <v>1052.7195000000002</v>
      </c>
      <c r="Q88" s="15">
        <f t="shared" si="11"/>
        <v>85.490999999999985</v>
      </c>
      <c r="R88" s="15">
        <f t="shared" si="12"/>
        <v>-7328.2885199999982</v>
      </c>
      <c r="S88" s="15">
        <f t="shared" si="18"/>
        <v>-110615.1672584921</v>
      </c>
      <c r="T88" s="15">
        <f t="shared" si="13"/>
        <v>-1.3696484136706362</v>
      </c>
      <c r="U88" s="15">
        <f t="shared" si="14"/>
        <v>86104.904060000015</v>
      </c>
      <c r="V88" s="15">
        <f t="shared" si="19"/>
        <v>6.2757026950449879E-2</v>
      </c>
    </row>
    <row r="89" spans="5:22" x14ac:dyDescent="0.2">
      <c r="E89" t="s">
        <v>96</v>
      </c>
      <c r="F89" t="s">
        <v>8</v>
      </c>
      <c r="G89">
        <v>2.8149999999999999</v>
      </c>
      <c r="H89">
        <v>0.29547600000000002</v>
      </c>
      <c r="I89">
        <v>0.23916999999999999</v>
      </c>
      <c r="J89">
        <v>3.0519200000000001E-3</v>
      </c>
      <c r="K89">
        <v>84.43</v>
      </c>
      <c r="L89" s="20">
        <f t="shared" si="15"/>
        <v>-1.5048996733550979E-2</v>
      </c>
      <c r="N89">
        <f t="shared" si="16"/>
        <v>167</v>
      </c>
      <c r="O89" s="15">
        <f t="shared" si="10"/>
        <v>1034.1660000000002</v>
      </c>
      <c r="P89" s="15">
        <f t="shared" si="17"/>
        <v>1138.2105000000001</v>
      </c>
      <c r="Q89" s="15">
        <f t="shared" si="11"/>
        <v>-104.04449999999997</v>
      </c>
      <c r="R89" s="15">
        <f t="shared" si="12"/>
        <v>8784.4771349999974</v>
      </c>
      <c r="S89" s="15">
        <f t="shared" si="18"/>
        <v>-101832.05977190578</v>
      </c>
      <c r="T89" s="15">
        <f t="shared" si="13"/>
        <v>-1.2332670629328362</v>
      </c>
      <c r="U89" s="15">
        <f t="shared" si="14"/>
        <v>77462.135380000022</v>
      </c>
      <c r="V89" s="15">
        <f t="shared" si="19"/>
        <v>6.4857572006748618E-2</v>
      </c>
    </row>
    <row r="90" spans="5:22" x14ac:dyDescent="0.2">
      <c r="E90" t="s">
        <v>97</v>
      </c>
      <c r="F90" t="s">
        <v>8</v>
      </c>
      <c r="G90">
        <v>2.88</v>
      </c>
      <c r="H90">
        <v>0.30058299999999999</v>
      </c>
      <c r="I90">
        <v>0.23877000000000001</v>
      </c>
      <c r="J90">
        <v>3.0270599999999998E-3</v>
      </c>
      <c r="K90">
        <v>84.72</v>
      </c>
      <c r="L90" s="20">
        <f t="shared" si="15"/>
        <v>3.434798057562416E-3</v>
      </c>
      <c r="N90">
        <f t="shared" si="16"/>
        <v>166</v>
      </c>
      <c r="O90" s="15">
        <f t="shared" si="10"/>
        <v>1052.0405000000001</v>
      </c>
      <c r="P90" s="15">
        <f t="shared" si="17"/>
        <v>1034.1660000000002</v>
      </c>
      <c r="Q90" s="15">
        <f t="shared" si="11"/>
        <v>17.874499999999898</v>
      </c>
      <c r="R90" s="15">
        <f t="shared" si="12"/>
        <v>-1514.3276399999913</v>
      </c>
      <c r="S90" s="15">
        <f t="shared" si="18"/>
        <v>-103347.6206789687</v>
      </c>
      <c r="T90" s="15">
        <f t="shared" si="13"/>
        <v>-1.2414263835415831</v>
      </c>
      <c r="U90" s="15">
        <f t="shared" si="14"/>
        <v>79048.87116000001</v>
      </c>
      <c r="V90" s="15">
        <f t="shared" si="19"/>
        <v>6.2064552963721258E-2</v>
      </c>
    </row>
    <row r="91" spans="5:22" x14ac:dyDescent="0.2">
      <c r="E91" t="s">
        <v>98</v>
      </c>
      <c r="F91" t="s">
        <v>8</v>
      </c>
      <c r="G91">
        <v>2.4</v>
      </c>
      <c r="H91">
        <v>0.26601399999999997</v>
      </c>
      <c r="I91">
        <v>0.238703</v>
      </c>
      <c r="J91">
        <v>2.9835500000000002E-3</v>
      </c>
      <c r="K91">
        <v>83.13</v>
      </c>
      <c r="L91" s="20">
        <f t="shared" si="15"/>
        <v>-1.8767705382436328E-2</v>
      </c>
      <c r="N91">
        <f t="shared" si="16"/>
        <v>165</v>
      </c>
      <c r="O91" s="15">
        <f t="shared" si="10"/>
        <v>931.04899999999986</v>
      </c>
      <c r="P91" s="15">
        <f t="shared" si="17"/>
        <v>1052.0405000000001</v>
      </c>
      <c r="Q91" s="15">
        <f t="shared" si="11"/>
        <v>-120.9915000000002</v>
      </c>
      <c r="R91" s="15">
        <f t="shared" si="12"/>
        <v>10058.023395000017</v>
      </c>
      <c r="S91" s="15">
        <f t="shared" si="18"/>
        <v>-93290.838710352225</v>
      </c>
      <c r="T91" s="15">
        <f t="shared" si="13"/>
        <v>-1.1045154041042515</v>
      </c>
      <c r="U91" s="15">
        <f t="shared" si="14"/>
        <v>68998.103369999983</v>
      </c>
      <c r="V91" s="15">
        <f t="shared" si="19"/>
        <v>6.4827819782884946E-2</v>
      </c>
    </row>
    <row r="92" spans="5:22" x14ac:dyDescent="0.2">
      <c r="E92" t="s">
        <v>99</v>
      </c>
      <c r="F92" t="s">
        <v>8</v>
      </c>
      <c r="G92">
        <v>2.2799999999999998</v>
      </c>
      <c r="H92">
        <v>0.25494899999999998</v>
      </c>
      <c r="I92">
        <v>0.24044599999999999</v>
      </c>
      <c r="J92">
        <v>2.9524799999999999E-3</v>
      </c>
      <c r="K92">
        <v>83.39</v>
      </c>
      <c r="L92" s="20">
        <f t="shared" si="15"/>
        <v>3.1276314206665212E-3</v>
      </c>
      <c r="N92">
        <f t="shared" si="16"/>
        <v>164</v>
      </c>
      <c r="O92" s="15">
        <f t="shared" si="10"/>
        <v>892.3214999999999</v>
      </c>
      <c r="P92" s="15">
        <f t="shared" si="17"/>
        <v>931.04899999999986</v>
      </c>
      <c r="Q92" s="15">
        <f t="shared" si="11"/>
        <v>-38.727499999999964</v>
      </c>
      <c r="R92" s="15">
        <f t="shared" si="12"/>
        <v>3229.4862249999969</v>
      </c>
      <c r="S92" s="15">
        <f t="shared" si="18"/>
        <v>-90062.457000756331</v>
      </c>
      <c r="T92" s="15">
        <f t="shared" si="13"/>
        <v>-1.0551889009745754</v>
      </c>
      <c r="U92" s="15">
        <f t="shared" si="14"/>
        <v>66430.689884999985</v>
      </c>
      <c r="V92" s="15">
        <f t="shared" si="19"/>
        <v>6.4016169353292157E-2</v>
      </c>
    </row>
    <row r="93" spans="5:22" x14ac:dyDescent="0.2">
      <c r="E93" t="s">
        <v>100</v>
      </c>
      <c r="F93" t="s">
        <v>8</v>
      </c>
      <c r="G93">
        <v>2.2200000000000002</v>
      </c>
      <c r="H93">
        <v>0.25002400000000002</v>
      </c>
      <c r="I93">
        <v>0.24270800000000001</v>
      </c>
      <c r="J93">
        <v>2.9214000000000002E-3</v>
      </c>
      <c r="K93">
        <v>82.78</v>
      </c>
      <c r="L93" s="20">
        <f t="shared" si="15"/>
        <v>-7.3150257824678988E-3</v>
      </c>
      <c r="M93">
        <v>0.24604999999999999</v>
      </c>
      <c r="N93">
        <f t="shared" si="16"/>
        <v>163</v>
      </c>
      <c r="O93" s="15">
        <f t="shared" si="10"/>
        <v>875.08400000000006</v>
      </c>
      <c r="P93" s="15">
        <f t="shared" si="17"/>
        <v>892.3214999999999</v>
      </c>
      <c r="Q93" s="15">
        <f t="shared" si="11"/>
        <v>-17.237499999999841</v>
      </c>
      <c r="R93" s="15">
        <f t="shared" si="12"/>
        <v>1646.4759550749868</v>
      </c>
      <c r="S93" s="15">
        <f t="shared" si="18"/>
        <v>-88417.036234582323</v>
      </c>
      <c r="T93" s="15">
        <f t="shared" si="13"/>
        <v>-1.0250060700623365</v>
      </c>
      <c r="U93" s="15">
        <f t="shared" si="14"/>
        <v>64669.45352000001</v>
      </c>
      <c r="V93" s="15">
        <f t="shared" si="19"/>
        <v>6.4577243052173855E-2</v>
      </c>
    </row>
    <row r="94" spans="5:22" x14ac:dyDescent="0.2">
      <c r="E94" t="s">
        <v>101</v>
      </c>
      <c r="F94" t="s">
        <v>8</v>
      </c>
      <c r="G94">
        <v>2.6150000000000002</v>
      </c>
      <c r="H94">
        <v>0.28640500000000002</v>
      </c>
      <c r="I94">
        <v>0.233457</v>
      </c>
      <c r="J94">
        <v>2.84681E-3</v>
      </c>
      <c r="K94">
        <v>85.12</v>
      </c>
      <c r="L94" s="20">
        <f t="shared" si="15"/>
        <v>2.8267697511476175E-2</v>
      </c>
      <c r="N94">
        <f t="shared" si="16"/>
        <v>162</v>
      </c>
      <c r="O94" s="15">
        <f t="shared" si="10"/>
        <v>1002.4175</v>
      </c>
      <c r="P94" s="15">
        <f t="shared" si="17"/>
        <v>875.08400000000006</v>
      </c>
      <c r="Q94" s="15">
        <f t="shared" si="11"/>
        <v>127.33349999999996</v>
      </c>
      <c r="R94" s="15">
        <f t="shared" si="12"/>
        <v>-10838.627519999996</v>
      </c>
      <c r="S94" s="15">
        <f t="shared" si="18"/>
        <v>-99256.688760652381</v>
      </c>
      <c r="T94" s="15">
        <f t="shared" si="13"/>
        <v>-1.1212894211536222</v>
      </c>
      <c r="U94" s="15">
        <f t="shared" si="14"/>
        <v>76173.277600000001</v>
      </c>
      <c r="V94" s="15">
        <f t="shared" si="19"/>
        <v>5.8913504165113005E-2</v>
      </c>
    </row>
    <row r="95" spans="5:22" x14ac:dyDescent="0.2">
      <c r="E95" t="s">
        <v>102</v>
      </c>
      <c r="F95" t="s">
        <v>8</v>
      </c>
      <c r="G95">
        <v>2.4</v>
      </c>
      <c r="H95">
        <v>0.27288400000000002</v>
      </c>
      <c r="I95">
        <v>0.22949800000000001</v>
      </c>
      <c r="J95">
        <v>2.8530299999999999E-3</v>
      </c>
      <c r="K95">
        <v>84.74</v>
      </c>
      <c r="L95" s="20">
        <f t="shared" si="15"/>
        <v>-4.4642857142858094E-3</v>
      </c>
      <c r="N95">
        <f t="shared" si="16"/>
        <v>161</v>
      </c>
      <c r="O95" s="15">
        <f t="shared" si="10"/>
        <v>955.09400000000005</v>
      </c>
      <c r="P95" s="15">
        <f t="shared" si="17"/>
        <v>1002.4175</v>
      </c>
      <c r="Q95" s="15">
        <f t="shared" si="11"/>
        <v>-47.323499999999967</v>
      </c>
      <c r="R95" s="15">
        <f t="shared" si="12"/>
        <v>4010.1933899999972</v>
      </c>
      <c r="S95" s="15">
        <f t="shared" si="18"/>
        <v>-95247.616660073531</v>
      </c>
      <c r="T95" s="15">
        <f t="shared" si="13"/>
        <v>-1.0783504276178157</v>
      </c>
      <c r="U95" s="15">
        <f t="shared" si="14"/>
        <v>72534.665559999994</v>
      </c>
      <c r="V95" s="15">
        <f t="shared" si="19"/>
        <v>5.8635318511356636E-2</v>
      </c>
    </row>
    <row r="96" spans="5:22" x14ac:dyDescent="0.2">
      <c r="E96" t="s">
        <v>103</v>
      </c>
      <c r="F96" t="s">
        <v>8</v>
      </c>
      <c r="G96">
        <v>2.165</v>
      </c>
      <c r="H96">
        <v>0.25627100000000003</v>
      </c>
      <c r="I96">
        <v>0.22638900000000001</v>
      </c>
      <c r="J96">
        <v>2.8530299999999999E-3</v>
      </c>
      <c r="K96">
        <v>84.19</v>
      </c>
      <c r="L96" s="20">
        <f t="shared" si="15"/>
        <v>-6.4904413500117553E-3</v>
      </c>
      <c r="N96">
        <f t="shared" si="16"/>
        <v>160</v>
      </c>
      <c r="O96" s="15">
        <f t="shared" si="10"/>
        <v>896.94850000000008</v>
      </c>
      <c r="P96" s="15">
        <f t="shared" si="17"/>
        <v>955.09400000000005</v>
      </c>
      <c r="Q96" s="15">
        <f t="shared" si="11"/>
        <v>-58.14549999999997</v>
      </c>
      <c r="R96" s="15">
        <f t="shared" si="12"/>
        <v>4895.2696449999976</v>
      </c>
      <c r="S96" s="15">
        <f t="shared" si="18"/>
        <v>-90353.425365501156</v>
      </c>
      <c r="T96" s="15">
        <f t="shared" si="13"/>
        <v>-1.0229406078195864</v>
      </c>
      <c r="U96" s="15">
        <f t="shared" si="14"/>
        <v>67936.594215000005</v>
      </c>
      <c r="V96" s="15">
        <f t="shared" si="19"/>
        <v>5.7985202390839256E-2</v>
      </c>
    </row>
    <row r="97" spans="5:22" x14ac:dyDescent="0.2">
      <c r="E97" t="s">
        <v>104</v>
      </c>
      <c r="F97" t="s">
        <v>8</v>
      </c>
      <c r="G97">
        <v>1.98</v>
      </c>
      <c r="H97">
        <v>0.238456</v>
      </c>
      <c r="I97">
        <v>0.230847</v>
      </c>
      <c r="J97">
        <v>2.8778900000000001E-3</v>
      </c>
      <c r="K97">
        <v>83.1</v>
      </c>
      <c r="L97" s="20">
        <f t="shared" si="15"/>
        <v>-1.2946905808290832E-2</v>
      </c>
      <c r="N97">
        <f t="shared" si="16"/>
        <v>159</v>
      </c>
      <c r="O97" s="15">
        <f t="shared" si="10"/>
        <v>834.596</v>
      </c>
      <c r="P97" s="15">
        <f t="shared" si="17"/>
        <v>896.94850000000008</v>
      </c>
      <c r="Q97" s="15">
        <f t="shared" si="11"/>
        <v>-62.352500000000077</v>
      </c>
      <c r="R97" s="15">
        <f t="shared" si="12"/>
        <v>5181.4927500000058</v>
      </c>
      <c r="S97" s="15">
        <f t="shared" si="18"/>
        <v>-85172.955556108966</v>
      </c>
      <c r="T97" s="15">
        <f t="shared" si="13"/>
        <v>-0.97269205184670804</v>
      </c>
      <c r="U97" s="15">
        <f t="shared" si="14"/>
        <v>62424.927599999995</v>
      </c>
      <c r="V97" s="15">
        <f t="shared" si="19"/>
        <v>5.9569505591846858E-2</v>
      </c>
    </row>
    <row r="98" spans="5:22" x14ac:dyDescent="0.2">
      <c r="E98" t="s">
        <v>105</v>
      </c>
      <c r="F98" t="s">
        <v>8</v>
      </c>
      <c r="G98">
        <v>1.9550000000000001</v>
      </c>
      <c r="H98">
        <v>0.23566300000000001</v>
      </c>
      <c r="I98">
        <v>0.23258100000000001</v>
      </c>
      <c r="J98">
        <v>2.8592399999999999E-3</v>
      </c>
      <c r="K98">
        <v>82.87</v>
      </c>
      <c r="L98" s="20">
        <f t="shared" si="15"/>
        <v>-2.7677496991574957E-3</v>
      </c>
      <c r="N98">
        <f t="shared" si="16"/>
        <v>158</v>
      </c>
      <c r="O98" s="15">
        <f t="shared" si="10"/>
        <v>824.82050000000004</v>
      </c>
      <c r="P98" s="15">
        <f t="shared" si="17"/>
        <v>834.596</v>
      </c>
      <c r="Q98" s="15">
        <f t="shared" si="11"/>
        <v>-9.7754999999999654</v>
      </c>
      <c r="R98" s="15">
        <f t="shared" si="12"/>
        <v>810.09568499999716</v>
      </c>
      <c r="S98" s="15">
        <f t="shared" si="18"/>
        <v>-84363.832563160817</v>
      </c>
      <c r="T98" s="15">
        <f t="shared" si="13"/>
        <v>-0.95720811356306312</v>
      </c>
      <c r="U98" s="15">
        <f t="shared" si="14"/>
        <v>61510.37483500001</v>
      </c>
      <c r="V98" s="15">
        <f t="shared" si="19"/>
        <v>5.8576337210560422E-2</v>
      </c>
    </row>
    <row r="99" spans="5:22" x14ac:dyDescent="0.2">
      <c r="E99" t="s">
        <v>106</v>
      </c>
      <c r="F99" t="s">
        <v>8</v>
      </c>
      <c r="G99">
        <v>2.2799999999999998</v>
      </c>
      <c r="H99">
        <v>0.26761400000000002</v>
      </c>
      <c r="I99">
        <v>0.22592000000000001</v>
      </c>
      <c r="J99">
        <v>2.8157299999999998E-3</v>
      </c>
      <c r="K99">
        <v>84.85</v>
      </c>
      <c r="L99" s="20">
        <f t="shared" si="15"/>
        <v>2.3892844213828868E-2</v>
      </c>
      <c r="N99">
        <f t="shared" si="16"/>
        <v>157</v>
      </c>
      <c r="O99" s="15">
        <f t="shared" si="10"/>
        <v>936.64900000000011</v>
      </c>
      <c r="P99" s="15">
        <f t="shared" si="17"/>
        <v>824.82050000000004</v>
      </c>
      <c r="Q99" s="15">
        <f t="shared" si="11"/>
        <v>111.82850000000008</v>
      </c>
      <c r="R99" s="15">
        <f t="shared" si="12"/>
        <v>-9488.6482250000063</v>
      </c>
      <c r="S99" s="15">
        <f t="shared" si="18"/>
        <v>-93853.437996274399</v>
      </c>
      <c r="T99" s="15">
        <f t="shared" si="13"/>
        <v>-1.048674368925594</v>
      </c>
      <c r="U99" s="15">
        <f t="shared" si="14"/>
        <v>71494.667650000003</v>
      </c>
      <c r="V99" s="15">
        <f t="shared" si="19"/>
        <v>6.1977048163477128E-2</v>
      </c>
    </row>
    <row r="100" spans="5:22" x14ac:dyDescent="0.2">
      <c r="E100" t="s">
        <v>107</v>
      </c>
      <c r="F100" t="s">
        <v>8</v>
      </c>
      <c r="G100">
        <v>1.89</v>
      </c>
      <c r="H100">
        <v>0.233678</v>
      </c>
      <c r="I100">
        <v>0.228328</v>
      </c>
      <c r="J100">
        <v>2.9027499999999999E-3</v>
      </c>
      <c r="K100">
        <v>83.16</v>
      </c>
      <c r="L100" s="20">
        <f t="shared" si="15"/>
        <v>-1.9917501473187937E-2</v>
      </c>
      <c r="N100">
        <f t="shared" si="16"/>
        <v>156</v>
      </c>
      <c r="O100" s="15">
        <f t="shared" si="10"/>
        <v>817.87299999999993</v>
      </c>
      <c r="P100" s="15">
        <f t="shared" si="17"/>
        <v>936.64900000000011</v>
      </c>
      <c r="Q100" s="15">
        <f t="shared" si="11"/>
        <v>-118.77600000000018</v>
      </c>
      <c r="R100" s="15">
        <f t="shared" si="12"/>
        <v>9877.4121600000144</v>
      </c>
      <c r="S100" s="15">
        <f t="shared" si="18"/>
        <v>-83977.074510643302</v>
      </c>
      <c r="T100" s="15">
        <f t="shared" si="13"/>
        <v>-0.96731925807845176</v>
      </c>
      <c r="U100" s="15">
        <f t="shared" si="14"/>
        <v>61399.318679999997</v>
      </c>
      <c r="V100" s="15">
        <f t="shared" si="19"/>
        <v>6.5749385581867423E-2</v>
      </c>
    </row>
    <row r="101" spans="5:22" x14ac:dyDescent="0.2">
      <c r="E101" t="s">
        <v>108</v>
      </c>
      <c r="F101" t="s">
        <v>8</v>
      </c>
      <c r="G101">
        <v>2.0649999999999999</v>
      </c>
      <c r="H101">
        <v>0.24961</v>
      </c>
      <c r="I101">
        <v>0.22717499999999999</v>
      </c>
      <c r="J101">
        <v>2.9276100000000002E-3</v>
      </c>
      <c r="K101">
        <v>84.02</v>
      </c>
      <c r="L101" s="20">
        <f t="shared" si="15"/>
        <v>1.0341510341510318E-2</v>
      </c>
      <c r="N101">
        <f t="shared" si="16"/>
        <v>155</v>
      </c>
      <c r="O101" s="15">
        <f t="shared" si="10"/>
        <v>873.63499999999999</v>
      </c>
      <c r="P101" s="15">
        <f t="shared" si="17"/>
        <v>817.87299999999993</v>
      </c>
      <c r="Q101" s="15">
        <f t="shared" si="11"/>
        <v>55.762000000000057</v>
      </c>
      <c r="R101" s="15">
        <f t="shared" si="12"/>
        <v>-4685.1232400000044</v>
      </c>
      <c r="S101" s="15">
        <f t="shared" si="18"/>
        <v>-88663.165069901384</v>
      </c>
      <c r="T101" s="15">
        <f t="shared" si="13"/>
        <v>-1.0300443201995795</v>
      </c>
      <c r="U101" s="15">
        <f t="shared" si="14"/>
        <v>66175.312699999995</v>
      </c>
      <c r="V101" s="15">
        <f t="shared" si="19"/>
        <v>6.3568683225185926E-2</v>
      </c>
    </row>
    <row r="102" spans="5:22" x14ac:dyDescent="0.2">
      <c r="E102" t="s">
        <v>109</v>
      </c>
      <c r="F102" t="s">
        <v>8</v>
      </c>
      <c r="G102">
        <v>2.335</v>
      </c>
      <c r="H102">
        <v>0.274617</v>
      </c>
      <c r="I102">
        <v>0.22348299999999999</v>
      </c>
      <c r="J102">
        <v>2.9524799999999999E-3</v>
      </c>
      <c r="K102">
        <v>85.39</v>
      </c>
      <c r="L102" s="20">
        <f t="shared" si="15"/>
        <v>1.6305641513925329E-2</v>
      </c>
      <c r="N102">
        <f t="shared" si="16"/>
        <v>154</v>
      </c>
      <c r="O102" s="15">
        <f t="shared" si="10"/>
        <v>961.15949999999998</v>
      </c>
      <c r="P102" s="15">
        <f t="shared" si="17"/>
        <v>873.63499999999999</v>
      </c>
      <c r="Q102" s="15">
        <f t="shared" si="11"/>
        <v>87.524499999999989</v>
      </c>
      <c r="R102" s="15">
        <f t="shared" si="12"/>
        <v>-7473.7170549999992</v>
      </c>
      <c r="S102" s="15">
        <f t="shared" si="18"/>
        <v>-96137.912169221585</v>
      </c>
      <c r="T102" s="15">
        <f t="shared" si="13"/>
        <v>-1.1263700909578704</v>
      </c>
      <c r="U102" s="15">
        <f t="shared" si="14"/>
        <v>73900.909704999998</v>
      </c>
      <c r="V102" s="15">
        <f t="shared" si="19"/>
        <v>6.5106498658347459E-2</v>
      </c>
    </row>
    <row r="103" spans="5:22" x14ac:dyDescent="0.2">
      <c r="E103" t="s">
        <v>110</v>
      </c>
      <c r="F103" t="s">
        <v>8</v>
      </c>
      <c r="G103">
        <v>2.96</v>
      </c>
      <c r="H103">
        <v>0.32161400000000001</v>
      </c>
      <c r="I103">
        <v>0.22605600000000001</v>
      </c>
      <c r="J103">
        <v>2.9773400000000002E-3</v>
      </c>
      <c r="K103">
        <v>87.35</v>
      </c>
      <c r="L103" s="20">
        <f t="shared" si="15"/>
        <v>2.2953507436467957E-2</v>
      </c>
      <c r="N103">
        <f t="shared" si="16"/>
        <v>153</v>
      </c>
      <c r="O103" s="15">
        <f t="shared" si="10"/>
        <v>1125.6490000000001</v>
      </c>
      <c r="P103" s="15">
        <f t="shared" si="17"/>
        <v>961.15949999999998</v>
      </c>
      <c r="Q103" s="15">
        <f t="shared" si="11"/>
        <v>164.48950000000013</v>
      </c>
      <c r="R103" s="15">
        <f t="shared" si="12"/>
        <v>-14368.157825000011</v>
      </c>
      <c r="S103" s="15">
        <f t="shared" si="18"/>
        <v>-110507.19636431256</v>
      </c>
      <c r="T103" s="15">
        <f t="shared" si="13"/>
        <v>-1.3056249842195333</v>
      </c>
      <c r="U103" s="15">
        <f t="shared" si="14"/>
        <v>87965.440150000009</v>
      </c>
      <c r="V103" s="15">
        <f t="shared" si="19"/>
        <v>6.8089451982356261E-2</v>
      </c>
    </row>
    <row r="104" spans="5:22" x14ac:dyDescent="0.2">
      <c r="E104" t="s">
        <v>111</v>
      </c>
      <c r="F104" t="s">
        <v>8</v>
      </c>
      <c r="G104">
        <v>3.0150000000000001</v>
      </c>
      <c r="H104">
        <v>0.32524500000000001</v>
      </c>
      <c r="I104">
        <v>0.22701199999999999</v>
      </c>
      <c r="J104">
        <v>2.94626E-3</v>
      </c>
      <c r="K104">
        <v>87.5</v>
      </c>
      <c r="L104" s="20">
        <f t="shared" si="15"/>
        <v>1.7172295363481194E-3</v>
      </c>
      <c r="N104">
        <f t="shared" si="16"/>
        <v>152</v>
      </c>
      <c r="O104" s="15">
        <f t="shared" si="10"/>
        <v>1138.3575000000001</v>
      </c>
      <c r="P104" s="15">
        <f t="shared" si="17"/>
        <v>1125.6490000000001</v>
      </c>
      <c r="Q104" s="15">
        <f t="shared" si="11"/>
        <v>12.708499999999958</v>
      </c>
      <c r="R104" s="15">
        <f t="shared" si="12"/>
        <v>-1111.9937499999965</v>
      </c>
      <c r="S104" s="15">
        <f t="shared" si="18"/>
        <v>-111620.49573929678</v>
      </c>
      <c r="T104" s="15">
        <f t="shared" si="13"/>
        <v>-1.3050119118129386</v>
      </c>
      <c r="U104" s="15">
        <f t="shared" si="14"/>
        <v>89053.78125</v>
      </c>
      <c r="V104" s="15">
        <f t="shared" si="19"/>
        <v>6.4189061846802078E-2</v>
      </c>
    </row>
    <row r="105" spans="5:22" x14ac:dyDescent="0.2">
      <c r="E105" t="s">
        <v>112</v>
      </c>
      <c r="F105" t="s">
        <v>8</v>
      </c>
      <c r="G105">
        <v>2.95</v>
      </c>
      <c r="H105">
        <v>0.316658</v>
      </c>
      <c r="I105">
        <v>0.23258599999999999</v>
      </c>
      <c r="J105">
        <v>2.9400400000000001E-3</v>
      </c>
      <c r="K105">
        <v>86.95</v>
      </c>
      <c r="L105" s="20">
        <f t="shared" si="15"/>
        <v>-6.2857142857142279E-3</v>
      </c>
      <c r="N105">
        <f t="shared" si="16"/>
        <v>151</v>
      </c>
      <c r="O105" s="15">
        <f t="shared" si="10"/>
        <v>1108.3029999999999</v>
      </c>
      <c r="P105" s="15">
        <f t="shared" si="17"/>
        <v>1138.3575000000001</v>
      </c>
      <c r="Q105" s="15">
        <f t="shared" si="11"/>
        <v>-30.054500000000189</v>
      </c>
      <c r="R105" s="15">
        <f t="shared" si="12"/>
        <v>2613.2387750000166</v>
      </c>
      <c r="S105" s="15">
        <f t="shared" si="18"/>
        <v>-109008.56197620857</v>
      </c>
      <c r="T105" s="15">
        <f t="shared" si="13"/>
        <v>-1.2717838593354454</v>
      </c>
      <c r="U105" s="15">
        <f t="shared" si="14"/>
        <v>86041.945849999989</v>
      </c>
      <c r="V105" s="15">
        <f t="shared" si="19"/>
        <v>6.464327176857651E-2</v>
      </c>
    </row>
    <row r="106" spans="5:22" x14ac:dyDescent="0.2">
      <c r="E106" t="s">
        <v>113</v>
      </c>
      <c r="F106" t="s">
        <v>8</v>
      </c>
      <c r="G106">
        <v>3.1749999999999998</v>
      </c>
      <c r="H106">
        <v>0.33144499999999999</v>
      </c>
      <c r="I106">
        <v>0.23446800000000001</v>
      </c>
      <c r="J106">
        <v>2.9276100000000002E-3</v>
      </c>
      <c r="K106">
        <v>87.51</v>
      </c>
      <c r="L106" s="20">
        <f t="shared" si="15"/>
        <v>6.4404830362276844E-3</v>
      </c>
      <c r="N106">
        <f t="shared" si="16"/>
        <v>150</v>
      </c>
      <c r="O106" s="15">
        <f t="shared" si="10"/>
        <v>1160.0574999999999</v>
      </c>
      <c r="P106" s="15">
        <f t="shared" si="17"/>
        <v>1108.3029999999999</v>
      </c>
      <c r="Q106" s="15">
        <f t="shared" si="11"/>
        <v>51.754500000000007</v>
      </c>
      <c r="R106" s="15">
        <f t="shared" si="12"/>
        <v>-4529.0362950000008</v>
      </c>
      <c r="S106" s="15">
        <f t="shared" si="18"/>
        <v>-113538.87005506791</v>
      </c>
      <c r="T106" s="15">
        <f t="shared" si="13"/>
        <v>-1.3190378228647517</v>
      </c>
      <c r="U106" s="15">
        <f t="shared" si="14"/>
        <v>90404.131824999989</v>
      </c>
      <c r="V106" s="15">
        <f t="shared" si="19"/>
        <v>6.3920267364016528E-2</v>
      </c>
    </row>
    <row r="107" spans="5:22" x14ac:dyDescent="0.2">
      <c r="E107" t="s">
        <v>114</v>
      </c>
      <c r="F107" t="s">
        <v>8</v>
      </c>
      <c r="G107">
        <v>3.3</v>
      </c>
      <c r="H107">
        <v>0.340974</v>
      </c>
      <c r="I107">
        <v>0.23347699999999999</v>
      </c>
      <c r="J107">
        <v>2.9524799999999999E-3</v>
      </c>
      <c r="K107">
        <v>87.91</v>
      </c>
      <c r="L107" s="20">
        <f t="shared" si="15"/>
        <v>4.5709061821506136E-3</v>
      </c>
      <c r="N107">
        <f t="shared" si="16"/>
        <v>149</v>
      </c>
      <c r="O107" s="15">
        <f t="shared" si="10"/>
        <v>1193.4090000000001</v>
      </c>
      <c r="P107" s="15">
        <f t="shared" si="17"/>
        <v>1160.0574999999999</v>
      </c>
      <c r="Q107" s="15">
        <f t="shared" si="11"/>
        <v>33.351500000000215</v>
      </c>
      <c r="R107" s="15">
        <f t="shared" si="12"/>
        <v>-2931.9303650000188</v>
      </c>
      <c r="S107" s="15">
        <f t="shared" si="18"/>
        <v>-116472.11945789079</v>
      </c>
      <c r="T107" s="15">
        <f t="shared" si="13"/>
        <v>-1.3646095367342597</v>
      </c>
      <c r="U107" s="15">
        <f t="shared" si="14"/>
        <v>93362.585189999998</v>
      </c>
      <c r="V107" s="15">
        <f t="shared" si="19"/>
        <v>6.243438968333874E-2</v>
      </c>
    </row>
    <row r="108" spans="5:22" x14ac:dyDescent="0.2">
      <c r="E108" t="s">
        <v>115</v>
      </c>
      <c r="F108" t="s">
        <v>8</v>
      </c>
      <c r="G108">
        <v>3.25</v>
      </c>
      <c r="H108">
        <v>0.33721699999999999</v>
      </c>
      <c r="I108">
        <v>0.23552300000000001</v>
      </c>
      <c r="J108">
        <v>2.94626E-3</v>
      </c>
      <c r="K108">
        <v>87.74</v>
      </c>
      <c r="L108" s="20">
        <f t="shared" si="15"/>
        <v>-1.9337959276533034E-3</v>
      </c>
      <c r="N108">
        <f t="shared" si="16"/>
        <v>148</v>
      </c>
      <c r="O108" s="15">
        <f t="shared" si="10"/>
        <v>1180.2594999999999</v>
      </c>
      <c r="P108" s="15">
        <f t="shared" si="17"/>
        <v>1193.4090000000001</v>
      </c>
      <c r="Q108" s="15">
        <f t="shared" si="11"/>
        <v>-13.149500000000216</v>
      </c>
      <c r="R108" s="15">
        <f t="shared" si="12"/>
        <v>1153.7371300000189</v>
      </c>
      <c r="S108" s="15">
        <f t="shared" si="18"/>
        <v>-115319.7469374275</v>
      </c>
      <c r="T108" s="15">
        <f t="shared" si="13"/>
        <v>-1.3482617365550202</v>
      </c>
      <c r="U108" s="15">
        <f t="shared" si="14"/>
        <v>92180.968529999984</v>
      </c>
      <c r="V108" s="15">
        <f t="shared" si="19"/>
        <v>6.0286687018983993E-2</v>
      </c>
    </row>
    <row r="109" spans="5:22" x14ac:dyDescent="0.2">
      <c r="E109" t="s">
        <v>116</v>
      </c>
      <c r="F109" t="s">
        <v>8</v>
      </c>
      <c r="G109">
        <v>3.125</v>
      </c>
      <c r="H109">
        <v>0.33198699999999998</v>
      </c>
      <c r="I109">
        <v>0.23158200000000001</v>
      </c>
      <c r="J109">
        <v>2.9835500000000002E-3</v>
      </c>
      <c r="K109">
        <v>87.74</v>
      </c>
      <c r="L109" s="20">
        <f t="shared" si="15"/>
        <v>0</v>
      </c>
      <c r="N109">
        <f t="shared" si="16"/>
        <v>147</v>
      </c>
      <c r="O109" s="15">
        <f t="shared" si="10"/>
        <v>1161.9544999999998</v>
      </c>
      <c r="P109" s="15">
        <f t="shared" si="17"/>
        <v>1180.2594999999999</v>
      </c>
      <c r="Q109" s="15">
        <f t="shared" si="11"/>
        <v>-18.305000000000064</v>
      </c>
      <c r="R109" s="15">
        <f t="shared" si="12"/>
        <v>1606.0807000000054</v>
      </c>
      <c r="S109" s="15">
        <f t="shared" si="18"/>
        <v>-113715.01449916404</v>
      </c>
      <c r="T109" s="15">
        <f t="shared" si="13"/>
        <v>-1.3463271091626228</v>
      </c>
      <c r="U109" s="15">
        <f t="shared" si="14"/>
        <v>91012.387829999978</v>
      </c>
      <c r="V109" s="15">
        <f t="shared" si="19"/>
        <v>5.7955970117363378E-2</v>
      </c>
    </row>
    <row r="110" spans="5:22" x14ac:dyDescent="0.2">
      <c r="E110" t="s">
        <v>117</v>
      </c>
      <c r="F110" t="s">
        <v>8</v>
      </c>
      <c r="G110">
        <v>3.02</v>
      </c>
      <c r="H110">
        <v>0.32666600000000001</v>
      </c>
      <c r="I110">
        <v>0.22927900000000001</v>
      </c>
      <c r="J110">
        <v>2.9773400000000002E-3</v>
      </c>
      <c r="K110">
        <v>87.65</v>
      </c>
      <c r="L110" s="20">
        <f t="shared" si="15"/>
        <v>-1.0257579211304657E-3</v>
      </c>
      <c r="N110">
        <f t="shared" si="16"/>
        <v>146</v>
      </c>
      <c r="O110" s="15">
        <f t="shared" si="10"/>
        <v>1143.3310000000001</v>
      </c>
      <c r="P110" s="15">
        <f t="shared" si="17"/>
        <v>1161.9544999999998</v>
      </c>
      <c r="Q110" s="15">
        <f t="shared" si="11"/>
        <v>-18.623499999999694</v>
      </c>
      <c r="R110" s="15">
        <f t="shared" si="12"/>
        <v>1632.3497749999733</v>
      </c>
      <c r="S110" s="15">
        <f t="shared" si="18"/>
        <v>-112084.01105127322</v>
      </c>
      <c r="T110" s="15">
        <f t="shared" si="13"/>
        <v>-1.3242547994579279</v>
      </c>
      <c r="U110" s="15">
        <f t="shared" si="14"/>
        <v>89642.962150000021</v>
      </c>
      <c r="V110" s="15">
        <f t="shared" si="19"/>
        <v>5.800921454467578E-2</v>
      </c>
    </row>
    <row r="111" spans="5:22" x14ac:dyDescent="0.2">
      <c r="E111" t="s">
        <v>118</v>
      </c>
      <c r="F111" t="s">
        <v>8</v>
      </c>
      <c r="G111">
        <v>2.92</v>
      </c>
      <c r="H111">
        <v>0.32467000000000001</v>
      </c>
      <c r="I111">
        <v>0.222994</v>
      </c>
      <c r="J111">
        <v>2.9649099999999999E-3</v>
      </c>
      <c r="K111">
        <v>87.86</v>
      </c>
      <c r="L111" s="20">
        <f t="shared" si="15"/>
        <v>2.3958927552765186E-3</v>
      </c>
      <c r="N111">
        <f t="shared" si="16"/>
        <v>145</v>
      </c>
      <c r="O111" s="15">
        <f t="shared" si="10"/>
        <v>1136.345</v>
      </c>
      <c r="P111" s="15">
        <f t="shared" si="17"/>
        <v>1143.3310000000001</v>
      </c>
      <c r="Q111" s="15">
        <f t="shared" si="11"/>
        <v>-6.9860000000001037</v>
      </c>
      <c r="R111" s="15">
        <f t="shared" si="12"/>
        <v>613.78996000000916</v>
      </c>
      <c r="S111" s="15">
        <f t="shared" si="18"/>
        <v>-111471.54534607267</v>
      </c>
      <c r="T111" s="15">
        <f t="shared" si="13"/>
        <v>-1.3115202361588267</v>
      </c>
      <c r="U111" s="15">
        <f t="shared" si="14"/>
        <v>89619.271699999998</v>
      </c>
      <c r="V111" s="15">
        <f t="shared" si="19"/>
        <v>5.4042836109088853E-2</v>
      </c>
    </row>
    <row r="112" spans="5:22" x14ac:dyDescent="0.2">
      <c r="E112" t="s">
        <v>119</v>
      </c>
      <c r="F112" t="s">
        <v>8</v>
      </c>
      <c r="G112">
        <v>3.02</v>
      </c>
      <c r="H112">
        <v>0.33363799999999999</v>
      </c>
      <c r="I112">
        <v>0.22158700000000001</v>
      </c>
      <c r="J112">
        <v>2.9400400000000001E-3</v>
      </c>
      <c r="K112">
        <v>88.31</v>
      </c>
      <c r="L112" s="20">
        <f t="shared" si="15"/>
        <v>5.1217846574096448E-3</v>
      </c>
      <c r="N112">
        <f t="shared" si="16"/>
        <v>144</v>
      </c>
      <c r="O112" s="15">
        <f t="shared" si="10"/>
        <v>1167.7329999999999</v>
      </c>
      <c r="P112" s="15">
        <f t="shared" si="17"/>
        <v>1136.345</v>
      </c>
      <c r="Q112" s="15">
        <f t="shared" si="11"/>
        <v>31.38799999999992</v>
      </c>
      <c r="R112" s="15">
        <f t="shared" si="12"/>
        <v>-2771.8742799999932</v>
      </c>
      <c r="S112" s="15">
        <f t="shared" si="18"/>
        <v>-114244.73114630883</v>
      </c>
      <c r="T112" s="15">
        <f t="shared" si="13"/>
        <v>-1.3328733307912453</v>
      </c>
      <c r="U112" s="15">
        <f t="shared" si="14"/>
        <v>92552.501229999994</v>
      </c>
      <c r="V112" s="15">
        <f t="shared" si="19"/>
        <v>5.4088260438235419E-2</v>
      </c>
    </row>
    <row r="113" spans="5:22" x14ac:dyDescent="0.2">
      <c r="E113" t="s">
        <v>120</v>
      </c>
      <c r="F113" t="s">
        <v>8</v>
      </c>
      <c r="G113">
        <v>2.4649999999999999</v>
      </c>
      <c r="H113">
        <v>0.29011500000000001</v>
      </c>
      <c r="I113">
        <v>0.22428799999999999</v>
      </c>
      <c r="J113">
        <v>2.9214000000000002E-3</v>
      </c>
      <c r="K113">
        <v>86.49</v>
      </c>
      <c r="L113" s="20">
        <f t="shared" si="15"/>
        <v>-2.0609217529158674E-2</v>
      </c>
      <c r="N113">
        <f t="shared" si="16"/>
        <v>143</v>
      </c>
      <c r="O113" s="15">
        <f t="shared" si="10"/>
        <v>1015.4025</v>
      </c>
      <c r="P113" s="15">
        <f t="shared" si="17"/>
        <v>1167.7329999999999</v>
      </c>
      <c r="Q113" s="15">
        <f t="shared" si="11"/>
        <v>-152.33049999999992</v>
      </c>
      <c r="R113" s="15">
        <f t="shared" si="12"/>
        <v>13175.064944999993</v>
      </c>
      <c r="S113" s="15">
        <f t="shared" si="18"/>
        <v>-101070.99907463962</v>
      </c>
      <c r="T113" s="15">
        <f t="shared" si="13"/>
        <v>-1.1717016535581437</v>
      </c>
      <c r="U113" s="15">
        <f t="shared" si="14"/>
        <v>79194.662224999993</v>
      </c>
      <c r="V113" s="15">
        <f t="shared" si="19"/>
        <v>5.8018819554454343E-2</v>
      </c>
    </row>
    <row r="114" spans="5:22" x14ac:dyDescent="0.2">
      <c r="E114" t="s">
        <v>121</v>
      </c>
      <c r="F114" t="s">
        <v>8</v>
      </c>
      <c r="G114">
        <v>2.1549999999999998</v>
      </c>
      <c r="H114">
        <v>0.263266</v>
      </c>
      <c r="I114">
        <v>0.22653699999999999</v>
      </c>
      <c r="J114">
        <v>2.9214000000000002E-3</v>
      </c>
      <c r="K114">
        <v>85.26</v>
      </c>
      <c r="L114" s="20">
        <f t="shared" si="15"/>
        <v>-1.4221297259798704E-2</v>
      </c>
      <c r="N114">
        <f t="shared" si="16"/>
        <v>142</v>
      </c>
      <c r="O114" s="15">
        <f t="shared" si="10"/>
        <v>921.43100000000004</v>
      </c>
      <c r="P114" s="15">
        <f t="shared" si="17"/>
        <v>1015.4025</v>
      </c>
      <c r="Q114" s="15">
        <f t="shared" si="11"/>
        <v>-93.971499999999992</v>
      </c>
      <c r="R114" s="15">
        <f t="shared" si="12"/>
        <v>8012.0100899999998</v>
      </c>
      <c r="S114" s="15">
        <f t="shared" si="18"/>
        <v>-93060.16068629318</v>
      </c>
      <c r="T114" s="15">
        <f t="shared" si="13"/>
        <v>-1.0788331485275273</v>
      </c>
      <c r="U114" s="15">
        <f t="shared" si="14"/>
        <v>71018.707060000015</v>
      </c>
      <c r="V114" s="15">
        <f t="shared" si="19"/>
        <v>5.3597632009423107E-2</v>
      </c>
    </row>
    <row r="115" spans="5:22" x14ac:dyDescent="0.2">
      <c r="E115" t="s">
        <v>122</v>
      </c>
      <c r="F115" t="s">
        <v>8</v>
      </c>
      <c r="G115">
        <v>2.12</v>
      </c>
      <c r="H115">
        <v>0.26388400000000001</v>
      </c>
      <c r="I115">
        <v>0.22264400000000001</v>
      </c>
      <c r="J115">
        <v>2.89653E-3</v>
      </c>
      <c r="K115">
        <v>85.23</v>
      </c>
      <c r="L115" s="20">
        <f t="shared" si="15"/>
        <v>-3.5186488388461168E-4</v>
      </c>
      <c r="N115">
        <f t="shared" si="16"/>
        <v>141</v>
      </c>
      <c r="O115" s="15">
        <f t="shared" si="10"/>
        <v>923.59400000000005</v>
      </c>
      <c r="P115" s="15">
        <f t="shared" si="17"/>
        <v>921.43100000000004</v>
      </c>
      <c r="Q115" s="15">
        <f t="shared" si="11"/>
        <v>2.1630000000000109</v>
      </c>
      <c r="R115" s="15">
        <f t="shared" si="12"/>
        <v>-184.35249000000093</v>
      </c>
      <c r="S115" s="15">
        <f t="shared" si="18"/>
        <v>-93245.592009441709</v>
      </c>
      <c r="T115" s="15">
        <f t="shared" si="13"/>
        <v>-1.0717803754885247</v>
      </c>
      <c r="U115" s="15">
        <f t="shared" si="14"/>
        <v>71297.916620000004</v>
      </c>
      <c r="V115" s="15">
        <f t="shared" si="19"/>
        <v>5.3392781087499654E-2</v>
      </c>
    </row>
    <row r="116" spans="5:22" x14ac:dyDescent="0.2">
      <c r="E116" t="s">
        <v>123</v>
      </c>
      <c r="F116" t="s">
        <v>8</v>
      </c>
      <c r="G116">
        <v>2.16</v>
      </c>
      <c r="H116">
        <v>0.26514599999999999</v>
      </c>
      <c r="I116">
        <v>0.22550000000000001</v>
      </c>
      <c r="J116">
        <v>2.9151799999999999E-3</v>
      </c>
      <c r="K116">
        <v>85.62</v>
      </c>
      <c r="L116" s="20">
        <f t="shared" si="15"/>
        <v>4.5758535726856397E-3</v>
      </c>
      <c r="N116">
        <f t="shared" si="16"/>
        <v>140</v>
      </c>
      <c r="O116" s="15">
        <f t="shared" si="10"/>
        <v>928.01099999999997</v>
      </c>
      <c r="P116" s="15">
        <f t="shared" si="17"/>
        <v>923.59400000000005</v>
      </c>
      <c r="Q116" s="15">
        <f t="shared" si="11"/>
        <v>4.4169999999999163</v>
      </c>
      <c r="R116" s="15">
        <f t="shared" si="12"/>
        <v>-378.18353999999283</v>
      </c>
      <c r="S116" s="15">
        <f t="shared" si="18"/>
        <v>-93624.847329817188</v>
      </c>
      <c r="T116" s="15">
        <f t="shared" si="13"/>
        <v>-1.0830685811068905</v>
      </c>
      <c r="U116" s="15">
        <f t="shared" si="14"/>
        <v>71896.301820000008</v>
      </c>
      <c r="V116" s="15">
        <f t="shared" si="19"/>
        <v>5.3061496050472549E-2</v>
      </c>
    </row>
    <row r="117" spans="5:22" x14ac:dyDescent="0.2">
      <c r="E117" t="s">
        <v>124</v>
      </c>
      <c r="F117" t="s">
        <v>8</v>
      </c>
      <c r="G117">
        <v>2.06</v>
      </c>
      <c r="H117">
        <v>0.26001600000000002</v>
      </c>
      <c r="I117">
        <v>0.221858</v>
      </c>
      <c r="J117">
        <v>2.9276100000000002E-3</v>
      </c>
      <c r="K117">
        <v>85.31</v>
      </c>
      <c r="L117" s="20">
        <f t="shared" si="15"/>
        <v>-3.6206493809858298E-3</v>
      </c>
      <c r="M117">
        <v>0.28259000000000001</v>
      </c>
      <c r="N117">
        <f t="shared" si="16"/>
        <v>139</v>
      </c>
      <c r="O117" s="15">
        <f t="shared" si="10"/>
        <v>910.05600000000004</v>
      </c>
      <c r="P117" s="15">
        <f t="shared" si="17"/>
        <v>928.01099999999997</v>
      </c>
      <c r="Q117" s="15">
        <f t="shared" si="11"/>
        <v>-17.954999999999927</v>
      </c>
      <c r="R117" s="15">
        <f t="shared" si="12"/>
        <v>1793.9876784899936</v>
      </c>
      <c r="S117" s="15">
        <f t="shared" si="18"/>
        <v>-91831.9427199083</v>
      </c>
      <c r="T117" s="15">
        <f t="shared" si="13"/>
        <v>-1.0668575945485348</v>
      </c>
      <c r="U117" s="15">
        <f t="shared" si="14"/>
        <v>70426.877359999999</v>
      </c>
      <c r="V117" s="15">
        <f t="shared" si="19"/>
        <v>5.1377371183202861E-2</v>
      </c>
    </row>
    <row r="118" spans="5:22" x14ac:dyDescent="0.2">
      <c r="E118" t="s">
        <v>125</v>
      </c>
      <c r="F118" t="s">
        <v>8</v>
      </c>
      <c r="G118">
        <v>1.675</v>
      </c>
      <c r="H118">
        <v>0.22159200000000001</v>
      </c>
      <c r="I118">
        <v>0.228824</v>
      </c>
      <c r="J118">
        <v>2.9897700000000001E-3</v>
      </c>
      <c r="K118">
        <v>83.32</v>
      </c>
      <c r="L118" s="20">
        <f t="shared" si="15"/>
        <v>-2.3326690892040869E-2</v>
      </c>
      <c r="N118">
        <f t="shared" si="16"/>
        <v>138</v>
      </c>
      <c r="O118" s="15">
        <f t="shared" si="10"/>
        <v>775.572</v>
      </c>
      <c r="P118" s="15">
        <f t="shared" si="17"/>
        <v>910.05600000000004</v>
      </c>
      <c r="Q118" s="15">
        <f t="shared" si="11"/>
        <v>-134.48400000000004</v>
      </c>
      <c r="R118" s="15">
        <f t="shared" si="12"/>
        <v>11205.206880000002</v>
      </c>
      <c r="S118" s="15">
        <f t="shared" si="18"/>
        <v>-80627.802697502848</v>
      </c>
      <c r="T118" s="15">
        <f t="shared" si="13"/>
        <v>-0.95658168917029007</v>
      </c>
      <c r="U118" s="15">
        <f t="shared" si="14"/>
        <v>58758.159039999991</v>
      </c>
      <c r="V118" s="15">
        <f t="shared" si="19"/>
        <v>5.6671692434182803E-2</v>
      </c>
    </row>
    <row r="119" spans="5:22" x14ac:dyDescent="0.2">
      <c r="E119" t="s">
        <v>126</v>
      </c>
      <c r="F119" t="s">
        <v>8</v>
      </c>
      <c r="G119">
        <v>1.55</v>
      </c>
      <c r="H119">
        <v>0.21217800000000001</v>
      </c>
      <c r="I119">
        <v>0.22438</v>
      </c>
      <c r="J119">
        <v>3.0084199999999999E-3</v>
      </c>
      <c r="K119">
        <v>83.18</v>
      </c>
      <c r="L119" s="20">
        <f t="shared" si="15"/>
        <v>-1.6802688430147539E-3</v>
      </c>
      <c r="N119">
        <f t="shared" si="16"/>
        <v>137</v>
      </c>
      <c r="O119" s="15">
        <f t="shared" si="10"/>
        <v>742.62300000000005</v>
      </c>
      <c r="P119" s="15">
        <f t="shared" si="17"/>
        <v>775.572</v>
      </c>
      <c r="Q119" s="15">
        <f t="shared" si="11"/>
        <v>-32.948999999999955</v>
      </c>
      <c r="R119" s="15">
        <f t="shared" si="12"/>
        <v>2740.6978199999967</v>
      </c>
      <c r="S119" s="15">
        <f t="shared" si="18"/>
        <v>-77888.061459192017</v>
      </c>
      <c r="T119" s="15">
        <f t="shared" si="13"/>
        <v>-0.92984127720262866</v>
      </c>
      <c r="U119" s="15">
        <f t="shared" si="14"/>
        <v>56346.381140000012</v>
      </c>
      <c r="V119" s="15">
        <f t="shared" si="19"/>
        <v>5.1272772818077107E-2</v>
      </c>
    </row>
    <row r="120" spans="5:22" x14ac:dyDescent="0.2">
      <c r="E120" t="s">
        <v>127</v>
      </c>
      <c r="F120" t="s">
        <v>8</v>
      </c>
      <c r="G120">
        <v>1.415</v>
      </c>
      <c r="H120">
        <v>0.20159099999999999</v>
      </c>
      <c r="I120">
        <v>0.21906900000000001</v>
      </c>
      <c r="J120">
        <v>2.9835500000000002E-3</v>
      </c>
      <c r="K120">
        <v>83.03</v>
      </c>
      <c r="L120" s="20">
        <f t="shared" si="15"/>
        <v>-1.8033181053138669E-3</v>
      </c>
      <c r="N120">
        <f t="shared" si="16"/>
        <v>136</v>
      </c>
      <c r="O120" s="15">
        <f t="shared" si="10"/>
        <v>705.56849999999997</v>
      </c>
      <c r="P120" s="15">
        <f t="shared" si="17"/>
        <v>742.62300000000005</v>
      </c>
      <c r="Q120" s="15">
        <f t="shared" si="11"/>
        <v>-37.054500000000075</v>
      </c>
      <c r="R120" s="15">
        <f t="shared" si="12"/>
        <v>3076.6351350000064</v>
      </c>
      <c r="S120" s="15">
        <f t="shared" si="18"/>
        <v>-74812.356165469217</v>
      </c>
      <c r="T120" s="15">
        <f t="shared" si="13"/>
        <v>-0.88573970332335583</v>
      </c>
      <c r="U120" s="15">
        <f t="shared" si="14"/>
        <v>53630.852554999998</v>
      </c>
      <c r="V120" s="15">
        <f t="shared" si="19"/>
        <v>4.7461962245358785E-2</v>
      </c>
    </row>
    <row r="121" spans="5:22" x14ac:dyDescent="0.2">
      <c r="E121" t="s">
        <v>128</v>
      </c>
      <c r="F121" t="s">
        <v>8</v>
      </c>
      <c r="G121">
        <v>1.65</v>
      </c>
      <c r="H121">
        <v>0.229519</v>
      </c>
      <c r="I121">
        <v>0.21248800000000001</v>
      </c>
      <c r="J121">
        <v>2.9835500000000002E-3</v>
      </c>
      <c r="K121">
        <v>84.72</v>
      </c>
      <c r="L121" s="20">
        <f t="shared" si="15"/>
        <v>2.035408888353607E-2</v>
      </c>
      <c r="N121">
        <f t="shared" si="16"/>
        <v>135</v>
      </c>
      <c r="O121" s="15">
        <f t="shared" si="10"/>
        <v>803.31650000000002</v>
      </c>
      <c r="P121" s="15">
        <f t="shared" si="17"/>
        <v>705.56849999999997</v>
      </c>
      <c r="Q121" s="15">
        <f t="shared" si="11"/>
        <v>97.748000000000047</v>
      </c>
      <c r="R121" s="15">
        <f t="shared" si="12"/>
        <v>-8281.2105600000032</v>
      </c>
      <c r="S121" s="15">
        <f t="shared" si="18"/>
        <v>-83094.452465172551</v>
      </c>
      <c r="T121" s="15">
        <f t="shared" si="13"/>
        <v>-0.98379545100184751</v>
      </c>
      <c r="U121" s="15">
        <f t="shared" si="14"/>
        <v>62281.973880000005</v>
      </c>
      <c r="V121" s="15">
        <f t="shared" si="19"/>
        <v>5.0551000840625859E-2</v>
      </c>
    </row>
    <row r="122" spans="5:22" x14ac:dyDescent="0.2">
      <c r="E122" t="s">
        <v>129</v>
      </c>
      <c r="F122" t="s">
        <v>8</v>
      </c>
      <c r="G122">
        <v>1.51</v>
      </c>
      <c r="H122">
        <v>0.21653700000000001</v>
      </c>
      <c r="I122">
        <v>0.210892</v>
      </c>
      <c r="J122">
        <v>2.9835500000000002E-3</v>
      </c>
      <c r="K122">
        <v>84.27</v>
      </c>
      <c r="L122" s="20">
        <f t="shared" si="15"/>
        <v>-5.3116147308782669E-3</v>
      </c>
      <c r="N122">
        <f t="shared" si="16"/>
        <v>134</v>
      </c>
      <c r="O122" s="15">
        <f t="shared" si="10"/>
        <v>757.87950000000001</v>
      </c>
      <c r="P122" s="15">
        <f t="shared" si="17"/>
        <v>803.31650000000002</v>
      </c>
      <c r="Q122" s="15">
        <f t="shared" si="11"/>
        <v>-45.437000000000012</v>
      </c>
      <c r="R122" s="15">
        <f t="shared" si="12"/>
        <v>3828.9759900000008</v>
      </c>
      <c r="S122" s="15">
        <f t="shared" si="18"/>
        <v>-79266.460270623546</v>
      </c>
      <c r="T122" s="15">
        <f t="shared" si="13"/>
        <v>-0.93847399817626542</v>
      </c>
      <c r="U122" s="15">
        <f t="shared" si="14"/>
        <v>58581.505464999995</v>
      </c>
      <c r="V122" s="15">
        <f t="shared" si="19"/>
        <v>4.8115279741055318E-2</v>
      </c>
    </row>
    <row r="123" spans="5:22" x14ac:dyDescent="0.2">
      <c r="E123" t="s">
        <v>130</v>
      </c>
      <c r="F123" t="s">
        <v>8</v>
      </c>
      <c r="G123">
        <v>1.59</v>
      </c>
      <c r="H123">
        <v>0.22942599999999999</v>
      </c>
      <c r="I123">
        <v>0.20489399999999999</v>
      </c>
      <c r="J123">
        <v>2.9586899999999999E-3</v>
      </c>
      <c r="K123">
        <v>85.25</v>
      </c>
      <c r="L123" s="20">
        <f t="shared" si="15"/>
        <v>1.1629286816186024E-2</v>
      </c>
      <c r="N123">
        <f t="shared" si="16"/>
        <v>133</v>
      </c>
      <c r="O123" s="15">
        <f t="shared" si="10"/>
        <v>802.99099999999999</v>
      </c>
      <c r="P123" s="15">
        <f t="shared" si="17"/>
        <v>757.87950000000001</v>
      </c>
      <c r="Q123" s="15">
        <f t="shared" si="11"/>
        <v>45.111499999999978</v>
      </c>
      <c r="R123" s="15">
        <f t="shared" si="12"/>
        <v>-3845.7553749999979</v>
      </c>
      <c r="S123" s="15">
        <f t="shared" si="18"/>
        <v>-83113.154119621715</v>
      </c>
      <c r="T123" s="15">
        <f t="shared" si="13"/>
        <v>-0.9758176903261252</v>
      </c>
      <c r="U123" s="15">
        <f t="shared" si="14"/>
        <v>62889.982749999996</v>
      </c>
      <c r="V123" s="15">
        <f t="shared" si="19"/>
        <v>4.3628089461520157E-2</v>
      </c>
    </row>
    <row r="124" spans="5:22" x14ac:dyDescent="0.2">
      <c r="E124" t="s">
        <v>131</v>
      </c>
      <c r="F124" t="s">
        <v>8</v>
      </c>
      <c r="G124">
        <v>1.45</v>
      </c>
      <c r="H124">
        <v>0.214924</v>
      </c>
      <c r="I124">
        <v>0.20500599999999999</v>
      </c>
      <c r="J124">
        <v>2.9400400000000001E-3</v>
      </c>
      <c r="K124">
        <v>84.66</v>
      </c>
      <c r="L124" s="20">
        <f t="shared" si="15"/>
        <v>-6.9208211143695353E-3</v>
      </c>
      <c r="N124">
        <f t="shared" si="16"/>
        <v>132</v>
      </c>
      <c r="O124" s="15">
        <f t="shared" si="10"/>
        <v>752.23400000000004</v>
      </c>
      <c r="P124" s="15">
        <f t="shared" si="17"/>
        <v>802.99099999999999</v>
      </c>
      <c r="Q124" s="15">
        <f t="shared" si="11"/>
        <v>-50.756999999999948</v>
      </c>
      <c r="R124" s="15">
        <f t="shared" si="12"/>
        <v>4297.0876199999957</v>
      </c>
      <c r="S124" s="15">
        <f t="shared" si="18"/>
        <v>-78817.042317312051</v>
      </c>
      <c r="T124" s="15">
        <f t="shared" si="13"/>
        <v>-0.91954467101027826</v>
      </c>
      <c r="U124" s="15">
        <f t="shared" si="14"/>
        <v>58609.130440000001</v>
      </c>
      <c r="V124" s="15">
        <f t="shared" si="19"/>
        <v>4.3868505403577188E-2</v>
      </c>
    </row>
    <row r="125" spans="5:22" x14ac:dyDescent="0.2">
      <c r="E125" t="s">
        <v>132</v>
      </c>
      <c r="F125" t="s">
        <v>8</v>
      </c>
      <c r="G125">
        <v>1.5449999999999999</v>
      </c>
      <c r="H125">
        <v>0.22445300000000001</v>
      </c>
      <c r="I125">
        <v>0.206376</v>
      </c>
      <c r="J125">
        <v>2.9151799999999999E-3</v>
      </c>
      <c r="K125">
        <v>85.03</v>
      </c>
      <c r="L125" s="20">
        <f t="shared" si="15"/>
        <v>4.3704228679424251E-3</v>
      </c>
      <c r="N125">
        <f t="shared" si="16"/>
        <v>131</v>
      </c>
      <c r="O125" s="15">
        <f t="shared" si="10"/>
        <v>785.58550000000002</v>
      </c>
      <c r="P125" s="15">
        <f t="shared" si="17"/>
        <v>752.23400000000004</v>
      </c>
      <c r="Q125" s="15">
        <f t="shared" si="11"/>
        <v>33.351499999999987</v>
      </c>
      <c r="R125" s="15">
        <f t="shared" si="12"/>
        <v>-2835.878044999999</v>
      </c>
      <c r="S125" s="15">
        <f t="shared" si="18"/>
        <v>-81653.839906983063</v>
      </c>
      <c r="T125" s="15">
        <f t="shared" si="13"/>
        <v>-0.94458587706364627</v>
      </c>
      <c r="U125" s="15">
        <f t="shared" si="14"/>
        <v>61390.835065000007</v>
      </c>
      <c r="V125" s="15">
        <f t="shared" si="19"/>
        <v>4.3959766006614248E-2</v>
      </c>
    </row>
    <row r="126" spans="5:22" x14ac:dyDescent="0.2">
      <c r="E126" t="s">
        <v>133</v>
      </c>
      <c r="F126" t="s">
        <v>8</v>
      </c>
      <c r="G126">
        <v>1.1850000000000001</v>
      </c>
      <c r="H126">
        <v>0.18293400000000001</v>
      </c>
      <c r="I126">
        <v>0.21060300000000001</v>
      </c>
      <c r="J126">
        <v>2.8841000000000001E-3</v>
      </c>
      <c r="K126">
        <v>82.99</v>
      </c>
      <c r="L126" s="20">
        <f t="shared" si="15"/>
        <v>-2.3991532400329363E-2</v>
      </c>
      <c r="N126">
        <f t="shared" si="16"/>
        <v>130</v>
      </c>
      <c r="O126" s="15">
        <f t="shared" si="10"/>
        <v>640.26900000000001</v>
      </c>
      <c r="P126" s="15">
        <f t="shared" si="17"/>
        <v>785.58550000000002</v>
      </c>
      <c r="Q126" s="15">
        <f t="shared" si="11"/>
        <v>-145.31650000000002</v>
      </c>
      <c r="R126" s="15">
        <f t="shared" si="12"/>
        <v>12059.816335000001</v>
      </c>
      <c r="S126" s="15">
        <f t="shared" si="18"/>
        <v>-69594.96815786013</v>
      </c>
      <c r="T126" s="15">
        <f t="shared" si="13"/>
        <v>-0.79650336374636677</v>
      </c>
      <c r="U126" s="15">
        <f t="shared" si="14"/>
        <v>48988.424309999995</v>
      </c>
      <c r="V126" s="15">
        <f t="shared" si="19"/>
        <v>4.8531510545128893E-2</v>
      </c>
    </row>
    <row r="127" spans="5:22" x14ac:dyDescent="0.2">
      <c r="E127" t="s">
        <v>134</v>
      </c>
      <c r="F127" t="s">
        <v>8</v>
      </c>
      <c r="G127">
        <v>1.21</v>
      </c>
      <c r="H127">
        <v>0.18648700000000001</v>
      </c>
      <c r="I127">
        <v>0.21140999999999999</v>
      </c>
      <c r="J127">
        <v>2.8778900000000001E-3</v>
      </c>
      <c r="K127">
        <v>83.25</v>
      </c>
      <c r="L127" s="20">
        <f t="shared" si="15"/>
        <v>3.1329075792265737E-3</v>
      </c>
      <c r="N127">
        <f t="shared" si="16"/>
        <v>129</v>
      </c>
      <c r="O127" s="15">
        <f t="shared" si="10"/>
        <v>652.70450000000005</v>
      </c>
      <c r="P127" s="15">
        <f t="shared" si="17"/>
        <v>640.26900000000001</v>
      </c>
      <c r="Q127" s="15">
        <f t="shared" si="11"/>
        <v>12.435500000000047</v>
      </c>
      <c r="R127" s="15">
        <f t="shared" si="12"/>
        <v>-1035.2553750000038</v>
      </c>
      <c r="S127" s="15">
        <f t="shared" si="18"/>
        <v>-70631.020036223883</v>
      </c>
      <c r="T127" s="15">
        <f t="shared" si="13"/>
        <v>-0.80662026290495381</v>
      </c>
      <c r="U127" s="15">
        <f t="shared" si="14"/>
        <v>50102.649625000005</v>
      </c>
      <c r="V127" s="15">
        <f t="shared" si="19"/>
        <v>4.833922109313344E-2</v>
      </c>
    </row>
    <row r="128" spans="5:22" x14ac:dyDescent="0.2">
      <c r="E128" t="s">
        <v>135</v>
      </c>
      <c r="F128" t="s">
        <v>8</v>
      </c>
      <c r="G128">
        <v>0.99</v>
      </c>
      <c r="H128">
        <v>0.15826299999999999</v>
      </c>
      <c r="I128">
        <v>0.217278</v>
      </c>
      <c r="J128">
        <v>2.8343800000000001E-3</v>
      </c>
      <c r="K128">
        <v>81.55</v>
      </c>
      <c r="L128" s="20">
        <f t="shared" si="15"/>
        <v>-2.0420420420420471E-2</v>
      </c>
      <c r="N128">
        <f t="shared" si="16"/>
        <v>128</v>
      </c>
      <c r="O128" s="15">
        <f t="shared" si="10"/>
        <v>553.92049999999995</v>
      </c>
      <c r="P128" s="15">
        <f t="shared" si="17"/>
        <v>652.70450000000005</v>
      </c>
      <c r="Q128" s="15">
        <f t="shared" si="11"/>
        <v>-98.784000000000106</v>
      </c>
      <c r="R128" s="15">
        <f t="shared" si="12"/>
        <v>8055.8352000000086</v>
      </c>
      <c r="S128" s="15">
        <f t="shared" si="18"/>
        <v>-62575.991456486779</v>
      </c>
      <c r="T128" s="15">
        <f t="shared" si="13"/>
        <v>-0.70382594708109925</v>
      </c>
      <c r="U128" s="15">
        <f t="shared" si="14"/>
        <v>41707.216774999994</v>
      </c>
      <c r="V128" s="15">
        <f t="shared" si="19"/>
        <v>5.1327059335673095E-2</v>
      </c>
    </row>
    <row r="129" spans="5:22" x14ac:dyDescent="0.2">
      <c r="E129" t="s">
        <v>136</v>
      </c>
      <c r="F129" t="s">
        <v>8</v>
      </c>
      <c r="G129">
        <v>1.0449999999999999</v>
      </c>
      <c r="H129">
        <v>0.16486100000000001</v>
      </c>
      <c r="I129">
        <v>0.21764600000000001</v>
      </c>
      <c r="J129">
        <v>2.8032999999999999E-3</v>
      </c>
      <c r="K129">
        <v>81.93</v>
      </c>
      <c r="L129" s="20">
        <f t="shared" si="15"/>
        <v>4.6597179644392028E-3</v>
      </c>
      <c r="N129">
        <f t="shared" si="16"/>
        <v>127</v>
      </c>
      <c r="O129" s="15">
        <f t="shared" si="10"/>
        <v>577.01350000000002</v>
      </c>
      <c r="P129" s="15">
        <f t="shared" si="17"/>
        <v>553.92049999999995</v>
      </c>
      <c r="Q129" s="15">
        <f t="shared" si="11"/>
        <v>23.093000000000075</v>
      </c>
      <c r="R129" s="15">
        <f t="shared" si="12"/>
        <v>-1892.0094900000063</v>
      </c>
      <c r="S129" s="15">
        <f t="shared" si="18"/>
        <v>-64468.704772433863</v>
      </c>
      <c r="T129" s="15">
        <f t="shared" si="13"/>
        <v>-0.71716317495461845</v>
      </c>
      <c r="U129" s="15">
        <f t="shared" si="14"/>
        <v>43617.216055000004</v>
      </c>
      <c r="V129" s="15">
        <f t="shared" si="19"/>
        <v>5.1850805389245386E-2</v>
      </c>
    </row>
    <row r="130" spans="5:22" x14ac:dyDescent="0.2">
      <c r="E130" t="s">
        <v>137</v>
      </c>
      <c r="F130" t="s">
        <v>8</v>
      </c>
      <c r="G130">
        <v>1.02</v>
      </c>
      <c r="H130">
        <v>0.16179399999999999</v>
      </c>
      <c r="I130">
        <v>0.21834700000000001</v>
      </c>
      <c r="J130">
        <v>2.7970899999999999E-3</v>
      </c>
      <c r="K130">
        <v>81.77</v>
      </c>
      <c r="L130" s="20">
        <f t="shared" si="15"/>
        <v>-1.9528866105212872E-3</v>
      </c>
      <c r="N130">
        <f t="shared" si="16"/>
        <v>126</v>
      </c>
      <c r="O130" s="15">
        <f t="shared" si="10"/>
        <v>566.279</v>
      </c>
      <c r="P130" s="15">
        <f t="shared" si="17"/>
        <v>577.01350000000002</v>
      </c>
      <c r="Q130" s="15">
        <f t="shared" si="11"/>
        <v>-10.734500000000025</v>
      </c>
      <c r="R130" s="15">
        <f t="shared" si="12"/>
        <v>877.76006500000199</v>
      </c>
      <c r="S130" s="15">
        <f t="shared" si="18"/>
        <v>-63591.661870608812</v>
      </c>
      <c r="T130" s="15">
        <f t="shared" si="13"/>
        <v>-0.70583968849865553</v>
      </c>
      <c r="U130" s="15">
        <f t="shared" si="14"/>
        <v>42734.633829999999</v>
      </c>
      <c r="V130" s="15">
        <f t="shared" si="19"/>
        <v>5.1817070863325564E-2</v>
      </c>
    </row>
    <row r="131" spans="5:22" x14ac:dyDescent="0.2">
      <c r="E131" t="s">
        <v>138</v>
      </c>
      <c r="F131" t="s">
        <v>8</v>
      </c>
      <c r="G131">
        <v>0.95499999999999996</v>
      </c>
      <c r="H131">
        <v>0.15431</v>
      </c>
      <c r="I131">
        <v>0.21812500000000001</v>
      </c>
      <c r="J131">
        <v>2.7473599999999999E-3</v>
      </c>
      <c r="K131">
        <v>81.44</v>
      </c>
      <c r="L131" s="20">
        <f t="shared" si="15"/>
        <v>-4.0357099180627909E-3</v>
      </c>
      <c r="N131">
        <f t="shared" si="16"/>
        <v>125</v>
      </c>
      <c r="O131" s="15">
        <f t="shared" ref="O131:O194" si="20">$B$6*H131</f>
        <v>540.08500000000004</v>
      </c>
      <c r="P131" s="15">
        <f t="shared" si="17"/>
        <v>566.279</v>
      </c>
      <c r="Q131" s="15">
        <f t="shared" ref="Q131:Q194" si="21">O131-P131</f>
        <v>-26.19399999999996</v>
      </c>
      <c r="R131" s="15">
        <f t="shared" ref="R131:R194" si="22">-Q131*K131+M131*P131</f>
        <v>2133.2393599999969</v>
      </c>
      <c r="S131" s="15">
        <f t="shared" si="18"/>
        <v>-61459.128350297309</v>
      </c>
      <c r="T131" s="15">
        <f t="shared" ref="T131:T194" si="23">S131*J131/252</f>
        <v>-0.67004107485901909</v>
      </c>
      <c r="U131" s="15">
        <f t="shared" ref="U131:U194" si="24">-$B$6*G131+O131*K131</f>
        <v>40642.022400000002</v>
      </c>
      <c r="V131" s="15">
        <f t="shared" si="19"/>
        <v>5.1475928383815518E-2</v>
      </c>
    </row>
    <row r="132" spans="5:22" x14ac:dyDescent="0.2">
      <c r="E132" t="s">
        <v>139</v>
      </c>
      <c r="F132" t="s">
        <v>8</v>
      </c>
      <c r="G132">
        <v>1.18</v>
      </c>
      <c r="H132">
        <v>0.18395</v>
      </c>
      <c r="I132">
        <v>0.21318500000000001</v>
      </c>
      <c r="J132">
        <v>2.7287100000000001E-3</v>
      </c>
      <c r="K132">
        <v>83.31</v>
      </c>
      <c r="L132" s="20">
        <f t="shared" ref="L132:L195" si="25">K132/K131-1</f>
        <v>2.2961689587426282E-2</v>
      </c>
      <c r="N132">
        <f t="shared" ref="N132:N195" si="26">N131-1</f>
        <v>124</v>
      </c>
      <c r="O132" s="15">
        <f t="shared" si="20"/>
        <v>643.82500000000005</v>
      </c>
      <c r="P132" s="15">
        <f t="shared" ref="P132:P195" si="27">O131</f>
        <v>540.08500000000004</v>
      </c>
      <c r="Q132" s="15">
        <f t="shared" si="21"/>
        <v>103.74000000000001</v>
      </c>
      <c r="R132" s="15">
        <f t="shared" si="22"/>
        <v>-8642.5794000000005</v>
      </c>
      <c r="S132" s="15">
        <f t="shared" ref="S132:S195" si="28">R132+S131+T131</f>
        <v>-70102.377791372171</v>
      </c>
      <c r="T132" s="15">
        <f t="shared" si="23"/>
        <v>-0.75908356866307602</v>
      </c>
      <c r="U132" s="15">
        <f t="shared" si="24"/>
        <v>49507.060750000004</v>
      </c>
      <c r="V132" s="15">
        <f t="shared" si="19"/>
        <v>5.7162902950602057E-2</v>
      </c>
    </row>
    <row r="133" spans="5:22" x14ac:dyDescent="0.2">
      <c r="E133" t="s">
        <v>140</v>
      </c>
      <c r="F133" t="s">
        <v>8</v>
      </c>
      <c r="G133">
        <v>1.23</v>
      </c>
      <c r="H133">
        <v>0.19023599999999999</v>
      </c>
      <c r="I133">
        <v>0.21271599999999999</v>
      </c>
      <c r="J133">
        <v>2.7287100000000001E-3</v>
      </c>
      <c r="K133">
        <v>83.66</v>
      </c>
      <c r="L133" s="20">
        <f t="shared" si="25"/>
        <v>4.2011763293721138E-3</v>
      </c>
      <c r="N133">
        <f t="shared" si="26"/>
        <v>123</v>
      </c>
      <c r="O133" s="15">
        <f t="shared" si="20"/>
        <v>665.82599999999991</v>
      </c>
      <c r="P133" s="15">
        <f t="shared" si="27"/>
        <v>643.82500000000005</v>
      </c>
      <c r="Q133" s="15">
        <f t="shared" si="21"/>
        <v>22.000999999999863</v>
      </c>
      <c r="R133" s="15">
        <f t="shared" si="22"/>
        <v>-1840.6036599999884</v>
      </c>
      <c r="S133" s="15">
        <f t="shared" si="28"/>
        <v>-71943.740534940822</v>
      </c>
      <c r="T133" s="15">
        <f t="shared" si="23"/>
        <v>-0.77902223902816814</v>
      </c>
      <c r="U133" s="15">
        <f t="shared" si="24"/>
        <v>51398.003159999993</v>
      </c>
      <c r="V133" s="15">
        <f t="shared" si="19"/>
        <v>5.4498285134329701E-2</v>
      </c>
    </row>
    <row r="134" spans="5:22" x14ac:dyDescent="0.2">
      <c r="E134" t="s">
        <v>141</v>
      </c>
      <c r="F134" t="s">
        <v>8</v>
      </c>
      <c r="G134">
        <v>1.81</v>
      </c>
      <c r="H134">
        <v>0.25114199999999998</v>
      </c>
      <c r="I134">
        <v>0.21391499999999999</v>
      </c>
      <c r="J134">
        <v>2.6914199999999999E-3</v>
      </c>
      <c r="K134">
        <v>86.2</v>
      </c>
      <c r="L134" s="20">
        <f t="shared" si="25"/>
        <v>3.0360984939038937E-2</v>
      </c>
      <c r="N134">
        <f t="shared" si="26"/>
        <v>122</v>
      </c>
      <c r="O134" s="15">
        <f t="shared" si="20"/>
        <v>878.99699999999996</v>
      </c>
      <c r="P134" s="15">
        <f t="shared" si="27"/>
        <v>665.82599999999991</v>
      </c>
      <c r="Q134" s="15">
        <f t="shared" si="21"/>
        <v>213.17100000000005</v>
      </c>
      <c r="R134" s="15">
        <f t="shared" si="22"/>
        <v>-18375.340200000006</v>
      </c>
      <c r="S134" s="15">
        <f t="shared" si="28"/>
        <v>-90319.85975717986</v>
      </c>
      <c r="T134" s="15">
        <f t="shared" si="23"/>
        <v>-0.9646376069351944</v>
      </c>
      <c r="U134" s="15">
        <f t="shared" si="24"/>
        <v>69434.541400000002</v>
      </c>
      <c r="V134" s="15">
        <f t="shared" si="19"/>
        <v>6.1088342207275548E-2</v>
      </c>
    </row>
    <row r="135" spans="5:22" x14ac:dyDescent="0.2">
      <c r="E135" t="s">
        <v>142</v>
      </c>
      <c r="F135" t="s">
        <v>8</v>
      </c>
      <c r="G135">
        <v>2.06</v>
      </c>
      <c r="H135">
        <v>0.28515299999999999</v>
      </c>
      <c r="I135">
        <v>0.201955</v>
      </c>
      <c r="J135">
        <v>2.7162800000000002E-3</v>
      </c>
      <c r="K135">
        <v>87.23</v>
      </c>
      <c r="L135" s="20">
        <f t="shared" si="25"/>
        <v>1.1948955916473381E-2</v>
      </c>
      <c r="N135">
        <f t="shared" si="26"/>
        <v>121</v>
      </c>
      <c r="O135" s="15">
        <f t="shared" si="20"/>
        <v>998.03549999999996</v>
      </c>
      <c r="P135" s="15">
        <f t="shared" si="27"/>
        <v>878.99699999999996</v>
      </c>
      <c r="Q135" s="15">
        <f t="shared" si="21"/>
        <v>119.0385</v>
      </c>
      <c r="R135" s="15">
        <f t="shared" si="22"/>
        <v>-10383.728355000001</v>
      </c>
      <c r="S135" s="15">
        <f t="shared" si="28"/>
        <v>-100704.55274978679</v>
      </c>
      <c r="T135" s="15">
        <f t="shared" si="23"/>
        <v>-1.085483184695202</v>
      </c>
      <c r="U135" s="15">
        <f t="shared" si="24"/>
        <v>79848.636664999998</v>
      </c>
      <c r="V135" s="15">
        <f t="shared" si="19"/>
        <v>6.2057162338214129E-2</v>
      </c>
    </row>
    <row r="136" spans="5:22" x14ac:dyDescent="0.2">
      <c r="E136" t="s">
        <v>143</v>
      </c>
      <c r="F136" t="s">
        <v>8</v>
      </c>
      <c r="G136">
        <v>2.1549999999999998</v>
      </c>
      <c r="H136">
        <v>0.29487400000000002</v>
      </c>
      <c r="I136">
        <v>0.20216799999999999</v>
      </c>
      <c r="J136">
        <v>2.7038499999999998E-3</v>
      </c>
      <c r="K136">
        <v>87.46</v>
      </c>
      <c r="L136" s="20">
        <f t="shared" si="25"/>
        <v>2.6367075547402141E-3</v>
      </c>
      <c r="M136">
        <v>0.12615999999999999</v>
      </c>
      <c r="N136">
        <f t="shared" si="26"/>
        <v>120</v>
      </c>
      <c r="O136" s="15">
        <f t="shared" si="20"/>
        <v>1032.0590000000002</v>
      </c>
      <c r="P136" s="15">
        <f t="shared" si="27"/>
        <v>998.03549999999996</v>
      </c>
      <c r="Q136" s="15">
        <f t="shared" si="21"/>
        <v>34.02350000000024</v>
      </c>
      <c r="R136" s="15">
        <f t="shared" si="22"/>
        <v>-2849.7831513200208</v>
      </c>
      <c r="S136" s="15">
        <f t="shared" si="28"/>
        <v>-103555.42138429151</v>
      </c>
      <c r="T136" s="15">
        <f t="shared" si="23"/>
        <v>-1.111104468690145</v>
      </c>
      <c r="U136" s="15">
        <f t="shared" si="24"/>
        <v>82721.380140000008</v>
      </c>
      <c r="V136" s="15">
        <f t="shared" si="19"/>
        <v>6.1982178689821185E-2</v>
      </c>
    </row>
    <row r="137" spans="5:22" x14ac:dyDescent="0.2">
      <c r="E137" t="s">
        <v>144</v>
      </c>
      <c r="F137" t="s">
        <v>8</v>
      </c>
      <c r="G137">
        <v>2.35</v>
      </c>
      <c r="H137">
        <v>0.31573899999999999</v>
      </c>
      <c r="I137">
        <v>0.200599</v>
      </c>
      <c r="J137">
        <v>2.6727700000000001E-3</v>
      </c>
      <c r="K137">
        <v>88.33</v>
      </c>
      <c r="L137" s="20">
        <f t="shared" si="25"/>
        <v>9.9474045277840872E-3</v>
      </c>
      <c r="N137">
        <f t="shared" si="26"/>
        <v>119</v>
      </c>
      <c r="O137" s="15">
        <f t="shared" si="20"/>
        <v>1105.0864999999999</v>
      </c>
      <c r="P137" s="15">
        <f t="shared" si="27"/>
        <v>1032.0590000000002</v>
      </c>
      <c r="Q137" s="15">
        <f t="shared" si="21"/>
        <v>73.027499999999691</v>
      </c>
      <c r="R137" s="15">
        <f t="shared" si="22"/>
        <v>-6450.5190749999729</v>
      </c>
      <c r="S137" s="15">
        <f t="shared" si="28"/>
        <v>-110007.05156376016</v>
      </c>
      <c r="T137" s="15">
        <f t="shared" si="23"/>
        <v>-1.1667601079685368</v>
      </c>
      <c r="U137" s="15">
        <f t="shared" si="24"/>
        <v>89387.290544999982</v>
      </c>
      <c r="V137" s="15">
        <f t="shared" si="19"/>
        <v>6.2345493500012443E-2</v>
      </c>
    </row>
    <row r="138" spans="5:22" x14ac:dyDescent="0.2">
      <c r="E138" t="s">
        <v>145</v>
      </c>
      <c r="F138" t="s">
        <v>8</v>
      </c>
      <c r="G138">
        <v>2.585</v>
      </c>
      <c r="H138">
        <v>0.33843200000000001</v>
      </c>
      <c r="I138">
        <v>0.19934499999999999</v>
      </c>
      <c r="J138">
        <v>2.6727700000000001E-3</v>
      </c>
      <c r="K138">
        <v>89.17</v>
      </c>
      <c r="L138" s="20">
        <f t="shared" si="25"/>
        <v>9.5097928223706329E-3</v>
      </c>
      <c r="N138">
        <f t="shared" si="26"/>
        <v>118</v>
      </c>
      <c r="O138" s="15">
        <f t="shared" si="20"/>
        <v>1184.5119999999999</v>
      </c>
      <c r="P138" s="15">
        <f t="shared" si="27"/>
        <v>1105.0864999999999</v>
      </c>
      <c r="Q138" s="15">
        <f t="shared" si="21"/>
        <v>79.425500000000056</v>
      </c>
      <c r="R138" s="15">
        <f t="shared" si="22"/>
        <v>-7082.3718350000054</v>
      </c>
      <c r="S138" s="15">
        <f t="shared" si="28"/>
        <v>-117090.59015886814</v>
      </c>
      <c r="T138" s="15">
        <f t="shared" si="23"/>
        <v>-1.2418897486465001</v>
      </c>
      <c r="U138" s="15">
        <f t="shared" si="24"/>
        <v>96575.435039999997</v>
      </c>
      <c r="V138" s="15">
        <f t="shared" si="19"/>
        <v>5.7084527689866764E-2</v>
      </c>
    </row>
    <row r="139" spans="5:22" x14ac:dyDescent="0.2">
      <c r="E139" t="s">
        <v>146</v>
      </c>
      <c r="F139" t="s">
        <v>8</v>
      </c>
      <c r="G139">
        <v>2.4300000000000002</v>
      </c>
      <c r="H139">
        <v>0.32711200000000001</v>
      </c>
      <c r="I139">
        <v>0.19731299999999999</v>
      </c>
      <c r="J139">
        <v>2.6603400000000002E-3</v>
      </c>
      <c r="K139">
        <v>88.88</v>
      </c>
      <c r="L139" s="20">
        <f t="shared" si="25"/>
        <v>-3.2522148704722253E-3</v>
      </c>
      <c r="N139">
        <f t="shared" si="26"/>
        <v>117</v>
      </c>
      <c r="O139" s="15">
        <f t="shared" si="20"/>
        <v>1144.8920000000001</v>
      </c>
      <c r="P139" s="15">
        <f t="shared" si="27"/>
        <v>1184.5119999999999</v>
      </c>
      <c r="Q139" s="15">
        <f t="shared" si="21"/>
        <v>-39.619999999999891</v>
      </c>
      <c r="R139" s="15">
        <f t="shared" si="22"/>
        <v>3521.42559999999</v>
      </c>
      <c r="S139" s="15">
        <f t="shared" si="28"/>
        <v>-113570.40644861681</v>
      </c>
      <c r="T139" s="15">
        <f t="shared" si="23"/>
        <v>-1.198951964648862</v>
      </c>
      <c r="U139" s="15">
        <f t="shared" si="24"/>
        <v>93253.000960000005</v>
      </c>
      <c r="V139" s="15">
        <f t="shared" si="19"/>
        <v>5.7246952348689803E-2</v>
      </c>
    </row>
    <row r="140" spans="5:22" x14ac:dyDescent="0.2">
      <c r="E140" t="s">
        <v>147</v>
      </c>
      <c r="F140" t="s">
        <v>8</v>
      </c>
      <c r="G140">
        <v>3.125</v>
      </c>
      <c r="H140">
        <v>0.383021</v>
      </c>
      <c r="I140">
        <v>0.20080400000000001</v>
      </c>
      <c r="J140">
        <v>2.6603400000000002E-3</v>
      </c>
      <c r="K140">
        <v>90.63</v>
      </c>
      <c r="L140" s="20">
        <f t="shared" si="25"/>
        <v>1.9689468946894717E-2</v>
      </c>
      <c r="N140">
        <f t="shared" si="26"/>
        <v>116</v>
      </c>
      <c r="O140" s="15">
        <f t="shared" si="20"/>
        <v>1340.5735</v>
      </c>
      <c r="P140" s="15">
        <f t="shared" si="27"/>
        <v>1144.8920000000001</v>
      </c>
      <c r="Q140" s="15">
        <f t="shared" si="21"/>
        <v>195.68149999999991</v>
      </c>
      <c r="R140" s="15">
        <f t="shared" si="22"/>
        <v>-17734.614344999991</v>
      </c>
      <c r="S140" s="15">
        <f t="shared" si="28"/>
        <v>-131306.21974558145</v>
      </c>
      <c r="T140" s="15">
        <f t="shared" si="23"/>
        <v>-1.3861872564998419</v>
      </c>
      <c r="U140" s="15">
        <f t="shared" si="24"/>
        <v>110558.67630499999</v>
      </c>
      <c r="V140" s="15">
        <f t="shared" si="19"/>
        <v>5.9095989099039868E-2</v>
      </c>
    </row>
    <row r="141" spans="5:22" x14ac:dyDescent="0.2">
      <c r="E141" t="s">
        <v>148</v>
      </c>
      <c r="F141" t="s">
        <v>8</v>
      </c>
      <c r="G141">
        <v>3.2250000000000001</v>
      </c>
      <c r="H141">
        <v>0.39220699999999997</v>
      </c>
      <c r="I141">
        <v>0.200124</v>
      </c>
      <c r="J141">
        <v>2.6603400000000002E-3</v>
      </c>
      <c r="K141">
        <v>90.97</v>
      </c>
      <c r="L141" s="20">
        <f t="shared" si="25"/>
        <v>3.751517157674078E-3</v>
      </c>
      <c r="N141">
        <f t="shared" si="26"/>
        <v>115</v>
      </c>
      <c r="O141" s="15">
        <f t="shared" si="20"/>
        <v>1372.7244999999998</v>
      </c>
      <c r="P141" s="15">
        <f t="shared" si="27"/>
        <v>1340.5735</v>
      </c>
      <c r="Q141" s="15">
        <f t="shared" si="21"/>
        <v>32.15099999999984</v>
      </c>
      <c r="R141" s="15">
        <f t="shared" si="22"/>
        <v>-2924.7764699999852</v>
      </c>
      <c r="S141" s="15">
        <f t="shared" si="28"/>
        <v>-134232.38240283792</v>
      </c>
      <c r="T141" s="15">
        <f t="shared" si="23"/>
        <v>-1.4170784769903406</v>
      </c>
      <c r="U141" s="15">
        <f t="shared" si="24"/>
        <v>113589.24776499998</v>
      </c>
      <c r="V141" s="15">
        <f t="shared" si="19"/>
        <v>5.6806342234639179E-2</v>
      </c>
    </row>
    <row r="142" spans="5:22" x14ac:dyDescent="0.2">
      <c r="E142" t="s">
        <v>149</v>
      </c>
      <c r="F142" t="s">
        <v>8</v>
      </c>
      <c r="G142">
        <v>3.3250000000000002</v>
      </c>
      <c r="H142">
        <v>0.398287</v>
      </c>
      <c r="I142">
        <v>0.203343</v>
      </c>
      <c r="J142">
        <v>2.6479099999999998E-3</v>
      </c>
      <c r="K142">
        <v>91.14</v>
      </c>
      <c r="L142" s="20">
        <f t="shared" si="25"/>
        <v>1.8687479388810324E-3</v>
      </c>
      <c r="N142">
        <f t="shared" si="26"/>
        <v>114</v>
      </c>
      <c r="O142" s="15">
        <f t="shared" si="20"/>
        <v>1394.0045</v>
      </c>
      <c r="P142" s="15">
        <f t="shared" si="27"/>
        <v>1372.7244999999998</v>
      </c>
      <c r="Q142" s="15">
        <f t="shared" si="21"/>
        <v>21.2800000000002</v>
      </c>
      <c r="R142" s="15">
        <f t="shared" si="22"/>
        <v>-1939.4592000000182</v>
      </c>
      <c r="S142" s="15">
        <f t="shared" si="28"/>
        <v>-136173.25868131491</v>
      </c>
      <c r="T142" s="15">
        <f t="shared" si="23"/>
        <v>-1.430851322995399</v>
      </c>
      <c r="U142" s="15">
        <f t="shared" si="24"/>
        <v>115412.07013000001</v>
      </c>
      <c r="V142" s="15">
        <f t="shared" si="19"/>
        <v>5.6100856598011263E-2</v>
      </c>
    </row>
    <row r="143" spans="5:22" x14ac:dyDescent="0.2">
      <c r="E143" t="s">
        <v>150</v>
      </c>
      <c r="F143" t="s">
        <v>8</v>
      </c>
      <c r="G143">
        <v>3.3250000000000002</v>
      </c>
      <c r="H143">
        <v>0.39557500000000001</v>
      </c>
      <c r="I143">
        <v>0.20643</v>
      </c>
      <c r="J143">
        <v>2.62926E-3</v>
      </c>
      <c r="K143">
        <v>90.99</v>
      </c>
      <c r="L143" s="20">
        <f t="shared" si="25"/>
        <v>-1.645819618169897E-3</v>
      </c>
      <c r="N143">
        <f t="shared" si="26"/>
        <v>113</v>
      </c>
      <c r="O143" s="15">
        <f t="shared" si="20"/>
        <v>1384.5125</v>
      </c>
      <c r="P143" s="15">
        <f t="shared" si="27"/>
        <v>1394.0045</v>
      </c>
      <c r="Q143" s="15">
        <f t="shared" si="21"/>
        <v>-9.4919999999999618</v>
      </c>
      <c r="R143" s="15">
        <f t="shared" si="22"/>
        <v>863.67707999999652</v>
      </c>
      <c r="S143" s="15">
        <f t="shared" si="28"/>
        <v>-135311.01245263792</v>
      </c>
      <c r="T143" s="15">
        <f t="shared" si="23"/>
        <v>-1.4117771134969157</v>
      </c>
      <c r="U143" s="15">
        <f t="shared" si="24"/>
        <v>114339.29237499999</v>
      </c>
      <c r="V143" s="15">
        <f t="shared" si="19"/>
        <v>5.5787904813829399E-2</v>
      </c>
    </row>
    <row r="144" spans="5:22" x14ac:dyDescent="0.2">
      <c r="E144" t="s">
        <v>151</v>
      </c>
      <c r="F144" t="s">
        <v>8</v>
      </c>
      <c r="G144">
        <v>3.3250000000000002</v>
      </c>
      <c r="H144">
        <v>0.39004899999999998</v>
      </c>
      <c r="I144">
        <v>0.21226800000000001</v>
      </c>
      <c r="J144">
        <v>2.6541300000000002E-3</v>
      </c>
      <c r="K144">
        <v>90.68</v>
      </c>
      <c r="L144" s="20">
        <f t="shared" si="25"/>
        <v>-3.4069677986590108E-3</v>
      </c>
      <c r="N144">
        <f t="shared" si="26"/>
        <v>112</v>
      </c>
      <c r="O144" s="15">
        <f t="shared" si="20"/>
        <v>1365.1714999999999</v>
      </c>
      <c r="P144" s="15">
        <f t="shared" si="27"/>
        <v>1384.5125</v>
      </c>
      <c r="Q144" s="15">
        <f t="shared" si="21"/>
        <v>-19.341000000000122</v>
      </c>
      <c r="R144" s="15">
        <f t="shared" si="22"/>
        <v>1753.8418800000111</v>
      </c>
      <c r="S144" s="15">
        <f t="shared" si="28"/>
        <v>-133558.58234975141</v>
      </c>
      <c r="T144" s="15">
        <f t="shared" si="23"/>
        <v>-1.4066739689362926</v>
      </c>
      <c r="U144" s="15">
        <f t="shared" si="24"/>
        <v>112156.25162</v>
      </c>
      <c r="V144" s="15">
        <f t="shared" si="19"/>
        <v>5.5244031630146025E-2</v>
      </c>
    </row>
    <row r="145" spans="5:22" x14ac:dyDescent="0.2">
      <c r="E145" t="s">
        <v>152</v>
      </c>
      <c r="F145" t="s">
        <v>8</v>
      </c>
      <c r="G145">
        <v>3.5750000000000002</v>
      </c>
      <c r="H145">
        <v>0.41052300000000003</v>
      </c>
      <c r="I145">
        <v>0.21096100000000001</v>
      </c>
      <c r="J145">
        <v>2.62926E-3</v>
      </c>
      <c r="K145">
        <v>91.42</v>
      </c>
      <c r="L145" s="20">
        <f t="shared" si="25"/>
        <v>8.160564622849531E-3</v>
      </c>
      <c r="N145">
        <f t="shared" si="26"/>
        <v>111</v>
      </c>
      <c r="O145" s="15">
        <f t="shared" si="20"/>
        <v>1436.8305</v>
      </c>
      <c r="P145" s="15">
        <f t="shared" si="27"/>
        <v>1365.1714999999999</v>
      </c>
      <c r="Q145" s="15">
        <f t="shared" si="21"/>
        <v>71.659000000000106</v>
      </c>
      <c r="R145" s="15">
        <f t="shared" si="22"/>
        <v>-6551.0657800000099</v>
      </c>
      <c r="S145" s="15">
        <f t="shared" si="28"/>
        <v>-140111.05480372036</v>
      </c>
      <c r="T145" s="15">
        <f t="shared" si="23"/>
        <v>-1.4618586982271022</v>
      </c>
      <c r="U145" s="15">
        <f t="shared" si="24"/>
        <v>118842.54431</v>
      </c>
      <c r="V145" s="15">
        <f t="shared" si="19"/>
        <v>5.5425819161484098E-2</v>
      </c>
    </row>
    <row r="146" spans="5:22" x14ac:dyDescent="0.2">
      <c r="E146" t="s">
        <v>153</v>
      </c>
      <c r="F146" t="s">
        <v>8</v>
      </c>
      <c r="G146">
        <v>3.65</v>
      </c>
      <c r="H146">
        <v>0.41706799999999999</v>
      </c>
      <c r="I146">
        <v>0.210532</v>
      </c>
      <c r="J146">
        <v>2.62305E-3</v>
      </c>
      <c r="K146">
        <v>91.67</v>
      </c>
      <c r="L146" s="20">
        <f t="shared" si="25"/>
        <v>2.7346313716911652E-3</v>
      </c>
      <c r="N146">
        <f t="shared" si="26"/>
        <v>110</v>
      </c>
      <c r="O146" s="15">
        <f t="shared" si="20"/>
        <v>1459.7380000000001</v>
      </c>
      <c r="P146" s="15">
        <f t="shared" si="27"/>
        <v>1436.8305</v>
      </c>
      <c r="Q146" s="15">
        <f t="shared" si="21"/>
        <v>22.907500000000027</v>
      </c>
      <c r="R146" s="15">
        <f t="shared" si="22"/>
        <v>-2099.9305250000025</v>
      </c>
      <c r="S146" s="15">
        <f t="shared" si="28"/>
        <v>-142212.44718741858</v>
      </c>
      <c r="T146" s="15">
        <f t="shared" si="23"/>
        <v>-1.4802792047418982</v>
      </c>
      <c r="U146" s="15">
        <f t="shared" si="24"/>
        <v>121039.18246000001</v>
      </c>
      <c r="V146" s="15">
        <f t="shared" si="19"/>
        <v>4.7645423479417123E-2</v>
      </c>
    </row>
    <row r="147" spans="5:22" x14ac:dyDescent="0.2">
      <c r="E147" t="s">
        <v>154</v>
      </c>
      <c r="F147" t="s">
        <v>8</v>
      </c>
      <c r="G147">
        <v>4.0750000000000002</v>
      </c>
      <c r="H147">
        <v>0.45117499999999999</v>
      </c>
      <c r="I147">
        <v>0.20849899999999999</v>
      </c>
      <c r="J147">
        <v>2.62305E-3</v>
      </c>
      <c r="K147">
        <v>92.86</v>
      </c>
      <c r="L147" s="20">
        <f t="shared" si="25"/>
        <v>1.2981346132867833E-2</v>
      </c>
      <c r="N147">
        <f t="shared" si="26"/>
        <v>109</v>
      </c>
      <c r="O147" s="15">
        <f t="shared" si="20"/>
        <v>1579.1125</v>
      </c>
      <c r="P147" s="15">
        <f t="shared" si="27"/>
        <v>1459.7380000000001</v>
      </c>
      <c r="Q147" s="15">
        <f t="shared" si="21"/>
        <v>119.3744999999999</v>
      </c>
      <c r="R147" s="15">
        <f t="shared" si="22"/>
        <v>-11085.116069999991</v>
      </c>
      <c r="S147" s="15">
        <f t="shared" si="28"/>
        <v>-153299.04353662333</v>
      </c>
      <c r="T147" s="15">
        <f t="shared" si="23"/>
        <v>-1.5956787942410309</v>
      </c>
      <c r="U147" s="15">
        <f t="shared" si="24"/>
        <v>132373.88675000001</v>
      </c>
      <c r="V147" s="15">
        <f t="shared" si="19"/>
        <v>4.8214264298858021E-2</v>
      </c>
    </row>
    <row r="148" spans="5:22" x14ac:dyDescent="0.2">
      <c r="E148" t="s">
        <v>155</v>
      </c>
      <c r="F148" t="s">
        <v>8</v>
      </c>
      <c r="G148">
        <v>4.1500000000000004</v>
      </c>
      <c r="H148">
        <v>0.45984900000000001</v>
      </c>
      <c r="I148">
        <v>0.20611599999999999</v>
      </c>
      <c r="J148">
        <v>2.6354799999999999E-3</v>
      </c>
      <c r="K148">
        <v>93.19</v>
      </c>
      <c r="L148" s="20">
        <f t="shared" si="25"/>
        <v>3.553736808098229E-3</v>
      </c>
      <c r="N148">
        <f t="shared" si="26"/>
        <v>108</v>
      </c>
      <c r="O148" s="15">
        <f t="shared" si="20"/>
        <v>1609.4715000000001</v>
      </c>
      <c r="P148" s="15">
        <f t="shared" si="27"/>
        <v>1579.1125</v>
      </c>
      <c r="Q148" s="15">
        <f t="shared" si="21"/>
        <v>30.359000000000151</v>
      </c>
      <c r="R148" s="15">
        <f t="shared" si="22"/>
        <v>-2829.155210000014</v>
      </c>
      <c r="S148" s="15">
        <f t="shared" si="28"/>
        <v>-156129.79442541758</v>
      </c>
      <c r="T148" s="15">
        <f t="shared" si="23"/>
        <v>-1.6328450421122995</v>
      </c>
      <c r="U148" s="15">
        <f t="shared" si="24"/>
        <v>135461.64908500001</v>
      </c>
      <c r="V148" s="15">
        <f t="shared" si="19"/>
        <v>4.0325202722328958E-2</v>
      </c>
    </row>
    <row r="149" spans="5:22" x14ac:dyDescent="0.2">
      <c r="E149" t="s">
        <v>156</v>
      </c>
      <c r="F149" t="s">
        <v>8</v>
      </c>
      <c r="G149">
        <v>3.9750000000000001</v>
      </c>
      <c r="H149">
        <v>0.448463</v>
      </c>
      <c r="I149">
        <v>0.20626800000000001</v>
      </c>
      <c r="J149">
        <v>2.6479099999999998E-3</v>
      </c>
      <c r="K149">
        <v>92.83</v>
      </c>
      <c r="L149" s="20">
        <f t="shared" si="25"/>
        <v>-3.8630754372787068E-3</v>
      </c>
      <c r="N149">
        <f t="shared" si="26"/>
        <v>107</v>
      </c>
      <c r="O149" s="15">
        <f t="shared" si="20"/>
        <v>1569.6205</v>
      </c>
      <c r="P149" s="15">
        <f t="shared" si="27"/>
        <v>1609.4715000000001</v>
      </c>
      <c r="Q149" s="15">
        <f t="shared" si="21"/>
        <v>-39.851000000000113</v>
      </c>
      <c r="R149" s="15">
        <f t="shared" si="22"/>
        <v>3699.3683300000102</v>
      </c>
      <c r="S149" s="15">
        <f t="shared" si="28"/>
        <v>-152432.05894045968</v>
      </c>
      <c r="T149" s="15">
        <f t="shared" si="23"/>
        <v>-1.6016919570993355</v>
      </c>
      <c r="U149" s="15">
        <f t="shared" si="24"/>
        <v>131795.37101499998</v>
      </c>
      <c r="V149" s="15">
        <f t="shared" si="19"/>
        <v>4.1599030481628295E-2</v>
      </c>
    </row>
    <row r="150" spans="5:22" x14ac:dyDescent="0.2">
      <c r="E150" t="s">
        <v>157</v>
      </c>
      <c r="F150" t="s">
        <v>8</v>
      </c>
      <c r="G150">
        <v>3.9750000000000001</v>
      </c>
      <c r="H150">
        <v>0.44406400000000001</v>
      </c>
      <c r="I150">
        <v>0.210592</v>
      </c>
      <c r="J150">
        <v>2.6479099999999998E-3</v>
      </c>
      <c r="K150">
        <v>92.63</v>
      </c>
      <c r="L150" s="20">
        <f t="shared" si="25"/>
        <v>-2.1544759237316358E-3</v>
      </c>
      <c r="N150">
        <f t="shared" si="26"/>
        <v>106</v>
      </c>
      <c r="O150" s="15">
        <f t="shared" si="20"/>
        <v>1554.2240000000002</v>
      </c>
      <c r="P150" s="15">
        <f t="shared" si="27"/>
        <v>1569.6205</v>
      </c>
      <c r="Q150" s="15">
        <f t="shared" si="21"/>
        <v>-15.396499999999833</v>
      </c>
      <c r="R150" s="15">
        <f t="shared" si="22"/>
        <v>1426.1777949999844</v>
      </c>
      <c r="S150" s="15">
        <f t="shared" si="28"/>
        <v>-151007.48283741678</v>
      </c>
      <c r="T150" s="15">
        <f t="shared" si="23"/>
        <v>-1.586723110635017</v>
      </c>
      <c r="U150" s="15">
        <f t="shared" si="24"/>
        <v>130055.26912000001</v>
      </c>
      <c r="V150" s="15">
        <f t="shared" si="19"/>
        <v>4.1639504748417523E-2</v>
      </c>
    </row>
    <row r="151" spans="5:22" x14ac:dyDescent="0.2">
      <c r="E151" t="s">
        <v>158</v>
      </c>
      <c r="F151" t="s">
        <v>8</v>
      </c>
      <c r="G151">
        <v>4.4249999999999998</v>
      </c>
      <c r="H151">
        <v>0.47855900000000001</v>
      </c>
      <c r="I151">
        <v>0.20754500000000001</v>
      </c>
      <c r="J151">
        <v>2.6603400000000002E-3</v>
      </c>
      <c r="K151">
        <v>93.792000000000002</v>
      </c>
      <c r="L151" s="20">
        <f t="shared" si="25"/>
        <v>1.2544532009068465E-2</v>
      </c>
      <c r="N151">
        <f t="shared" si="26"/>
        <v>105</v>
      </c>
      <c r="O151" s="15">
        <f t="shared" si="20"/>
        <v>1674.9565</v>
      </c>
      <c r="P151" s="15">
        <f t="shared" si="27"/>
        <v>1554.2240000000002</v>
      </c>
      <c r="Q151" s="15">
        <f t="shared" si="21"/>
        <v>120.73249999999985</v>
      </c>
      <c r="R151" s="15">
        <f t="shared" si="22"/>
        <v>-11323.742639999986</v>
      </c>
      <c r="S151" s="15">
        <f t="shared" si="28"/>
        <v>-162332.81220052741</v>
      </c>
      <c r="T151" s="15">
        <f t="shared" si="23"/>
        <v>-1.7137320381331393</v>
      </c>
      <c r="U151" s="15">
        <f t="shared" si="24"/>
        <v>141610.02004800001</v>
      </c>
      <c r="V151" s="15">
        <f t="shared" ref="V151:V214" si="29">_xlfn.STDEV.P(L132:L151)*SQRT(COUNT(L132:L151))</f>
        <v>4.0649180407940716E-2</v>
      </c>
    </row>
    <row r="152" spans="5:22" x14ac:dyDescent="0.2">
      <c r="E152" t="s">
        <v>159</v>
      </c>
      <c r="F152" t="s">
        <v>8</v>
      </c>
      <c r="G152">
        <v>4.1749999999999998</v>
      </c>
      <c r="H152">
        <v>0.467306</v>
      </c>
      <c r="I152">
        <v>0.20516699999999999</v>
      </c>
      <c r="J152">
        <v>2.6603400000000002E-3</v>
      </c>
      <c r="K152">
        <v>93.5</v>
      </c>
      <c r="L152" s="20">
        <f t="shared" si="25"/>
        <v>-3.1132719208460946E-3</v>
      </c>
      <c r="N152">
        <f t="shared" si="26"/>
        <v>104</v>
      </c>
      <c r="O152" s="15">
        <f t="shared" si="20"/>
        <v>1635.5709999999999</v>
      </c>
      <c r="P152" s="15">
        <f t="shared" si="27"/>
        <v>1674.9565</v>
      </c>
      <c r="Q152" s="15">
        <f t="shared" si="21"/>
        <v>-39.385500000000093</v>
      </c>
      <c r="R152" s="15">
        <f t="shared" si="22"/>
        <v>3682.5442500000086</v>
      </c>
      <c r="S152" s="15">
        <f t="shared" si="28"/>
        <v>-158651.98168256553</v>
      </c>
      <c r="T152" s="15">
        <f t="shared" si="23"/>
        <v>-1.6748738609103033</v>
      </c>
      <c r="U152" s="15">
        <f t="shared" si="24"/>
        <v>138313.3885</v>
      </c>
      <c r="V152" s="15">
        <f t="shared" si="29"/>
        <v>3.837260747977965E-2</v>
      </c>
    </row>
    <row r="153" spans="5:22" x14ac:dyDescent="0.2">
      <c r="E153" t="s">
        <v>160</v>
      </c>
      <c r="F153" t="s">
        <v>8</v>
      </c>
      <c r="G153">
        <v>3.9</v>
      </c>
      <c r="H153">
        <v>0.44091999999999998</v>
      </c>
      <c r="I153">
        <v>0.212064</v>
      </c>
      <c r="J153">
        <v>2.6479099999999998E-3</v>
      </c>
      <c r="K153">
        <v>92.58</v>
      </c>
      <c r="L153" s="20">
        <f t="shared" si="25"/>
        <v>-9.8395721925134128E-3</v>
      </c>
      <c r="N153">
        <f t="shared" si="26"/>
        <v>103</v>
      </c>
      <c r="O153" s="15">
        <f t="shared" si="20"/>
        <v>1543.22</v>
      </c>
      <c r="P153" s="15">
        <f t="shared" si="27"/>
        <v>1635.5709999999999</v>
      </c>
      <c r="Q153" s="15">
        <f t="shared" si="21"/>
        <v>-92.350999999999885</v>
      </c>
      <c r="R153" s="15">
        <f t="shared" si="22"/>
        <v>8549.8555799999885</v>
      </c>
      <c r="S153" s="15">
        <f t="shared" si="28"/>
        <v>-150103.80097642646</v>
      </c>
      <c r="T153" s="15">
        <f t="shared" si="23"/>
        <v>-1.5772276017598783</v>
      </c>
      <c r="U153" s="15">
        <f t="shared" si="24"/>
        <v>129221.3076</v>
      </c>
      <c r="V153" s="15">
        <f t="shared" si="29"/>
        <v>4.1294998996503962E-2</v>
      </c>
    </row>
    <row r="154" spans="5:22" x14ac:dyDescent="0.2">
      <c r="E154" t="s">
        <v>161</v>
      </c>
      <c r="F154" t="s">
        <v>8</v>
      </c>
      <c r="G154">
        <v>4.375</v>
      </c>
      <c r="H154">
        <v>0.47603299999999998</v>
      </c>
      <c r="I154">
        <v>0.21016899999999999</v>
      </c>
      <c r="J154">
        <v>2.6479099999999998E-3</v>
      </c>
      <c r="K154">
        <v>93.768000000000001</v>
      </c>
      <c r="L154" s="20">
        <f t="shared" si="25"/>
        <v>1.283214517174347E-2</v>
      </c>
      <c r="N154">
        <f t="shared" si="26"/>
        <v>102</v>
      </c>
      <c r="O154" s="15">
        <f t="shared" si="20"/>
        <v>1666.1154999999999</v>
      </c>
      <c r="P154" s="15">
        <f t="shared" si="27"/>
        <v>1543.22</v>
      </c>
      <c r="Q154" s="15">
        <f t="shared" si="21"/>
        <v>122.89549999999986</v>
      </c>
      <c r="R154" s="15">
        <f t="shared" si="22"/>
        <v>-11523.665243999987</v>
      </c>
      <c r="S154" s="15">
        <f t="shared" si="28"/>
        <v>-161629.04344802818</v>
      </c>
      <c r="T154" s="15">
        <f t="shared" si="23"/>
        <v>-1.6983300017320171</v>
      </c>
      <c r="U154" s="15">
        <f t="shared" si="24"/>
        <v>140915.81820399998</v>
      </c>
      <c r="V154" s="15">
        <f t="shared" si="29"/>
        <v>3.3351260374946061E-2</v>
      </c>
    </row>
    <row r="155" spans="5:22" x14ac:dyDescent="0.2">
      <c r="E155" t="s">
        <v>162</v>
      </c>
      <c r="F155" t="s">
        <v>8</v>
      </c>
      <c r="G155">
        <v>4.4749999999999996</v>
      </c>
      <c r="H155">
        <v>0.48795100000000002</v>
      </c>
      <c r="I155">
        <v>0.20654900000000001</v>
      </c>
      <c r="J155">
        <v>2.6354799999999999E-3</v>
      </c>
      <c r="K155">
        <v>94.19</v>
      </c>
      <c r="L155" s="20">
        <f t="shared" si="25"/>
        <v>4.5004692432386584E-3</v>
      </c>
      <c r="N155">
        <f t="shared" si="26"/>
        <v>101</v>
      </c>
      <c r="O155" s="15">
        <f t="shared" si="20"/>
        <v>1707.8285000000001</v>
      </c>
      <c r="P155" s="15">
        <f t="shared" si="27"/>
        <v>1666.1154999999999</v>
      </c>
      <c r="Q155" s="15">
        <f t="shared" si="21"/>
        <v>41.713000000000193</v>
      </c>
      <c r="R155" s="15">
        <f t="shared" si="22"/>
        <v>-3928.9474700000183</v>
      </c>
      <c r="S155" s="15">
        <f t="shared" si="28"/>
        <v>-165559.68924802993</v>
      </c>
      <c r="T155" s="15">
        <f t="shared" si="23"/>
        <v>-1.7314652770611028</v>
      </c>
      <c r="U155" s="15">
        <f t="shared" si="24"/>
        <v>145197.866415</v>
      </c>
      <c r="V155" s="15">
        <f t="shared" si="29"/>
        <v>3.2407330887151024E-2</v>
      </c>
    </row>
    <row r="156" spans="5:22" x14ac:dyDescent="0.2">
      <c r="E156" t="s">
        <v>163</v>
      </c>
      <c r="F156" t="s">
        <v>8</v>
      </c>
      <c r="G156">
        <v>4.0250000000000004</v>
      </c>
      <c r="H156">
        <v>0.461449</v>
      </c>
      <c r="I156">
        <v>0.20411099999999999</v>
      </c>
      <c r="J156">
        <v>2.6354799999999999E-3</v>
      </c>
      <c r="K156">
        <v>93.41</v>
      </c>
      <c r="L156" s="20">
        <f t="shared" si="25"/>
        <v>-8.2811338783310706E-3</v>
      </c>
      <c r="N156">
        <f t="shared" si="26"/>
        <v>100</v>
      </c>
      <c r="O156" s="15">
        <f t="shared" si="20"/>
        <v>1615.0715</v>
      </c>
      <c r="P156" s="15">
        <f t="shared" si="27"/>
        <v>1707.8285000000001</v>
      </c>
      <c r="Q156" s="15">
        <f t="shared" si="21"/>
        <v>-92.757000000000062</v>
      </c>
      <c r="R156" s="15">
        <f t="shared" si="22"/>
        <v>8664.4313700000057</v>
      </c>
      <c r="S156" s="15">
        <f t="shared" si="28"/>
        <v>-156896.98934330698</v>
      </c>
      <c r="T156" s="15">
        <f t="shared" si="23"/>
        <v>-1.6408685614067406</v>
      </c>
      <c r="U156" s="15">
        <f t="shared" si="24"/>
        <v>136776.32881499999</v>
      </c>
      <c r="V156" s="15">
        <f t="shared" si="29"/>
        <v>3.4502798677710479E-2</v>
      </c>
    </row>
    <row r="157" spans="5:22" x14ac:dyDescent="0.2">
      <c r="E157" t="s">
        <v>164</v>
      </c>
      <c r="F157" t="s">
        <v>8</v>
      </c>
      <c r="G157">
        <v>3.5</v>
      </c>
      <c r="H157">
        <v>0.41073999999999999</v>
      </c>
      <c r="I157">
        <v>0.21740300000000001</v>
      </c>
      <c r="J157">
        <v>2.6354799999999999E-3</v>
      </c>
      <c r="K157">
        <v>91.611000000000004</v>
      </c>
      <c r="L157" s="20">
        <f t="shared" si="25"/>
        <v>-1.9259179959319028E-2</v>
      </c>
      <c r="N157">
        <f t="shared" si="26"/>
        <v>99</v>
      </c>
      <c r="O157" s="15">
        <f t="shared" si="20"/>
        <v>1437.59</v>
      </c>
      <c r="P157" s="15">
        <f t="shared" si="27"/>
        <v>1615.0715</v>
      </c>
      <c r="Q157" s="15">
        <f t="shared" si="21"/>
        <v>-177.4815000000001</v>
      </c>
      <c r="R157" s="15">
        <f t="shared" si="22"/>
        <v>16259.25769650001</v>
      </c>
      <c r="S157" s="15">
        <f t="shared" si="28"/>
        <v>-140639.37251536836</v>
      </c>
      <c r="T157" s="15">
        <f t="shared" si="23"/>
        <v>-1.4708422757015993</v>
      </c>
      <c r="U157" s="15">
        <f t="shared" si="24"/>
        <v>119449.05749000001</v>
      </c>
      <c r="V157" s="15">
        <f t="shared" si="29"/>
        <v>4.0175028207795296E-2</v>
      </c>
    </row>
    <row r="158" spans="5:22" x14ac:dyDescent="0.2">
      <c r="E158" t="s">
        <v>165</v>
      </c>
      <c r="F158" t="s">
        <v>8</v>
      </c>
      <c r="G158">
        <v>3.6749999999999998</v>
      </c>
      <c r="H158">
        <v>0.42894700000000002</v>
      </c>
      <c r="I158">
        <v>0.21313699999999999</v>
      </c>
      <c r="J158">
        <v>2.5981899999999998E-3</v>
      </c>
      <c r="K158">
        <v>92.3</v>
      </c>
      <c r="L158" s="20">
        <f t="shared" si="25"/>
        <v>7.5209308925783258E-3</v>
      </c>
      <c r="N158">
        <f t="shared" si="26"/>
        <v>98</v>
      </c>
      <c r="O158" s="15">
        <f t="shared" si="20"/>
        <v>1501.3145000000002</v>
      </c>
      <c r="P158" s="15">
        <f t="shared" si="27"/>
        <v>1437.59</v>
      </c>
      <c r="Q158" s="15">
        <f t="shared" si="21"/>
        <v>63.724500000000262</v>
      </c>
      <c r="R158" s="15">
        <f t="shared" si="22"/>
        <v>-5881.7713500000236</v>
      </c>
      <c r="S158" s="15">
        <f t="shared" si="28"/>
        <v>-146522.6147076441</v>
      </c>
      <c r="T158" s="15">
        <f t="shared" si="23"/>
        <v>-1.5106888583621181</v>
      </c>
      <c r="U158" s="15">
        <f t="shared" si="24"/>
        <v>125708.82835000003</v>
      </c>
      <c r="V158" s="15">
        <f t="shared" si="29"/>
        <v>3.984198847294565E-2</v>
      </c>
    </row>
    <row r="159" spans="5:22" x14ac:dyDescent="0.2">
      <c r="E159" t="s">
        <v>166</v>
      </c>
      <c r="F159" t="s">
        <v>8</v>
      </c>
      <c r="G159">
        <v>4.05</v>
      </c>
      <c r="H159">
        <v>0.45859800000000001</v>
      </c>
      <c r="I159">
        <v>0.21174200000000001</v>
      </c>
      <c r="J159">
        <v>2.5981899999999998E-3</v>
      </c>
      <c r="K159">
        <v>93.13</v>
      </c>
      <c r="L159" s="20">
        <f t="shared" si="25"/>
        <v>8.9924160346694926E-3</v>
      </c>
      <c r="N159">
        <f t="shared" si="26"/>
        <v>97</v>
      </c>
      <c r="O159" s="15">
        <f t="shared" si="20"/>
        <v>1605.0930000000001</v>
      </c>
      <c r="P159" s="15">
        <f t="shared" si="27"/>
        <v>1501.3145000000002</v>
      </c>
      <c r="Q159" s="15">
        <f t="shared" si="21"/>
        <v>103.77849999999989</v>
      </c>
      <c r="R159" s="15">
        <f t="shared" si="22"/>
        <v>-9664.8917049999891</v>
      </c>
      <c r="S159" s="15">
        <f t="shared" si="28"/>
        <v>-156189.01710150245</v>
      </c>
      <c r="T159" s="15">
        <f t="shared" si="23"/>
        <v>-1.6103521521545738</v>
      </c>
      <c r="U159" s="15">
        <f t="shared" si="24"/>
        <v>135307.31109</v>
      </c>
      <c r="V159" s="15">
        <f t="shared" si="29"/>
        <v>4.0086446484719707E-2</v>
      </c>
    </row>
    <row r="160" spans="5:22" x14ac:dyDescent="0.2">
      <c r="E160" t="s">
        <v>167</v>
      </c>
      <c r="F160" t="s">
        <v>8</v>
      </c>
      <c r="G160">
        <v>4.25</v>
      </c>
      <c r="H160">
        <v>0.45700299999999999</v>
      </c>
      <c r="I160">
        <v>0.226855</v>
      </c>
      <c r="J160">
        <v>2.57954E-3</v>
      </c>
      <c r="K160">
        <v>93.79</v>
      </c>
      <c r="L160" s="20">
        <f t="shared" si="25"/>
        <v>7.0868678191775558E-3</v>
      </c>
      <c r="N160">
        <f t="shared" si="26"/>
        <v>96</v>
      </c>
      <c r="O160" s="15">
        <f t="shared" si="20"/>
        <v>1599.5104999999999</v>
      </c>
      <c r="P160" s="15">
        <f t="shared" si="27"/>
        <v>1605.0930000000001</v>
      </c>
      <c r="Q160" s="15">
        <f t="shared" si="21"/>
        <v>-5.5825000000002092</v>
      </c>
      <c r="R160" s="15">
        <f t="shared" si="22"/>
        <v>523.58267500001966</v>
      </c>
      <c r="S160" s="15">
        <f t="shared" si="28"/>
        <v>-155667.04477865458</v>
      </c>
      <c r="T160" s="15">
        <f t="shared" si="23"/>
        <v>-1.5934498757473436</v>
      </c>
      <c r="U160" s="15">
        <f t="shared" si="24"/>
        <v>135143.08979500001</v>
      </c>
      <c r="V160" s="15">
        <f t="shared" si="29"/>
        <v>3.6352128231691254E-2</v>
      </c>
    </row>
    <row r="161" spans="5:22" x14ac:dyDescent="0.2">
      <c r="E161" t="s">
        <v>168</v>
      </c>
      <c r="F161" t="s">
        <v>8</v>
      </c>
      <c r="G161">
        <v>5.05</v>
      </c>
      <c r="H161">
        <v>0.50707899999999995</v>
      </c>
      <c r="I161">
        <v>0.22920399999999999</v>
      </c>
      <c r="J161">
        <v>2.57954E-3</v>
      </c>
      <c r="K161">
        <v>95.03</v>
      </c>
      <c r="L161" s="20">
        <f t="shared" si="25"/>
        <v>1.3221025695703048E-2</v>
      </c>
      <c r="M161">
        <v>0.32866000000000001</v>
      </c>
      <c r="N161">
        <f t="shared" si="26"/>
        <v>95</v>
      </c>
      <c r="O161" s="15">
        <f t="shared" si="20"/>
        <v>1774.7764999999997</v>
      </c>
      <c r="P161" s="15">
        <f t="shared" si="27"/>
        <v>1599.5104999999999</v>
      </c>
      <c r="Q161" s="15">
        <f t="shared" si="21"/>
        <v>175.26599999999985</v>
      </c>
      <c r="R161" s="15">
        <f t="shared" si="22"/>
        <v>-16129.832859069984</v>
      </c>
      <c r="S161" s="15">
        <f t="shared" si="28"/>
        <v>-171798.47108760031</v>
      </c>
      <c r="T161" s="15">
        <f t="shared" si="23"/>
        <v>-1.7585755083702719</v>
      </c>
      <c r="U161" s="15">
        <f t="shared" si="24"/>
        <v>150982.01079499998</v>
      </c>
      <c r="V161" s="15">
        <f t="shared" si="29"/>
        <v>3.8007969037834398E-2</v>
      </c>
    </row>
    <row r="162" spans="5:22" x14ac:dyDescent="0.2">
      <c r="E162" t="s">
        <v>169</v>
      </c>
      <c r="F162" t="s">
        <v>8</v>
      </c>
      <c r="G162">
        <v>5.0750000000000002</v>
      </c>
      <c r="H162">
        <v>0.50902999999999998</v>
      </c>
      <c r="I162">
        <v>0.23074700000000001</v>
      </c>
      <c r="J162">
        <v>2.5919699999999999E-3</v>
      </c>
      <c r="K162">
        <v>95.13</v>
      </c>
      <c r="L162" s="20">
        <f t="shared" si="25"/>
        <v>1.0522992739134818E-3</v>
      </c>
      <c r="N162">
        <f t="shared" si="26"/>
        <v>94</v>
      </c>
      <c r="O162" s="15">
        <f t="shared" si="20"/>
        <v>1781.605</v>
      </c>
      <c r="P162" s="15">
        <f t="shared" si="27"/>
        <v>1774.7764999999997</v>
      </c>
      <c r="Q162" s="15">
        <f t="shared" si="21"/>
        <v>6.8285000000003038</v>
      </c>
      <c r="R162" s="15">
        <f t="shared" si="22"/>
        <v>-649.59520500002884</v>
      </c>
      <c r="S162" s="15">
        <f t="shared" si="28"/>
        <v>-172449.8248681087</v>
      </c>
      <c r="T162" s="15">
        <f t="shared" si="23"/>
        <v>-1.7737490974737766</v>
      </c>
      <c r="U162" s="15">
        <f t="shared" si="24"/>
        <v>151721.58364999999</v>
      </c>
      <c r="V162" s="15">
        <f t="shared" si="29"/>
        <v>3.8023877985878932E-2</v>
      </c>
    </row>
    <row r="163" spans="5:22" x14ac:dyDescent="0.2">
      <c r="E163" t="s">
        <v>170</v>
      </c>
      <c r="F163" t="s">
        <v>8</v>
      </c>
      <c r="G163">
        <v>5.2750000000000004</v>
      </c>
      <c r="H163">
        <v>0.51939100000000005</v>
      </c>
      <c r="I163">
        <v>0.23261899999999999</v>
      </c>
      <c r="J163">
        <v>2.57954E-3</v>
      </c>
      <c r="K163">
        <v>95.48</v>
      </c>
      <c r="L163" s="20">
        <f t="shared" si="25"/>
        <v>3.679175864606421E-3</v>
      </c>
      <c r="N163">
        <f t="shared" si="26"/>
        <v>93</v>
      </c>
      <c r="O163" s="15">
        <f t="shared" si="20"/>
        <v>1817.8685000000003</v>
      </c>
      <c r="P163" s="15">
        <f t="shared" si="27"/>
        <v>1781.605</v>
      </c>
      <c r="Q163" s="15">
        <f t="shared" si="21"/>
        <v>36.263500000000249</v>
      </c>
      <c r="R163" s="15">
        <f t="shared" si="22"/>
        <v>-3462.438980000024</v>
      </c>
      <c r="S163" s="15">
        <f t="shared" si="28"/>
        <v>-175914.03759720622</v>
      </c>
      <c r="T163" s="15">
        <f t="shared" si="23"/>
        <v>-1.800703557712291</v>
      </c>
      <c r="U163" s="15">
        <f t="shared" si="24"/>
        <v>155107.58438000004</v>
      </c>
      <c r="V163" s="15">
        <f t="shared" si="29"/>
        <v>3.7841760647146422E-2</v>
      </c>
    </row>
    <row r="164" spans="5:22" x14ac:dyDescent="0.2">
      <c r="E164" t="s">
        <v>171</v>
      </c>
      <c r="F164" t="s">
        <v>8</v>
      </c>
      <c r="G164">
        <v>5.3250000000000002</v>
      </c>
      <c r="H164">
        <v>0.51884200000000003</v>
      </c>
      <c r="I164">
        <v>0.236149</v>
      </c>
      <c r="J164">
        <v>2.5671100000000001E-3</v>
      </c>
      <c r="K164">
        <v>95.46</v>
      </c>
      <c r="L164" s="20">
        <f t="shared" si="25"/>
        <v>-2.0946795140353025E-4</v>
      </c>
      <c r="N164">
        <f t="shared" si="26"/>
        <v>92</v>
      </c>
      <c r="O164" s="15">
        <f t="shared" si="20"/>
        <v>1815.9470000000001</v>
      </c>
      <c r="P164" s="15">
        <f t="shared" si="27"/>
        <v>1817.8685000000003</v>
      </c>
      <c r="Q164" s="15">
        <f t="shared" si="21"/>
        <v>-1.921500000000151</v>
      </c>
      <c r="R164" s="15">
        <f t="shared" si="22"/>
        <v>183.42639000001441</v>
      </c>
      <c r="S164" s="15">
        <f t="shared" si="28"/>
        <v>-175732.41191076391</v>
      </c>
      <c r="T164" s="15">
        <f t="shared" si="23"/>
        <v>-1.7901763172231793</v>
      </c>
      <c r="U164" s="15">
        <f t="shared" si="24"/>
        <v>154712.80061999999</v>
      </c>
      <c r="V164" s="15">
        <f t="shared" si="29"/>
        <v>3.7473653995732832E-2</v>
      </c>
    </row>
    <row r="165" spans="5:22" x14ac:dyDescent="0.2">
      <c r="E165" t="s">
        <v>172</v>
      </c>
      <c r="F165" t="s">
        <v>8</v>
      </c>
      <c r="G165">
        <v>5.5</v>
      </c>
      <c r="H165">
        <v>0.529752</v>
      </c>
      <c r="I165">
        <v>0.23643</v>
      </c>
      <c r="J165">
        <v>2.5422499999999998E-3</v>
      </c>
      <c r="K165">
        <v>95.82</v>
      </c>
      <c r="L165" s="20">
        <f t="shared" si="25"/>
        <v>3.7712130735385596E-3</v>
      </c>
      <c r="N165">
        <f t="shared" si="26"/>
        <v>91</v>
      </c>
      <c r="O165" s="15">
        <f t="shared" si="20"/>
        <v>1854.1320000000001</v>
      </c>
      <c r="P165" s="15">
        <f t="shared" si="27"/>
        <v>1815.9470000000001</v>
      </c>
      <c r="Q165" s="15">
        <f t="shared" si="21"/>
        <v>38.184999999999945</v>
      </c>
      <c r="R165" s="15">
        <f t="shared" si="22"/>
        <v>-3658.8866999999946</v>
      </c>
      <c r="S165" s="15">
        <f t="shared" si="28"/>
        <v>-179393.08878708113</v>
      </c>
      <c r="T165" s="15">
        <f t="shared" si="23"/>
        <v>-1.8097701586069719</v>
      </c>
      <c r="U165" s="15">
        <f t="shared" si="24"/>
        <v>158412.92823999998</v>
      </c>
      <c r="V165" s="15">
        <f t="shared" si="29"/>
        <v>3.7065141569372517E-2</v>
      </c>
    </row>
    <row r="166" spans="5:22" x14ac:dyDescent="0.2">
      <c r="E166" t="s">
        <v>173</v>
      </c>
      <c r="F166" t="s">
        <v>8</v>
      </c>
      <c r="G166">
        <v>5.3250000000000002</v>
      </c>
      <c r="H166">
        <v>0.52212099999999995</v>
      </c>
      <c r="I166">
        <v>0.23534099999999999</v>
      </c>
      <c r="J166">
        <v>2.5236E-3</v>
      </c>
      <c r="K166">
        <v>95.58</v>
      </c>
      <c r="L166" s="20">
        <f t="shared" si="25"/>
        <v>-2.5046963055729288E-3</v>
      </c>
      <c r="N166">
        <f t="shared" si="26"/>
        <v>90</v>
      </c>
      <c r="O166" s="15">
        <f t="shared" si="20"/>
        <v>1827.4234999999999</v>
      </c>
      <c r="P166" s="15">
        <f t="shared" si="27"/>
        <v>1854.1320000000001</v>
      </c>
      <c r="Q166" s="15">
        <f t="shared" si="21"/>
        <v>-26.708500000000186</v>
      </c>
      <c r="R166" s="15">
        <f t="shared" si="22"/>
        <v>2552.7984300000176</v>
      </c>
      <c r="S166" s="15">
        <f t="shared" si="28"/>
        <v>-176842.10012723971</v>
      </c>
      <c r="T166" s="15">
        <f t="shared" si="23"/>
        <v>-1.7709473169885004</v>
      </c>
      <c r="U166" s="15">
        <f t="shared" si="24"/>
        <v>156027.63812999998</v>
      </c>
      <c r="V166" s="15">
        <f t="shared" si="29"/>
        <v>3.7366637486517688E-2</v>
      </c>
    </row>
    <row r="167" spans="5:22" x14ac:dyDescent="0.2">
      <c r="E167" t="s">
        <v>174</v>
      </c>
      <c r="F167" t="s">
        <v>8</v>
      </c>
      <c r="G167">
        <v>5.0750000000000002</v>
      </c>
      <c r="H167">
        <v>0.50538000000000005</v>
      </c>
      <c r="I167">
        <v>0.23922599999999999</v>
      </c>
      <c r="J167">
        <v>2.5236E-3</v>
      </c>
      <c r="K167">
        <v>95.05</v>
      </c>
      <c r="L167" s="20">
        <f t="shared" si="25"/>
        <v>-5.5450931157146055E-3</v>
      </c>
      <c r="N167">
        <f t="shared" si="26"/>
        <v>89</v>
      </c>
      <c r="O167" s="15">
        <f t="shared" si="20"/>
        <v>1768.8300000000002</v>
      </c>
      <c r="P167" s="15">
        <f t="shared" si="27"/>
        <v>1827.4234999999999</v>
      </c>
      <c r="Q167" s="15">
        <f t="shared" si="21"/>
        <v>-58.593499999999722</v>
      </c>
      <c r="R167" s="15">
        <f t="shared" si="22"/>
        <v>5569.3121749999736</v>
      </c>
      <c r="S167" s="15">
        <f t="shared" si="28"/>
        <v>-171274.55889955672</v>
      </c>
      <c r="T167" s="15">
        <f t="shared" si="23"/>
        <v>-1.715192368408418</v>
      </c>
      <c r="U167" s="15">
        <f t="shared" si="24"/>
        <v>150364.79150000002</v>
      </c>
      <c r="V167" s="15">
        <f t="shared" si="29"/>
        <v>3.6333113444934464E-2</v>
      </c>
    </row>
    <row r="168" spans="5:22" x14ac:dyDescent="0.2">
      <c r="E168" t="s">
        <v>175</v>
      </c>
      <c r="F168" t="s">
        <v>8</v>
      </c>
      <c r="G168">
        <v>4.3499999999999996</v>
      </c>
      <c r="H168">
        <v>0.45299899999999999</v>
      </c>
      <c r="I168">
        <v>0.24734999999999999</v>
      </c>
      <c r="J168">
        <v>2.5484599999999998E-3</v>
      </c>
      <c r="K168">
        <v>93.21</v>
      </c>
      <c r="L168" s="20">
        <f t="shared" si="25"/>
        <v>-1.9358232509205764E-2</v>
      </c>
      <c r="N168">
        <f t="shared" si="26"/>
        <v>88</v>
      </c>
      <c r="O168" s="15">
        <f t="shared" si="20"/>
        <v>1585.4965</v>
      </c>
      <c r="P168" s="15">
        <f t="shared" si="27"/>
        <v>1768.8300000000002</v>
      </c>
      <c r="Q168" s="15">
        <f t="shared" si="21"/>
        <v>-183.33350000000019</v>
      </c>
      <c r="R168" s="15">
        <f t="shared" si="22"/>
        <v>17088.515535000017</v>
      </c>
      <c r="S168" s="15">
        <f t="shared" si="28"/>
        <v>-154187.75855692511</v>
      </c>
      <c r="T168" s="15">
        <f t="shared" si="23"/>
        <v>-1.5592910125872275</v>
      </c>
      <c r="U168" s="15">
        <f t="shared" si="24"/>
        <v>132559.128765</v>
      </c>
      <c r="V168" s="15">
        <f t="shared" si="29"/>
        <v>4.1363188223538259E-2</v>
      </c>
    </row>
    <row r="169" spans="5:22" x14ac:dyDescent="0.2">
      <c r="E169" t="s">
        <v>176</v>
      </c>
      <c r="F169" t="s">
        <v>8</v>
      </c>
      <c r="G169">
        <v>4.1500000000000004</v>
      </c>
      <c r="H169">
        <v>0.44089200000000001</v>
      </c>
      <c r="I169">
        <v>0.24721199999999999</v>
      </c>
      <c r="J169">
        <v>2.5236E-3</v>
      </c>
      <c r="K169">
        <v>92.83</v>
      </c>
      <c r="L169" s="20">
        <f t="shared" si="25"/>
        <v>-4.0768157922969062E-3</v>
      </c>
      <c r="N169">
        <f t="shared" si="26"/>
        <v>87</v>
      </c>
      <c r="O169" s="15">
        <f t="shared" si="20"/>
        <v>1543.1220000000001</v>
      </c>
      <c r="P169" s="15">
        <f t="shared" si="27"/>
        <v>1585.4965</v>
      </c>
      <c r="Q169" s="15">
        <f t="shared" si="21"/>
        <v>-42.374499999999898</v>
      </c>
      <c r="R169" s="15">
        <f t="shared" si="22"/>
        <v>3933.6248349999905</v>
      </c>
      <c r="S169" s="15">
        <f t="shared" si="28"/>
        <v>-150255.6930129377</v>
      </c>
      <c r="T169" s="15">
        <f t="shared" si="23"/>
        <v>-1.5047034400295618</v>
      </c>
      <c r="U169" s="15">
        <f t="shared" si="24"/>
        <v>128723.01526000001</v>
      </c>
      <c r="V169" s="15">
        <f t="shared" si="29"/>
        <v>4.138394691938338E-2</v>
      </c>
    </row>
    <row r="170" spans="5:22" x14ac:dyDescent="0.2">
      <c r="E170" t="s">
        <v>177</v>
      </c>
      <c r="F170" t="s">
        <v>8</v>
      </c>
      <c r="G170">
        <v>4.2750000000000004</v>
      </c>
      <c r="H170">
        <v>0.45608500000000002</v>
      </c>
      <c r="I170">
        <v>0.241176</v>
      </c>
      <c r="J170">
        <v>2.5236E-3</v>
      </c>
      <c r="K170">
        <v>93.45</v>
      </c>
      <c r="L170" s="20">
        <f t="shared" si="25"/>
        <v>6.6788753635678155E-3</v>
      </c>
      <c r="N170">
        <f t="shared" si="26"/>
        <v>86</v>
      </c>
      <c r="O170" s="15">
        <f t="shared" si="20"/>
        <v>1596.2975000000001</v>
      </c>
      <c r="P170" s="15">
        <f t="shared" si="27"/>
        <v>1543.1220000000001</v>
      </c>
      <c r="Q170" s="15">
        <f t="shared" si="21"/>
        <v>53.175500000000056</v>
      </c>
      <c r="R170" s="15">
        <f t="shared" si="22"/>
        <v>-4969.2504750000053</v>
      </c>
      <c r="S170" s="15">
        <f t="shared" si="28"/>
        <v>-155226.44819137774</v>
      </c>
      <c r="T170" s="15">
        <f t="shared" si="23"/>
        <v>-1.5544820026022257</v>
      </c>
      <c r="U170" s="15">
        <f t="shared" si="24"/>
        <v>134211.50137500002</v>
      </c>
      <c r="V170" s="15">
        <f t="shared" si="29"/>
        <v>4.1808328869985471E-2</v>
      </c>
    </row>
    <row r="171" spans="5:22" x14ac:dyDescent="0.2">
      <c r="E171" t="s">
        <v>178</v>
      </c>
      <c r="F171" t="s">
        <v>8</v>
      </c>
      <c r="G171">
        <v>4.5750000000000002</v>
      </c>
      <c r="H171">
        <v>0.48437000000000002</v>
      </c>
      <c r="I171">
        <v>0.234268</v>
      </c>
      <c r="J171">
        <v>2.5236E-3</v>
      </c>
      <c r="K171">
        <v>94.45</v>
      </c>
      <c r="L171" s="20">
        <f t="shared" si="25"/>
        <v>1.0700909577314066E-2</v>
      </c>
      <c r="N171">
        <f t="shared" si="26"/>
        <v>85</v>
      </c>
      <c r="O171" s="15">
        <f t="shared" si="20"/>
        <v>1695.2950000000001</v>
      </c>
      <c r="P171" s="15">
        <f t="shared" si="27"/>
        <v>1596.2975000000001</v>
      </c>
      <c r="Q171" s="15">
        <f t="shared" si="21"/>
        <v>98.997499999999945</v>
      </c>
      <c r="R171" s="15">
        <f t="shared" si="22"/>
        <v>-9350.3138749999944</v>
      </c>
      <c r="S171" s="15">
        <f t="shared" si="28"/>
        <v>-164578.31654838033</v>
      </c>
      <c r="T171" s="15">
        <f t="shared" si="23"/>
        <v>-1.6481342842916373</v>
      </c>
      <c r="U171" s="15">
        <f t="shared" si="24"/>
        <v>144108.11275</v>
      </c>
      <c r="V171" s="15">
        <f t="shared" si="29"/>
        <v>4.1312195860109917E-2</v>
      </c>
    </row>
    <row r="172" spans="5:22" x14ac:dyDescent="0.2">
      <c r="E172" t="s">
        <v>179</v>
      </c>
      <c r="F172" t="s">
        <v>8</v>
      </c>
      <c r="G172">
        <v>4.7750000000000004</v>
      </c>
      <c r="H172">
        <v>0.50171500000000002</v>
      </c>
      <c r="I172">
        <v>0.23356299999999999</v>
      </c>
      <c r="J172">
        <v>2.5111700000000001E-3</v>
      </c>
      <c r="K172">
        <v>95.06</v>
      </c>
      <c r="L172" s="20">
        <f t="shared" si="25"/>
        <v>6.4584436209633722E-3</v>
      </c>
      <c r="N172">
        <f t="shared" si="26"/>
        <v>84</v>
      </c>
      <c r="O172" s="15">
        <f t="shared" si="20"/>
        <v>1756.0025000000001</v>
      </c>
      <c r="P172" s="15">
        <f t="shared" si="27"/>
        <v>1695.2950000000001</v>
      </c>
      <c r="Q172" s="15">
        <f t="shared" si="21"/>
        <v>60.707499999999982</v>
      </c>
      <c r="R172" s="15">
        <f t="shared" si="22"/>
        <v>-5770.8549499999981</v>
      </c>
      <c r="S172" s="15">
        <f t="shared" si="28"/>
        <v>-170350.81963266464</v>
      </c>
      <c r="T172" s="15">
        <f t="shared" si="23"/>
        <v>-1.6975391576863432</v>
      </c>
      <c r="U172" s="15">
        <f t="shared" si="24"/>
        <v>150213.09765000001</v>
      </c>
      <c r="V172" s="15">
        <f t="shared" si="29"/>
        <v>4.1552652888758507E-2</v>
      </c>
    </row>
    <row r="173" spans="5:22" x14ac:dyDescent="0.2">
      <c r="E173" t="s">
        <v>180</v>
      </c>
      <c r="F173" t="s">
        <v>8</v>
      </c>
      <c r="G173">
        <v>4.9000000000000004</v>
      </c>
      <c r="H173">
        <v>0.51564200000000004</v>
      </c>
      <c r="I173">
        <v>0.22928599999999999</v>
      </c>
      <c r="J173">
        <v>2.4552300000000001E-3</v>
      </c>
      <c r="K173">
        <v>95.53</v>
      </c>
      <c r="L173" s="20">
        <f t="shared" si="25"/>
        <v>4.9442457395330042E-3</v>
      </c>
      <c r="N173">
        <f t="shared" si="26"/>
        <v>83</v>
      </c>
      <c r="O173" s="15">
        <f t="shared" si="20"/>
        <v>1804.7470000000001</v>
      </c>
      <c r="P173" s="15">
        <f t="shared" si="27"/>
        <v>1756.0025000000001</v>
      </c>
      <c r="Q173" s="15">
        <f t="shared" si="21"/>
        <v>48.744500000000016</v>
      </c>
      <c r="R173" s="15">
        <f t="shared" si="22"/>
        <v>-4656.5620850000014</v>
      </c>
      <c r="S173" s="15">
        <f t="shared" si="28"/>
        <v>-175009.07925682236</v>
      </c>
      <c r="T173" s="15">
        <f t="shared" si="23"/>
        <v>-1.7051092923163809</v>
      </c>
      <c r="U173" s="15">
        <f t="shared" si="24"/>
        <v>155257.48091000001</v>
      </c>
      <c r="V173" s="15">
        <f t="shared" si="29"/>
        <v>4.0219013106636857E-2</v>
      </c>
    </row>
    <row r="174" spans="5:22" x14ac:dyDescent="0.2">
      <c r="E174" t="s">
        <v>181</v>
      </c>
      <c r="F174" t="s">
        <v>8</v>
      </c>
      <c r="G174">
        <v>5.2</v>
      </c>
      <c r="H174">
        <v>0.54169199999999995</v>
      </c>
      <c r="I174">
        <v>0.22436400000000001</v>
      </c>
      <c r="J174">
        <v>2.4365799999999998E-3</v>
      </c>
      <c r="K174">
        <v>96.338999999999999</v>
      </c>
      <c r="L174" s="20">
        <f t="shared" si="25"/>
        <v>8.4685439129068563E-3</v>
      </c>
      <c r="N174">
        <f t="shared" si="26"/>
        <v>82</v>
      </c>
      <c r="O174" s="15">
        <f t="shared" si="20"/>
        <v>1895.9219999999998</v>
      </c>
      <c r="P174" s="15">
        <f t="shared" si="27"/>
        <v>1804.7470000000001</v>
      </c>
      <c r="Q174" s="15">
        <f t="shared" si="21"/>
        <v>91.174999999999727</v>
      </c>
      <c r="R174" s="15">
        <f t="shared" si="22"/>
        <v>-8783.7083249999741</v>
      </c>
      <c r="S174" s="15">
        <f t="shared" si="28"/>
        <v>-183794.49269111466</v>
      </c>
      <c r="T174" s="15">
        <f t="shared" si="23"/>
        <v>-1.7771031150845877</v>
      </c>
      <c r="U174" s="15">
        <f t="shared" si="24"/>
        <v>164451.22955799999</v>
      </c>
      <c r="V174" s="15">
        <f t="shared" si="29"/>
        <v>3.9213798156698426E-2</v>
      </c>
    </row>
    <row r="175" spans="5:22" x14ac:dyDescent="0.2">
      <c r="E175" t="s">
        <v>182</v>
      </c>
      <c r="F175" t="s">
        <v>8</v>
      </c>
      <c r="G175">
        <v>5.0999999999999996</v>
      </c>
      <c r="H175">
        <v>0.53715299999999999</v>
      </c>
      <c r="I175">
        <v>0.22381300000000001</v>
      </c>
      <c r="J175">
        <v>2.4365799999999998E-3</v>
      </c>
      <c r="K175">
        <v>96.22</v>
      </c>
      <c r="L175" s="20">
        <f t="shared" si="25"/>
        <v>-1.2352214575612752E-3</v>
      </c>
      <c r="N175">
        <f t="shared" si="26"/>
        <v>81</v>
      </c>
      <c r="O175" s="15">
        <f t="shared" si="20"/>
        <v>1880.0355</v>
      </c>
      <c r="P175" s="15">
        <f t="shared" si="27"/>
        <v>1895.9219999999998</v>
      </c>
      <c r="Q175" s="15">
        <f t="shared" si="21"/>
        <v>-15.886499999999842</v>
      </c>
      <c r="R175" s="15">
        <f t="shared" si="22"/>
        <v>1528.5990299999849</v>
      </c>
      <c r="S175" s="15">
        <f t="shared" si="28"/>
        <v>-182267.67076422976</v>
      </c>
      <c r="T175" s="15">
        <f t="shared" si="23"/>
        <v>-1.762340322344075</v>
      </c>
      <c r="U175" s="15">
        <f t="shared" si="24"/>
        <v>163047.01580999998</v>
      </c>
      <c r="V175" s="15">
        <f t="shared" si="29"/>
        <v>3.9157594754268006E-2</v>
      </c>
    </row>
    <row r="176" spans="5:22" x14ac:dyDescent="0.2">
      <c r="E176" t="s">
        <v>183</v>
      </c>
      <c r="F176" t="s">
        <v>8</v>
      </c>
      <c r="G176">
        <v>5.15</v>
      </c>
      <c r="H176">
        <v>0.53989600000000004</v>
      </c>
      <c r="I176">
        <v>0.22655900000000001</v>
      </c>
      <c r="J176">
        <v>2.4241499999999999E-3</v>
      </c>
      <c r="K176">
        <v>96.32</v>
      </c>
      <c r="L176" s="20">
        <f t="shared" si="25"/>
        <v>1.0392849719391695E-3</v>
      </c>
      <c r="N176">
        <f t="shared" si="26"/>
        <v>80</v>
      </c>
      <c r="O176" s="15">
        <f t="shared" si="20"/>
        <v>1889.6360000000002</v>
      </c>
      <c r="P176" s="15">
        <f t="shared" si="27"/>
        <v>1880.0355</v>
      </c>
      <c r="Q176" s="15">
        <f t="shared" si="21"/>
        <v>9.6005000000002383</v>
      </c>
      <c r="R176" s="15">
        <f t="shared" si="22"/>
        <v>-924.72016000002293</v>
      </c>
      <c r="S176" s="15">
        <f t="shared" si="28"/>
        <v>-183194.15326455212</v>
      </c>
      <c r="T176" s="15">
        <f t="shared" si="23"/>
        <v>-1.7622623279216827</v>
      </c>
      <c r="U176" s="15">
        <f t="shared" si="24"/>
        <v>163984.73952</v>
      </c>
      <c r="V176" s="15">
        <f t="shared" si="29"/>
        <v>3.7958843066318831E-2</v>
      </c>
    </row>
    <row r="177" spans="5:22" x14ac:dyDescent="0.2">
      <c r="E177" t="s">
        <v>184</v>
      </c>
      <c r="F177" t="s">
        <v>8</v>
      </c>
      <c r="G177">
        <v>5.4749999999999996</v>
      </c>
      <c r="H177">
        <v>0.55929799999999996</v>
      </c>
      <c r="I177">
        <v>0.22745499999999999</v>
      </c>
      <c r="J177">
        <v>2.4241499999999999E-3</v>
      </c>
      <c r="K177">
        <v>96.9</v>
      </c>
      <c r="L177" s="20">
        <f t="shared" si="25"/>
        <v>6.0215946843855672E-3</v>
      </c>
      <c r="N177">
        <f t="shared" si="26"/>
        <v>79</v>
      </c>
      <c r="O177" s="15">
        <f t="shared" si="20"/>
        <v>1957.5429999999999</v>
      </c>
      <c r="P177" s="15">
        <f t="shared" si="27"/>
        <v>1889.6360000000002</v>
      </c>
      <c r="Q177" s="15">
        <f t="shared" si="21"/>
        <v>67.906999999999698</v>
      </c>
      <c r="R177" s="15">
        <f t="shared" si="22"/>
        <v>-6580.1882999999707</v>
      </c>
      <c r="S177" s="15">
        <f t="shared" si="28"/>
        <v>-189776.10382688002</v>
      </c>
      <c r="T177" s="15">
        <f t="shared" si="23"/>
        <v>-1.8255783416346476</v>
      </c>
      <c r="U177" s="15">
        <f t="shared" si="24"/>
        <v>170523.4167</v>
      </c>
      <c r="V177" s="15">
        <f t="shared" si="29"/>
        <v>3.1540693041163546E-2</v>
      </c>
    </row>
    <row r="178" spans="5:22" x14ac:dyDescent="0.2">
      <c r="E178" t="s">
        <v>185</v>
      </c>
      <c r="F178" t="s">
        <v>8</v>
      </c>
      <c r="G178">
        <v>6.05</v>
      </c>
      <c r="H178">
        <v>0.59826400000000002</v>
      </c>
      <c r="I178">
        <v>0.22341</v>
      </c>
      <c r="J178">
        <v>2.4241499999999999E-3</v>
      </c>
      <c r="K178">
        <v>98.08</v>
      </c>
      <c r="L178" s="20">
        <f t="shared" si="25"/>
        <v>1.2177502579979294E-2</v>
      </c>
      <c r="N178">
        <f t="shared" si="26"/>
        <v>78</v>
      </c>
      <c r="O178" s="15">
        <f t="shared" si="20"/>
        <v>2093.924</v>
      </c>
      <c r="P178" s="15">
        <f t="shared" si="27"/>
        <v>1957.5429999999999</v>
      </c>
      <c r="Q178" s="15">
        <f t="shared" si="21"/>
        <v>136.38100000000009</v>
      </c>
      <c r="R178" s="15">
        <f t="shared" si="22"/>
        <v>-13376.248480000007</v>
      </c>
      <c r="S178" s="15">
        <f t="shared" si="28"/>
        <v>-203154.17788522167</v>
      </c>
      <c r="T178" s="15">
        <f t="shared" si="23"/>
        <v>-1.9542706361923019</v>
      </c>
      <c r="U178" s="15">
        <f t="shared" si="24"/>
        <v>184197.06591999999</v>
      </c>
      <c r="V178" s="15">
        <f t="shared" si="29"/>
        <v>3.254308847193637E-2</v>
      </c>
    </row>
    <row r="179" spans="5:22" x14ac:dyDescent="0.2">
      <c r="E179" t="s">
        <v>186</v>
      </c>
      <c r="F179" t="s">
        <v>8</v>
      </c>
      <c r="G179">
        <v>6.1</v>
      </c>
      <c r="H179">
        <v>0.61019500000000004</v>
      </c>
      <c r="I179">
        <v>0.21446399999999999</v>
      </c>
      <c r="J179">
        <v>2.4365799999999998E-3</v>
      </c>
      <c r="K179">
        <v>98.06</v>
      </c>
      <c r="L179" s="20">
        <f t="shared" si="25"/>
        <v>-2.039151712887044E-4</v>
      </c>
      <c r="N179">
        <f t="shared" si="26"/>
        <v>77</v>
      </c>
      <c r="O179" s="15">
        <f t="shared" si="20"/>
        <v>2135.6825000000003</v>
      </c>
      <c r="P179" s="15">
        <f t="shared" si="27"/>
        <v>2093.924</v>
      </c>
      <c r="Q179" s="15">
        <f t="shared" si="21"/>
        <v>41.758500000000367</v>
      </c>
      <c r="R179" s="15">
        <f t="shared" si="22"/>
        <v>-4094.838510000036</v>
      </c>
      <c r="S179" s="15">
        <f t="shared" si="28"/>
        <v>-207250.97066585789</v>
      </c>
      <c r="T179" s="15">
        <f t="shared" si="23"/>
        <v>-2.0039030559722857</v>
      </c>
      <c r="U179" s="15">
        <f t="shared" si="24"/>
        <v>188075.02595000004</v>
      </c>
      <c r="V179" s="15">
        <f t="shared" si="29"/>
        <v>3.2100363639478005E-2</v>
      </c>
    </row>
    <row r="180" spans="5:22" x14ac:dyDescent="0.2">
      <c r="E180" t="s">
        <v>187</v>
      </c>
      <c r="F180" t="s">
        <v>8</v>
      </c>
      <c r="G180">
        <v>6.35</v>
      </c>
      <c r="H180">
        <v>0.6169</v>
      </c>
      <c r="I180">
        <v>0.22054099999999999</v>
      </c>
      <c r="J180">
        <v>2.4552300000000001E-3</v>
      </c>
      <c r="K180">
        <v>98.11</v>
      </c>
      <c r="L180" s="20">
        <f t="shared" si="25"/>
        <v>5.0989190291650388E-4</v>
      </c>
      <c r="M180">
        <v>0.17524999999999999</v>
      </c>
      <c r="N180">
        <f t="shared" si="26"/>
        <v>76</v>
      </c>
      <c r="O180" s="15">
        <f t="shared" si="20"/>
        <v>2159.15</v>
      </c>
      <c r="P180" s="15">
        <f t="shared" si="27"/>
        <v>2135.6825000000003</v>
      </c>
      <c r="Q180" s="15">
        <f t="shared" si="21"/>
        <v>23.467499999999745</v>
      </c>
      <c r="R180" s="15">
        <f t="shared" si="22"/>
        <v>-1928.1180668749748</v>
      </c>
      <c r="S180" s="15">
        <f t="shared" si="28"/>
        <v>-209181.09263578884</v>
      </c>
      <c r="T180" s="15">
        <f t="shared" si="23"/>
        <v>-2.0380464050482852</v>
      </c>
      <c r="U180" s="15">
        <f t="shared" si="24"/>
        <v>189609.2065</v>
      </c>
      <c r="V180" s="15">
        <f t="shared" si="29"/>
        <v>3.1821637561282874E-2</v>
      </c>
    </row>
    <row r="181" spans="5:22" x14ac:dyDescent="0.2">
      <c r="E181" t="s">
        <v>188</v>
      </c>
      <c r="F181" t="s">
        <v>8</v>
      </c>
      <c r="G181">
        <v>6</v>
      </c>
      <c r="H181">
        <v>0.60611400000000004</v>
      </c>
      <c r="I181">
        <v>0.21777199999999999</v>
      </c>
      <c r="J181">
        <v>2.46766E-3</v>
      </c>
      <c r="K181">
        <v>97.74</v>
      </c>
      <c r="L181" s="20">
        <f t="shared" si="25"/>
        <v>-3.7712771379064813E-3</v>
      </c>
      <c r="N181">
        <f t="shared" si="26"/>
        <v>75</v>
      </c>
      <c r="O181" s="15">
        <f t="shared" si="20"/>
        <v>2121.3990000000003</v>
      </c>
      <c r="P181" s="15">
        <f t="shared" si="27"/>
        <v>2159.15</v>
      </c>
      <c r="Q181" s="15">
        <f t="shared" si="21"/>
        <v>-37.750999999999749</v>
      </c>
      <c r="R181" s="15">
        <f t="shared" si="22"/>
        <v>3689.7827399999751</v>
      </c>
      <c r="S181" s="15">
        <f t="shared" si="28"/>
        <v>-205493.34794219391</v>
      </c>
      <c r="T181" s="15">
        <f t="shared" si="23"/>
        <v>-2.012252837234263</v>
      </c>
      <c r="U181" s="15">
        <f t="shared" si="24"/>
        <v>186345.53826000003</v>
      </c>
      <c r="V181" s="15">
        <f t="shared" si="29"/>
        <v>3.025018806205482E-2</v>
      </c>
    </row>
    <row r="182" spans="5:22" x14ac:dyDescent="0.2">
      <c r="E182" t="s">
        <v>189</v>
      </c>
      <c r="F182" t="s">
        <v>8</v>
      </c>
      <c r="G182">
        <v>6.25</v>
      </c>
      <c r="H182">
        <v>0.62200999999999995</v>
      </c>
      <c r="I182">
        <v>0.21693299999999999</v>
      </c>
      <c r="J182">
        <v>2.4552300000000001E-3</v>
      </c>
      <c r="K182">
        <v>98.21</v>
      </c>
      <c r="L182" s="20">
        <f t="shared" si="25"/>
        <v>4.8086760793943917E-3</v>
      </c>
      <c r="N182">
        <f t="shared" si="26"/>
        <v>74</v>
      </c>
      <c r="O182" s="15">
        <f t="shared" si="20"/>
        <v>2177.0349999999999</v>
      </c>
      <c r="P182" s="15">
        <f t="shared" si="27"/>
        <v>2121.3990000000003</v>
      </c>
      <c r="Q182" s="15">
        <f t="shared" si="21"/>
        <v>55.635999999999513</v>
      </c>
      <c r="R182" s="15">
        <f t="shared" si="22"/>
        <v>-5464.0115599999517</v>
      </c>
      <c r="S182" s="15">
        <f t="shared" si="28"/>
        <v>-210959.37175503111</v>
      </c>
      <c r="T182" s="15">
        <f t="shared" si="23"/>
        <v>-2.0553721361670836</v>
      </c>
      <c r="U182" s="15">
        <f t="shared" si="24"/>
        <v>191931.60734999998</v>
      </c>
      <c r="V182" s="15">
        <f t="shared" si="29"/>
        <v>3.042436823485788E-2</v>
      </c>
    </row>
    <row r="183" spans="5:22" x14ac:dyDescent="0.2">
      <c r="E183" t="s">
        <v>190</v>
      </c>
      <c r="F183" t="s">
        <v>8</v>
      </c>
      <c r="G183">
        <v>5.7750000000000004</v>
      </c>
      <c r="H183">
        <v>0.601858</v>
      </c>
      <c r="I183">
        <v>0.21389900000000001</v>
      </c>
      <c r="J183">
        <v>2.4552300000000001E-3</v>
      </c>
      <c r="K183">
        <v>97.58</v>
      </c>
      <c r="L183" s="20">
        <f t="shared" si="25"/>
        <v>-6.4148253741981298E-3</v>
      </c>
      <c r="N183">
        <f t="shared" si="26"/>
        <v>73</v>
      </c>
      <c r="O183" s="15">
        <f t="shared" si="20"/>
        <v>2106.5030000000002</v>
      </c>
      <c r="P183" s="15">
        <f t="shared" si="27"/>
        <v>2177.0349999999999</v>
      </c>
      <c r="Q183" s="15">
        <f t="shared" si="21"/>
        <v>-70.531999999999698</v>
      </c>
      <c r="R183" s="15">
        <f t="shared" si="22"/>
        <v>6882.5125599999701</v>
      </c>
      <c r="S183" s="15">
        <f t="shared" si="28"/>
        <v>-204078.91456716732</v>
      </c>
      <c r="T183" s="15">
        <f t="shared" si="23"/>
        <v>-1.9883360056061357</v>
      </c>
      <c r="U183" s="15">
        <f t="shared" si="24"/>
        <v>185340.06274000002</v>
      </c>
      <c r="V183" s="15">
        <f t="shared" si="29"/>
        <v>3.1318032427231995E-2</v>
      </c>
    </row>
    <row r="184" spans="5:22" x14ac:dyDescent="0.2">
      <c r="E184" t="s">
        <v>191</v>
      </c>
      <c r="F184" t="s">
        <v>8</v>
      </c>
      <c r="G184">
        <v>5.6</v>
      </c>
      <c r="H184">
        <v>0.58023000000000002</v>
      </c>
      <c r="I184">
        <v>0.223244</v>
      </c>
      <c r="J184">
        <v>2.4365799999999998E-3</v>
      </c>
      <c r="K184">
        <v>96.99</v>
      </c>
      <c r="L184" s="20">
        <f t="shared" si="25"/>
        <v>-6.0463209674114227E-3</v>
      </c>
      <c r="N184">
        <f t="shared" si="26"/>
        <v>72</v>
      </c>
      <c r="O184" s="15">
        <f t="shared" si="20"/>
        <v>2030.8050000000001</v>
      </c>
      <c r="P184" s="15">
        <f t="shared" si="27"/>
        <v>2106.5030000000002</v>
      </c>
      <c r="Q184" s="15">
        <f t="shared" si="21"/>
        <v>-75.698000000000093</v>
      </c>
      <c r="R184" s="15">
        <f t="shared" si="22"/>
        <v>7341.9490200000082</v>
      </c>
      <c r="S184" s="15">
        <f t="shared" si="28"/>
        <v>-196738.95388317292</v>
      </c>
      <c r="T184" s="15">
        <f t="shared" si="23"/>
        <v>-1.9022626994153231</v>
      </c>
      <c r="U184" s="15">
        <f t="shared" si="24"/>
        <v>177367.77695</v>
      </c>
      <c r="V184" s="15">
        <f t="shared" si="29"/>
        <v>3.2072144543678467E-2</v>
      </c>
    </row>
    <row r="185" spans="5:22" x14ac:dyDescent="0.2">
      <c r="E185" t="s">
        <v>192</v>
      </c>
      <c r="F185" t="s">
        <v>8</v>
      </c>
      <c r="G185">
        <v>5.3</v>
      </c>
      <c r="H185">
        <v>0.57266399999999995</v>
      </c>
      <c r="I185">
        <v>0.21686800000000001</v>
      </c>
      <c r="J185">
        <v>2.4365799999999998E-3</v>
      </c>
      <c r="K185">
        <v>96.74</v>
      </c>
      <c r="L185" s="20">
        <f t="shared" si="25"/>
        <v>-2.5775853180740604E-3</v>
      </c>
      <c r="N185">
        <f t="shared" si="26"/>
        <v>71</v>
      </c>
      <c r="O185" s="15">
        <f t="shared" si="20"/>
        <v>2004.3239999999998</v>
      </c>
      <c r="P185" s="15">
        <f t="shared" si="27"/>
        <v>2030.8050000000001</v>
      </c>
      <c r="Q185" s="15">
        <f t="shared" si="21"/>
        <v>-26.481000000000222</v>
      </c>
      <c r="R185" s="15">
        <f t="shared" si="22"/>
        <v>2561.7719400000215</v>
      </c>
      <c r="S185" s="15">
        <f t="shared" si="28"/>
        <v>-194179.08420587229</v>
      </c>
      <c r="T185" s="15">
        <f t="shared" si="23"/>
        <v>-1.8775114007712075</v>
      </c>
      <c r="U185" s="15">
        <f t="shared" si="24"/>
        <v>175348.30375999998</v>
      </c>
      <c r="V185" s="15">
        <f t="shared" si="29"/>
        <v>3.2085128733791976E-2</v>
      </c>
    </row>
    <row r="186" spans="5:22" x14ac:dyDescent="0.2">
      <c r="E186" t="s">
        <v>193</v>
      </c>
      <c r="F186" t="s">
        <v>8</v>
      </c>
      <c r="G186">
        <v>5.9</v>
      </c>
      <c r="H186">
        <v>0.61043800000000004</v>
      </c>
      <c r="I186">
        <v>0.21745200000000001</v>
      </c>
      <c r="J186">
        <v>2.4365799999999998E-3</v>
      </c>
      <c r="K186">
        <v>97.84</v>
      </c>
      <c r="L186" s="20">
        <f t="shared" si="25"/>
        <v>1.1370684308455781E-2</v>
      </c>
      <c r="N186">
        <f t="shared" si="26"/>
        <v>70</v>
      </c>
      <c r="O186" s="15">
        <f t="shared" si="20"/>
        <v>2136.5329999999999</v>
      </c>
      <c r="P186" s="15">
        <f t="shared" si="27"/>
        <v>2004.3239999999998</v>
      </c>
      <c r="Q186" s="15">
        <f t="shared" si="21"/>
        <v>132.20900000000006</v>
      </c>
      <c r="R186" s="15">
        <f t="shared" si="22"/>
        <v>-12935.328560000007</v>
      </c>
      <c r="S186" s="15">
        <f t="shared" si="28"/>
        <v>-207116.29027727304</v>
      </c>
      <c r="T186" s="15">
        <f t="shared" si="23"/>
        <v>-2.0026008355706266</v>
      </c>
      <c r="U186" s="15">
        <f t="shared" si="24"/>
        <v>188388.38871999999</v>
      </c>
      <c r="V186" s="15">
        <f t="shared" si="29"/>
        <v>3.3598662124452262E-2</v>
      </c>
    </row>
    <row r="187" spans="5:22" x14ac:dyDescent="0.2">
      <c r="E187" t="s">
        <v>194</v>
      </c>
      <c r="F187" t="s">
        <v>8</v>
      </c>
      <c r="G187">
        <v>5.6</v>
      </c>
      <c r="H187">
        <v>0.59753100000000003</v>
      </c>
      <c r="I187">
        <v>0.21571100000000001</v>
      </c>
      <c r="J187">
        <v>2.4241499999999999E-3</v>
      </c>
      <c r="K187">
        <v>97.44</v>
      </c>
      <c r="L187" s="20">
        <f t="shared" si="25"/>
        <v>-4.0883074407196407E-3</v>
      </c>
      <c r="N187">
        <f t="shared" si="26"/>
        <v>69</v>
      </c>
      <c r="O187" s="15">
        <f t="shared" si="20"/>
        <v>2091.3585000000003</v>
      </c>
      <c r="P187" s="15">
        <f t="shared" si="27"/>
        <v>2136.5329999999999</v>
      </c>
      <c r="Q187" s="15">
        <f t="shared" si="21"/>
        <v>-45.174499999999625</v>
      </c>
      <c r="R187" s="15">
        <f t="shared" si="22"/>
        <v>4401.8032799999637</v>
      </c>
      <c r="S187" s="15">
        <f t="shared" si="28"/>
        <v>-202716.48959810866</v>
      </c>
      <c r="T187" s="15">
        <f t="shared" si="23"/>
        <v>-1.9500602311875201</v>
      </c>
      <c r="U187" s="15">
        <f t="shared" si="24"/>
        <v>184181.97224000003</v>
      </c>
      <c r="V187" s="15">
        <f t="shared" si="29"/>
        <v>3.3335285750678054E-2</v>
      </c>
    </row>
    <row r="188" spans="5:22" x14ac:dyDescent="0.2">
      <c r="E188" t="s">
        <v>195</v>
      </c>
      <c r="F188" t="s">
        <v>8</v>
      </c>
      <c r="G188">
        <v>5.4</v>
      </c>
      <c r="H188">
        <v>0.58487900000000004</v>
      </c>
      <c r="I188">
        <v>0.21721199999999999</v>
      </c>
      <c r="J188">
        <v>2.41793E-3</v>
      </c>
      <c r="K188">
        <v>97.09</v>
      </c>
      <c r="L188" s="20">
        <f t="shared" si="25"/>
        <v>-3.5919540229883973E-3</v>
      </c>
      <c r="N188">
        <f t="shared" si="26"/>
        <v>68</v>
      </c>
      <c r="O188" s="15">
        <f t="shared" si="20"/>
        <v>2047.0765000000001</v>
      </c>
      <c r="P188" s="15">
        <f t="shared" si="27"/>
        <v>2091.3585000000003</v>
      </c>
      <c r="Q188" s="15">
        <f t="shared" si="21"/>
        <v>-44.282000000000153</v>
      </c>
      <c r="R188" s="15">
        <f t="shared" si="22"/>
        <v>4299.3393800000149</v>
      </c>
      <c r="S188" s="15">
        <f t="shared" si="28"/>
        <v>-198419.10027833981</v>
      </c>
      <c r="T188" s="15">
        <f t="shared" si="23"/>
        <v>-1.90382339339685</v>
      </c>
      <c r="U188" s="15">
        <f t="shared" si="24"/>
        <v>179850.65738500003</v>
      </c>
      <c r="V188" s="15">
        <f t="shared" si="29"/>
        <v>2.6399193566112759E-2</v>
      </c>
    </row>
    <row r="189" spans="5:22" x14ac:dyDescent="0.2">
      <c r="E189" t="s">
        <v>196</v>
      </c>
      <c r="F189" t="s">
        <v>8</v>
      </c>
      <c r="G189">
        <v>4.375</v>
      </c>
      <c r="H189">
        <v>0.51478199999999996</v>
      </c>
      <c r="I189">
        <v>0.22132199999999999</v>
      </c>
      <c r="J189">
        <v>2.41793E-3</v>
      </c>
      <c r="K189">
        <v>95.12</v>
      </c>
      <c r="L189" s="20">
        <f t="shared" si="25"/>
        <v>-2.0290452157791683E-2</v>
      </c>
      <c r="N189">
        <f t="shared" si="26"/>
        <v>67</v>
      </c>
      <c r="O189" s="15">
        <f t="shared" si="20"/>
        <v>1801.7369999999999</v>
      </c>
      <c r="P189" s="15">
        <f t="shared" si="27"/>
        <v>2047.0765000000001</v>
      </c>
      <c r="Q189" s="15">
        <f t="shared" si="21"/>
        <v>-245.33950000000027</v>
      </c>
      <c r="R189" s="15">
        <f t="shared" si="22"/>
        <v>23336.693240000026</v>
      </c>
      <c r="S189" s="15">
        <f t="shared" si="28"/>
        <v>-175084.31086173319</v>
      </c>
      <c r="T189" s="15">
        <f t="shared" si="23"/>
        <v>-1.6799270149282164</v>
      </c>
      <c r="U189" s="15">
        <f t="shared" si="24"/>
        <v>156068.72344</v>
      </c>
      <c r="V189" s="15">
        <f t="shared" si="29"/>
        <v>3.3846873170511202E-2</v>
      </c>
    </row>
    <row r="190" spans="5:22" x14ac:dyDescent="0.2">
      <c r="E190" t="s">
        <v>197</v>
      </c>
      <c r="F190" t="s">
        <v>8</v>
      </c>
      <c r="G190">
        <v>4.25</v>
      </c>
      <c r="H190">
        <v>0.50535300000000005</v>
      </c>
      <c r="I190">
        <v>0.22284499999999999</v>
      </c>
      <c r="J190">
        <v>2.3868600000000002E-3</v>
      </c>
      <c r="K190">
        <v>94.86</v>
      </c>
      <c r="L190" s="20">
        <f t="shared" si="25"/>
        <v>-2.7333894028596095E-3</v>
      </c>
      <c r="N190">
        <f t="shared" si="26"/>
        <v>66</v>
      </c>
      <c r="O190" s="15">
        <f t="shared" si="20"/>
        <v>1768.7355000000002</v>
      </c>
      <c r="P190" s="15">
        <f t="shared" si="27"/>
        <v>1801.7369999999999</v>
      </c>
      <c r="Q190" s="15">
        <f t="shared" si="21"/>
        <v>-33.001499999999623</v>
      </c>
      <c r="R190" s="15">
        <f t="shared" si="22"/>
        <v>3130.5222899999644</v>
      </c>
      <c r="S190" s="15">
        <f t="shared" si="28"/>
        <v>-171955.46849874815</v>
      </c>
      <c r="T190" s="15">
        <f t="shared" si="23"/>
        <v>-1.6287048791306429</v>
      </c>
      <c r="U190" s="15">
        <f t="shared" si="24"/>
        <v>152907.24953000003</v>
      </c>
      <c r="V190" s="15">
        <f t="shared" si="29"/>
        <v>3.3578820794868652E-2</v>
      </c>
    </row>
    <row r="191" spans="5:22" x14ac:dyDescent="0.2">
      <c r="E191" t="s">
        <v>198</v>
      </c>
      <c r="F191" t="s">
        <v>8</v>
      </c>
      <c r="G191">
        <v>4.7249999999999996</v>
      </c>
      <c r="H191">
        <v>0.54456700000000002</v>
      </c>
      <c r="I191">
        <v>0.22073899999999999</v>
      </c>
      <c r="J191">
        <v>2.3930700000000002E-3</v>
      </c>
      <c r="K191">
        <v>95.97</v>
      </c>
      <c r="L191" s="20">
        <f t="shared" si="25"/>
        <v>1.1701454775458586E-2</v>
      </c>
      <c r="N191">
        <f t="shared" si="26"/>
        <v>65</v>
      </c>
      <c r="O191" s="15">
        <f t="shared" si="20"/>
        <v>1905.9845</v>
      </c>
      <c r="P191" s="15">
        <f t="shared" si="27"/>
        <v>1768.7355000000002</v>
      </c>
      <c r="Q191" s="15">
        <f t="shared" si="21"/>
        <v>137.2489999999998</v>
      </c>
      <c r="R191" s="15">
        <f t="shared" si="22"/>
        <v>-13171.786529999979</v>
      </c>
      <c r="S191" s="15">
        <f t="shared" si="28"/>
        <v>-185128.88373362727</v>
      </c>
      <c r="T191" s="15">
        <f t="shared" si="23"/>
        <v>-1.7580411817318709</v>
      </c>
      <c r="U191" s="15">
        <f t="shared" si="24"/>
        <v>166379.83246500001</v>
      </c>
      <c r="V191" s="15">
        <f t="shared" si="29"/>
        <v>3.3887257620422849E-2</v>
      </c>
    </row>
    <row r="192" spans="5:22" x14ac:dyDescent="0.2">
      <c r="E192" t="s">
        <v>199</v>
      </c>
      <c r="F192" t="s">
        <v>8</v>
      </c>
      <c r="G192">
        <v>5.35</v>
      </c>
      <c r="H192">
        <v>0.59299999999999997</v>
      </c>
      <c r="I192">
        <v>0.21539</v>
      </c>
      <c r="J192">
        <v>2.3992900000000001E-3</v>
      </c>
      <c r="K192">
        <v>97.29</v>
      </c>
      <c r="L192" s="20">
        <f t="shared" si="25"/>
        <v>1.3754298218193295E-2</v>
      </c>
      <c r="N192">
        <f t="shared" si="26"/>
        <v>64</v>
      </c>
      <c r="O192" s="15">
        <f t="shared" si="20"/>
        <v>2075.5</v>
      </c>
      <c r="P192" s="15">
        <f t="shared" si="27"/>
        <v>1905.9845</v>
      </c>
      <c r="Q192" s="15">
        <f t="shared" si="21"/>
        <v>169.51549999999997</v>
      </c>
      <c r="R192" s="15">
        <f t="shared" si="22"/>
        <v>-16492.162994999999</v>
      </c>
      <c r="S192" s="15">
        <f t="shared" si="28"/>
        <v>-201622.80476980898</v>
      </c>
      <c r="T192" s="15">
        <f t="shared" si="23"/>
        <v>-1.9196491240323612</v>
      </c>
      <c r="U192" s="15">
        <f t="shared" si="24"/>
        <v>183200.39500000002</v>
      </c>
      <c r="V192" s="15">
        <f t="shared" si="29"/>
        <v>3.5792198522930765E-2</v>
      </c>
    </row>
    <row r="193" spans="5:22" x14ac:dyDescent="0.2">
      <c r="E193" t="s">
        <v>200</v>
      </c>
      <c r="F193" t="s">
        <v>8</v>
      </c>
      <c r="G193">
        <v>5.3</v>
      </c>
      <c r="H193">
        <v>0.59292199999999995</v>
      </c>
      <c r="I193">
        <v>0.214225</v>
      </c>
      <c r="J193">
        <v>2.3868600000000002E-3</v>
      </c>
      <c r="K193">
        <v>97.28</v>
      </c>
      <c r="L193" s="20">
        <f t="shared" si="25"/>
        <v>-1.027854866892941E-4</v>
      </c>
      <c r="N193">
        <f t="shared" si="26"/>
        <v>63</v>
      </c>
      <c r="O193" s="15">
        <f t="shared" si="20"/>
        <v>2075.2269999999999</v>
      </c>
      <c r="P193" s="15">
        <f t="shared" si="27"/>
        <v>2075.5</v>
      </c>
      <c r="Q193" s="15">
        <f t="shared" si="21"/>
        <v>-0.27300000000013824</v>
      </c>
      <c r="R193" s="15">
        <f t="shared" si="22"/>
        <v>26.55744000001345</v>
      </c>
      <c r="S193" s="15">
        <f t="shared" si="28"/>
        <v>-201598.166978933</v>
      </c>
      <c r="T193" s="15">
        <f t="shared" si="23"/>
        <v>-1.9094706382354607</v>
      </c>
      <c r="U193" s="15">
        <f t="shared" si="24"/>
        <v>183328.08255999998</v>
      </c>
      <c r="V193" s="15">
        <f t="shared" si="29"/>
        <v>3.560065235914904E-2</v>
      </c>
    </row>
    <row r="194" spans="5:22" x14ac:dyDescent="0.2">
      <c r="E194" t="s">
        <v>201</v>
      </c>
      <c r="F194" t="s">
        <v>8</v>
      </c>
      <c r="G194">
        <v>5.6</v>
      </c>
      <c r="H194">
        <v>0.61748099999999995</v>
      </c>
      <c r="I194">
        <v>0.21096300000000001</v>
      </c>
      <c r="J194">
        <v>2.3806399999999998E-3</v>
      </c>
      <c r="K194">
        <v>97.91</v>
      </c>
      <c r="L194" s="20">
        <f t="shared" si="25"/>
        <v>6.4761513157893802E-3</v>
      </c>
      <c r="N194">
        <f t="shared" si="26"/>
        <v>62</v>
      </c>
      <c r="O194" s="15">
        <f t="shared" si="20"/>
        <v>2161.1834999999996</v>
      </c>
      <c r="P194" s="15">
        <f t="shared" si="27"/>
        <v>2075.2269999999999</v>
      </c>
      <c r="Q194" s="15">
        <f t="shared" si="21"/>
        <v>85.956499999999778</v>
      </c>
      <c r="R194" s="15">
        <f t="shared" si="22"/>
        <v>-8416.0009149999787</v>
      </c>
      <c r="S194" s="15">
        <f t="shared" si="28"/>
        <v>-210016.07736457122</v>
      </c>
      <c r="T194" s="15">
        <f t="shared" si="23"/>
        <v>-1.9840185492745745</v>
      </c>
      <c r="U194" s="15">
        <f t="shared" si="24"/>
        <v>192001.47648499996</v>
      </c>
      <c r="V194" s="15">
        <f t="shared" si="29"/>
        <v>3.5230344130406238E-2</v>
      </c>
    </row>
    <row r="195" spans="5:22" x14ac:dyDescent="0.2">
      <c r="E195" t="s">
        <v>202</v>
      </c>
      <c r="F195" t="s">
        <v>8</v>
      </c>
      <c r="G195">
        <v>6</v>
      </c>
      <c r="H195">
        <v>0.647787</v>
      </c>
      <c r="I195">
        <v>0.20710600000000001</v>
      </c>
      <c r="J195">
        <v>2.3309200000000002E-3</v>
      </c>
      <c r="K195">
        <v>98.69</v>
      </c>
      <c r="L195" s="20">
        <f t="shared" si="25"/>
        <v>7.9664998467980919E-3</v>
      </c>
      <c r="N195">
        <f t="shared" si="26"/>
        <v>61</v>
      </c>
      <c r="O195" s="15">
        <f t="shared" ref="O195:O255" si="30">$B$6*H195</f>
        <v>2267.2545</v>
      </c>
      <c r="P195" s="15">
        <f t="shared" si="27"/>
        <v>2161.1834999999996</v>
      </c>
      <c r="Q195" s="15">
        <f t="shared" ref="Q195:Q255" si="31">O195-P195</f>
        <v>106.07100000000037</v>
      </c>
      <c r="R195" s="15">
        <f t="shared" ref="R195:R255" si="32">-Q195*K195+M195*P195</f>
        <v>-10468.146990000036</v>
      </c>
      <c r="S195" s="15">
        <f t="shared" si="28"/>
        <v>-220486.20837312052</v>
      </c>
      <c r="T195" s="15">
        <f t="shared" ref="T195:T255" si="33">S195*J195/252</f>
        <v>-2.0394274318296595</v>
      </c>
      <c r="U195" s="15">
        <f t="shared" ref="U195:U255" si="34">-$B$6*G195+O195*K195</f>
        <v>202755.346605</v>
      </c>
      <c r="V195" s="15">
        <f t="shared" si="29"/>
        <v>3.5824862800250656E-2</v>
      </c>
    </row>
    <row r="196" spans="5:22" x14ac:dyDescent="0.2">
      <c r="E196" t="s">
        <v>203</v>
      </c>
      <c r="F196" t="s">
        <v>8</v>
      </c>
      <c r="G196">
        <v>6.05</v>
      </c>
      <c r="H196">
        <v>0.65335299999999996</v>
      </c>
      <c r="I196">
        <v>0.209535</v>
      </c>
      <c r="J196">
        <v>2.3495600000000001E-3</v>
      </c>
      <c r="K196">
        <v>98.83</v>
      </c>
      <c r="L196" s="20">
        <f t="shared" ref="L196:L255" si="35">K196/K195-1</f>
        <v>1.4185834431046374E-3</v>
      </c>
      <c r="N196">
        <f t="shared" ref="N196:N255" si="36">N195-1</f>
        <v>60</v>
      </c>
      <c r="O196" s="15">
        <f t="shared" si="30"/>
        <v>2286.7354999999998</v>
      </c>
      <c r="P196" s="15">
        <f t="shared" ref="P196:P255" si="37">O195</f>
        <v>2267.2545</v>
      </c>
      <c r="Q196" s="15">
        <f t="shared" si="31"/>
        <v>19.480999999999767</v>
      </c>
      <c r="R196" s="15">
        <f t="shared" si="32"/>
        <v>-1925.3072299999769</v>
      </c>
      <c r="S196" s="15">
        <f t="shared" ref="S196:S255" si="38">R196+S195+T195</f>
        <v>-222413.55503055232</v>
      </c>
      <c r="T196" s="15">
        <f t="shared" si="33"/>
        <v>-2.0737063188793039</v>
      </c>
      <c r="U196" s="15">
        <f t="shared" si="34"/>
        <v>204823.06946499998</v>
      </c>
      <c r="V196" s="15">
        <f t="shared" si="29"/>
        <v>3.582400721259834E-2</v>
      </c>
    </row>
    <row r="197" spans="5:22" x14ac:dyDescent="0.2">
      <c r="E197" t="s">
        <v>204</v>
      </c>
      <c r="F197" t="s">
        <v>8</v>
      </c>
      <c r="G197">
        <v>7.0250000000000004</v>
      </c>
      <c r="H197">
        <v>0.700909</v>
      </c>
      <c r="I197">
        <v>0.21219199999999999</v>
      </c>
      <c r="J197">
        <v>2.3495600000000001E-3</v>
      </c>
      <c r="K197">
        <v>100.23</v>
      </c>
      <c r="L197" s="20">
        <f t="shared" si="35"/>
        <v>1.4165739148032097E-2</v>
      </c>
      <c r="N197">
        <f t="shared" si="36"/>
        <v>59</v>
      </c>
      <c r="O197" s="15">
        <f t="shared" si="30"/>
        <v>2453.1815000000001</v>
      </c>
      <c r="P197" s="15">
        <f t="shared" si="37"/>
        <v>2286.7354999999998</v>
      </c>
      <c r="Q197" s="15">
        <f t="shared" si="31"/>
        <v>166.44600000000037</v>
      </c>
      <c r="R197" s="15">
        <f t="shared" si="32"/>
        <v>-16682.882580000038</v>
      </c>
      <c r="S197" s="15">
        <f t="shared" si="38"/>
        <v>-239098.51131687124</v>
      </c>
      <c r="T197" s="15">
        <f t="shared" si="33"/>
        <v>-2.2292710248002701</v>
      </c>
      <c r="U197" s="15">
        <f t="shared" si="34"/>
        <v>221294.88174500002</v>
      </c>
      <c r="V197" s="15">
        <f t="shared" si="29"/>
        <v>3.7722191921039171E-2</v>
      </c>
    </row>
    <row r="198" spans="5:22" x14ac:dyDescent="0.2">
      <c r="E198" t="s">
        <v>205</v>
      </c>
      <c r="F198" t="s">
        <v>8</v>
      </c>
      <c r="G198">
        <v>7.2</v>
      </c>
      <c r="H198">
        <v>0.71374000000000004</v>
      </c>
      <c r="I198">
        <v>0.21007500000000001</v>
      </c>
      <c r="J198">
        <v>2.3495600000000001E-3</v>
      </c>
      <c r="K198">
        <v>100.65</v>
      </c>
      <c r="L198" s="20">
        <f t="shared" si="35"/>
        <v>4.1903621670158486E-3</v>
      </c>
      <c r="N198">
        <f t="shared" si="36"/>
        <v>58</v>
      </c>
      <c r="O198" s="15">
        <f t="shared" si="30"/>
        <v>2498.09</v>
      </c>
      <c r="P198" s="15">
        <f t="shared" si="37"/>
        <v>2453.1815000000001</v>
      </c>
      <c r="Q198" s="15">
        <f t="shared" si="31"/>
        <v>44.908500000000004</v>
      </c>
      <c r="R198" s="15">
        <f t="shared" si="32"/>
        <v>-4520.0405250000003</v>
      </c>
      <c r="S198" s="15">
        <f t="shared" si="38"/>
        <v>-243620.78111289605</v>
      </c>
      <c r="T198" s="15">
        <f t="shared" si="33"/>
        <v>-2.2714350891730795</v>
      </c>
      <c r="U198" s="15">
        <f t="shared" si="34"/>
        <v>226232.75850000003</v>
      </c>
      <c r="V198" s="15">
        <f t="shared" si="29"/>
        <v>3.6285260666036295E-2</v>
      </c>
    </row>
    <row r="199" spans="5:22" x14ac:dyDescent="0.2">
      <c r="E199" t="s">
        <v>206</v>
      </c>
      <c r="F199" t="s">
        <v>8</v>
      </c>
      <c r="G199">
        <v>6.65</v>
      </c>
      <c r="H199">
        <v>0.71941299999999997</v>
      </c>
      <c r="I199">
        <v>0.190552</v>
      </c>
      <c r="J199">
        <v>2.3495600000000001E-3</v>
      </c>
      <c r="K199">
        <v>99.99</v>
      </c>
      <c r="L199" s="20">
        <f t="shared" si="35"/>
        <v>-6.5573770491804684E-3</v>
      </c>
      <c r="M199">
        <v>9.4189999999999996E-2</v>
      </c>
      <c r="N199">
        <f t="shared" si="36"/>
        <v>57</v>
      </c>
      <c r="O199" s="15">
        <f t="shared" si="30"/>
        <v>2517.9454999999998</v>
      </c>
      <c r="P199" s="15">
        <f t="shared" si="37"/>
        <v>2498.09</v>
      </c>
      <c r="Q199" s="15">
        <f t="shared" si="31"/>
        <v>19.855499999999665</v>
      </c>
      <c r="R199" s="15">
        <f t="shared" si="32"/>
        <v>-1750.0563478999663</v>
      </c>
      <c r="S199" s="15">
        <f t="shared" si="38"/>
        <v>-245373.10889588518</v>
      </c>
      <c r="T199" s="15">
        <f t="shared" si="33"/>
        <v>-2.2877731814976823</v>
      </c>
      <c r="U199" s="15">
        <f t="shared" si="34"/>
        <v>228494.37054499995</v>
      </c>
      <c r="V199" s="15">
        <f t="shared" si="29"/>
        <v>3.7073204463226789E-2</v>
      </c>
    </row>
    <row r="200" spans="5:22" x14ac:dyDescent="0.2">
      <c r="E200" t="s">
        <v>207</v>
      </c>
      <c r="F200" t="s">
        <v>8</v>
      </c>
      <c r="G200">
        <v>7.35</v>
      </c>
      <c r="H200">
        <v>0.74597500000000005</v>
      </c>
      <c r="I200">
        <v>0.19764799999999999</v>
      </c>
      <c r="J200">
        <v>2.3246999999999999E-3</v>
      </c>
      <c r="K200">
        <v>100.86</v>
      </c>
      <c r="L200" s="20">
        <f t="shared" si="35"/>
        <v>8.7008700870088163E-3</v>
      </c>
      <c r="N200">
        <f t="shared" si="36"/>
        <v>56</v>
      </c>
      <c r="O200" s="15">
        <f t="shared" si="30"/>
        <v>2610.9125000000004</v>
      </c>
      <c r="P200" s="15">
        <f t="shared" si="37"/>
        <v>2517.9454999999998</v>
      </c>
      <c r="Q200" s="15">
        <f t="shared" si="31"/>
        <v>92.967000000000553</v>
      </c>
      <c r="R200" s="15">
        <f t="shared" si="32"/>
        <v>-9376.6516200000551</v>
      </c>
      <c r="S200" s="15">
        <f t="shared" si="38"/>
        <v>-254752.04828906673</v>
      </c>
      <c r="T200" s="15">
        <f t="shared" si="33"/>
        <v>-2.3500876454666404</v>
      </c>
      <c r="U200" s="15">
        <f t="shared" si="34"/>
        <v>237611.63475000003</v>
      </c>
      <c r="V200" s="15">
        <f t="shared" si="29"/>
        <v>3.7815037114848828E-2</v>
      </c>
    </row>
    <row r="201" spans="5:22" x14ac:dyDescent="0.2">
      <c r="E201" t="s">
        <v>208</v>
      </c>
      <c r="F201" t="s">
        <v>8</v>
      </c>
      <c r="G201">
        <v>6.9249999999999998</v>
      </c>
      <c r="H201">
        <v>0.73391700000000004</v>
      </c>
      <c r="I201">
        <v>0.19411500000000001</v>
      </c>
      <c r="J201">
        <v>2.3246999999999999E-3</v>
      </c>
      <c r="K201">
        <v>100.39</v>
      </c>
      <c r="L201" s="20">
        <f t="shared" si="35"/>
        <v>-4.6599246480270029E-3</v>
      </c>
      <c r="N201">
        <f t="shared" si="36"/>
        <v>55</v>
      </c>
      <c r="O201" s="15">
        <f t="shared" si="30"/>
        <v>2568.7094999999999</v>
      </c>
      <c r="P201" s="15">
        <f t="shared" si="37"/>
        <v>2610.9125000000004</v>
      </c>
      <c r="Q201" s="15">
        <f t="shared" si="31"/>
        <v>-42.203000000000429</v>
      </c>
      <c r="R201" s="15">
        <f t="shared" si="32"/>
        <v>4236.759170000043</v>
      </c>
      <c r="S201" s="15">
        <f t="shared" si="38"/>
        <v>-250517.63920671216</v>
      </c>
      <c r="T201" s="15">
        <f t="shared" si="33"/>
        <v>-2.3110252216819194</v>
      </c>
      <c r="U201" s="15">
        <f t="shared" si="34"/>
        <v>233635.246705</v>
      </c>
      <c r="V201" s="15">
        <f t="shared" si="29"/>
        <v>3.7946696964592366E-2</v>
      </c>
    </row>
    <row r="202" spans="5:22" x14ac:dyDescent="0.2">
      <c r="E202" t="s">
        <v>209</v>
      </c>
      <c r="F202" t="s">
        <v>8</v>
      </c>
      <c r="G202">
        <v>6.3</v>
      </c>
      <c r="H202">
        <v>0.69541699999999995</v>
      </c>
      <c r="I202">
        <v>0.199378</v>
      </c>
      <c r="J202">
        <v>2.30605E-3</v>
      </c>
      <c r="K202">
        <v>99.424999999999997</v>
      </c>
      <c r="L202" s="20">
        <f t="shared" si="35"/>
        <v>-9.612511206295471E-3</v>
      </c>
      <c r="N202">
        <f t="shared" si="36"/>
        <v>54</v>
      </c>
      <c r="O202" s="15">
        <f t="shared" si="30"/>
        <v>2433.9594999999999</v>
      </c>
      <c r="P202" s="15">
        <f t="shared" si="37"/>
        <v>2568.7094999999999</v>
      </c>
      <c r="Q202" s="15">
        <f t="shared" si="31"/>
        <v>-134.75</v>
      </c>
      <c r="R202" s="15">
        <f t="shared" si="32"/>
        <v>13397.518749999999</v>
      </c>
      <c r="S202" s="15">
        <f t="shared" si="38"/>
        <v>-237122.43148193386</v>
      </c>
      <c r="T202" s="15">
        <f t="shared" si="33"/>
        <v>-2.1699054885671174</v>
      </c>
      <c r="U202" s="15">
        <f t="shared" si="34"/>
        <v>219946.42328749999</v>
      </c>
      <c r="V202" s="15">
        <f t="shared" si="29"/>
        <v>3.9223394824543963E-2</v>
      </c>
    </row>
    <row r="203" spans="5:22" x14ac:dyDescent="0.2">
      <c r="E203" t="s">
        <v>210</v>
      </c>
      <c r="F203" t="s">
        <v>8</v>
      </c>
      <c r="G203">
        <v>7.2</v>
      </c>
      <c r="H203">
        <v>0.74464200000000003</v>
      </c>
      <c r="I203">
        <v>0.19761400000000001</v>
      </c>
      <c r="J203">
        <v>2.29984E-3</v>
      </c>
      <c r="K203">
        <v>100.74</v>
      </c>
      <c r="L203" s="20">
        <f t="shared" si="35"/>
        <v>1.3226049786271066E-2</v>
      </c>
      <c r="N203">
        <f t="shared" si="36"/>
        <v>53</v>
      </c>
      <c r="O203" s="15">
        <f t="shared" si="30"/>
        <v>2606.2470000000003</v>
      </c>
      <c r="P203" s="15">
        <f t="shared" si="37"/>
        <v>2433.9594999999999</v>
      </c>
      <c r="Q203" s="15">
        <f t="shared" si="31"/>
        <v>172.28750000000036</v>
      </c>
      <c r="R203" s="15">
        <f t="shared" si="32"/>
        <v>-17356.242750000034</v>
      </c>
      <c r="S203" s="15">
        <f t="shared" si="38"/>
        <v>-254480.84413742245</v>
      </c>
      <c r="T203" s="15">
        <f t="shared" si="33"/>
        <v>-2.3224810499246415</v>
      </c>
      <c r="U203" s="15">
        <f t="shared" si="34"/>
        <v>237353.32277999999</v>
      </c>
      <c r="V203" s="15">
        <f t="shared" si="29"/>
        <v>4.0339755061324978E-2</v>
      </c>
    </row>
    <row r="204" spans="5:22" x14ac:dyDescent="0.2">
      <c r="E204" t="s">
        <v>211</v>
      </c>
      <c r="F204" t="s">
        <v>8</v>
      </c>
      <c r="G204">
        <v>6.5250000000000004</v>
      </c>
      <c r="H204">
        <v>0.71296700000000002</v>
      </c>
      <c r="I204">
        <v>0.19816700000000001</v>
      </c>
      <c r="J204">
        <v>2.29984E-3</v>
      </c>
      <c r="K204">
        <v>99.83</v>
      </c>
      <c r="L204" s="20">
        <f t="shared" si="35"/>
        <v>-9.0331546555488806E-3</v>
      </c>
      <c r="N204">
        <f t="shared" si="36"/>
        <v>52</v>
      </c>
      <c r="O204" s="15">
        <f t="shared" si="30"/>
        <v>2495.3845000000001</v>
      </c>
      <c r="P204" s="15">
        <f t="shared" si="37"/>
        <v>2606.2470000000003</v>
      </c>
      <c r="Q204" s="15">
        <f t="shared" si="31"/>
        <v>-110.86250000000018</v>
      </c>
      <c r="R204" s="15">
        <f t="shared" si="32"/>
        <v>11067.403375000018</v>
      </c>
      <c r="S204" s="15">
        <f t="shared" si="38"/>
        <v>-243415.76324347235</v>
      </c>
      <c r="T204" s="15">
        <f t="shared" si="33"/>
        <v>-2.2214972576899501</v>
      </c>
      <c r="U204" s="15">
        <f t="shared" si="34"/>
        <v>226276.734635</v>
      </c>
      <c r="V204" s="15">
        <f t="shared" si="29"/>
        <v>4.1008043405215765E-2</v>
      </c>
    </row>
    <row r="205" spans="5:22" x14ac:dyDescent="0.2">
      <c r="E205" t="s">
        <v>212</v>
      </c>
      <c r="F205" t="s">
        <v>8</v>
      </c>
      <c r="G205">
        <v>5.7750000000000004</v>
      </c>
      <c r="H205">
        <v>0.67577299999999996</v>
      </c>
      <c r="I205">
        <v>0.199465</v>
      </c>
      <c r="J205">
        <v>2.2874100000000001E-3</v>
      </c>
      <c r="K205">
        <v>98.81</v>
      </c>
      <c r="L205" s="20">
        <f t="shared" si="35"/>
        <v>-1.021736952819785E-2</v>
      </c>
      <c r="N205">
        <f t="shared" si="36"/>
        <v>51</v>
      </c>
      <c r="O205" s="15">
        <f t="shared" si="30"/>
        <v>2365.2055</v>
      </c>
      <c r="P205" s="15">
        <f t="shared" si="37"/>
        <v>2495.3845000000001</v>
      </c>
      <c r="Q205" s="15">
        <f t="shared" si="31"/>
        <v>-130.17900000000009</v>
      </c>
      <c r="R205" s="15">
        <f t="shared" si="32"/>
        <v>12862.986990000009</v>
      </c>
      <c r="S205" s="15">
        <f t="shared" si="38"/>
        <v>-230554.99775073002</v>
      </c>
      <c r="T205" s="15">
        <f t="shared" si="33"/>
        <v>-2.0927532039880847</v>
      </c>
      <c r="U205" s="15">
        <f t="shared" si="34"/>
        <v>213493.45545500002</v>
      </c>
      <c r="V205" s="15">
        <f t="shared" si="29"/>
        <v>4.2416976857105076E-2</v>
      </c>
    </row>
    <row r="206" spans="5:22" x14ac:dyDescent="0.2">
      <c r="E206" t="s">
        <v>213</v>
      </c>
      <c r="F206" t="s">
        <v>8</v>
      </c>
      <c r="G206">
        <v>5.85</v>
      </c>
      <c r="H206">
        <v>0.673261</v>
      </c>
      <c r="I206">
        <v>0.20496800000000001</v>
      </c>
      <c r="J206">
        <v>2.2811900000000002E-3</v>
      </c>
      <c r="K206">
        <v>98.82</v>
      </c>
      <c r="L206" s="20">
        <f t="shared" si="35"/>
        <v>1.0120433154536812E-4</v>
      </c>
      <c r="N206">
        <f t="shared" si="36"/>
        <v>50</v>
      </c>
      <c r="O206" s="15">
        <f t="shared" si="30"/>
        <v>2356.4135000000001</v>
      </c>
      <c r="P206" s="15">
        <f t="shared" si="37"/>
        <v>2365.2055</v>
      </c>
      <c r="Q206" s="15">
        <f t="shared" si="31"/>
        <v>-8.7919999999999163</v>
      </c>
      <c r="R206" s="15">
        <f t="shared" si="32"/>
        <v>868.82543999999166</v>
      </c>
      <c r="S206" s="15">
        <f t="shared" si="38"/>
        <v>-229688.26506393403</v>
      </c>
      <c r="T206" s="15">
        <f t="shared" si="33"/>
        <v>-2.0792165610364912</v>
      </c>
      <c r="U206" s="15">
        <f t="shared" si="34"/>
        <v>212385.78206999999</v>
      </c>
      <c r="V206" s="15">
        <f t="shared" si="29"/>
        <v>4.1090808788603841E-2</v>
      </c>
    </row>
    <row r="207" spans="5:22" x14ac:dyDescent="0.2">
      <c r="E207" t="s">
        <v>214</v>
      </c>
      <c r="F207" t="s">
        <v>8</v>
      </c>
      <c r="G207">
        <v>5.3</v>
      </c>
      <c r="H207">
        <v>0.623394</v>
      </c>
      <c r="I207">
        <v>0.21756300000000001</v>
      </c>
      <c r="J207">
        <v>2.26254E-3</v>
      </c>
      <c r="K207">
        <v>97.68</v>
      </c>
      <c r="L207" s="20">
        <f t="shared" si="35"/>
        <v>-1.1536126290224491E-2</v>
      </c>
      <c r="N207">
        <f t="shared" si="36"/>
        <v>49</v>
      </c>
      <c r="O207" s="15">
        <f t="shared" si="30"/>
        <v>2181.8789999999999</v>
      </c>
      <c r="P207" s="15">
        <f t="shared" si="37"/>
        <v>2356.4135000000001</v>
      </c>
      <c r="Q207" s="15">
        <f t="shared" si="31"/>
        <v>-174.53450000000021</v>
      </c>
      <c r="R207" s="15">
        <f t="shared" si="32"/>
        <v>17048.529960000022</v>
      </c>
      <c r="S207" s="15">
        <f t="shared" si="38"/>
        <v>-212641.81432049506</v>
      </c>
      <c r="T207" s="15">
        <f t="shared" si="33"/>
        <v>-1.9091690895741782</v>
      </c>
      <c r="U207" s="15">
        <f t="shared" si="34"/>
        <v>194575.94072000001</v>
      </c>
      <c r="V207" s="15">
        <f t="shared" si="29"/>
        <v>4.254530621213904E-2</v>
      </c>
    </row>
    <row r="208" spans="5:22" x14ac:dyDescent="0.2">
      <c r="E208" t="s">
        <v>215</v>
      </c>
      <c r="F208" t="s">
        <v>8</v>
      </c>
      <c r="G208">
        <v>6.35</v>
      </c>
      <c r="H208">
        <v>0.69982299999999997</v>
      </c>
      <c r="I208">
        <v>0.20799200000000001</v>
      </c>
      <c r="J208">
        <v>2.2376800000000001E-3</v>
      </c>
      <c r="K208">
        <v>99.54</v>
      </c>
      <c r="L208" s="20">
        <f t="shared" si="35"/>
        <v>1.9041769041769019E-2</v>
      </c>
      <c r="N208">
        <f t="shared" si="36"/>
        <v>48</v>
      </c>
      <c r="O208" s="15">
        <f t="shared" si="30"/>
        <v>2449.3804999999998</v>
      </c>
      <c r="P208" s="15">
        <f t="shared" si="37"/>
        <v>2181.8789999999999</v>
      </c>
      <c r="Q208" s="15">
        <f t="shared" si="31"/>
        <v>267.50149999999985</v>
      </c>
      <c r="R208" s="15">
        <f t="shared" si="32"/>
        <v>-26627.099309999987</v>
      </c>
      <c r="S208" s="15">
        <f t="shared" si="38"/>
        <v>-239270.82279958462</v>
      </c>
      <c r="T208" s="15">
        <f t="shared" si="33"/>
        <v>-2.1246489474689469</v>
      </c>
      <c r="U208" s="15">
        <f t="shared" si="34"/>
        <v>221586.33497</v>
      </c>
      <c r="V208" s="15">
        <f t="shared" si="29"/>
        <v>4.6114604533521446E-2</v>
      </c>
    </row>
    <row r="209" spans="5:22" x14ac:dyDescent="0.2">
      <c r="E209" t="s">
        <v>216</v>
      </c>
      <c r="F209" t="s">
        <v>8</v>
      </c>
      <c r="G209">
        <v>5.0750000000000002</v>
      </c>
      <c r="H209">
        <v>0.596607</v>
      </c>
      <c r="I209">
        <v>0.22942799999999999</v>
      </c>
      <c r="J209">
        <v>2.2439000000000001E-3</v>
      </c>
      <c r="K209">
        <v>97.06</v>
      </c>
      <c r="L209" s="20">
        <f t="shared" si="35"/>
        <v>-2.4914607193088245E-2</v>
      </c>
      <c r="N209">
        <f t="shared" si="36"/>
        <v>47</v>
      </c>
      <c r="O209" s="15">
        <f t="shared" si="30"/>
        <v>2088.1244999999999</v>
      </c>
      <c r="P209" s="15">
        <f t="shared" si="37"/>
        <v>2449.3804999999998</v>
      </c>
      <c r="Q209" s="15">
        <f t="shared" si="31"/>
        <v>-361.25599999999986</v>
      </c>
      <c r="R209" s="15">
        <f t="shared" si="32"/>
        <v>35063.507359999989</v>
      </c>
      <c r="S209" s="15">
        <f t="shared" si="38"/>
        <v>-204209.44008853211</v>
      </c>
      <c r="T209" s="15">
        <f t="shared" si="33"/>
        <v>-1.8183554072010208</v>
      </c>
      <c r="U209" s="15">
        <f t="shared" si="34"/>
        <v>184910.86397000001</v>
      </c>
      <c r="V209" s="15">
        <f t="shared" si="29"/>
        <v>4.8441155711241059E-2</v>
      </c>
    </row>
    <row r="210" spans="5:22" x14ac:dyDescent="0.2">
      <c r="E210" t="s">
        <v>217</v>
      </c>
      <c r="F210" t="s">
        <v>8</v>
      </c>
      <c r="G210">
        <v>5.4749999999999996</v>
      </c>
      <c r="H210">
        <v>0.62778599999999996</v>
      </c>
      <c r="I210">
        <v>0.22915099999999999</v>
      </c>
      <c r="J210">
        <v>2.2314700000000002E-3</v>
      </c>
      <c r="K210">
        <v>97.85</v>
      </c>
      <c r="L210" s="20">
        <f t="shared" si="35"/>
        <v>8.139295281269332E-3</v>
      </c>
      <c r="N210">
        <f t="shared" si="36"/>
        <v>46</v>
      </c>
      <c r="O210" s="15">
        <f t="shared" si="30"/>
        <v>2197.2509999999997</v>
      </c>
      <c r="P210" s="15">
        <f t="shared" si="37"/>
        <v>2088.1244999999999</v>
      </c>
      <c r="Q210" s="15">
        <f t="shared" si="31"/>
        <v>109.12649999999985</v>
      </c>
      <c r="R210" s="15">
        <f t="shared" si="32"/>
        <v>-10678.028024999985</v>
      </c>
      <c r="S210" s="15">
        <f t="shared" si="38"/>
        <v>-214889.28646893927</v>
      </c>
      <c r="T210" s="15">
        <f t="shared" si="33"/>
        <v>-1.902853159035095</v>
      </c>
      <c r="U210" s="15">
        <f t="shared" si="34"/>
        <v>195838.51034999997</v>
      </c>
      <c r="V210" s="15">
        <f t="shared" si="29"/>
        <v>4.8745977768147687E-2</v>
      </c>
    </row>
    <row r="211" spans="5:22" x14ac:dyDescent="0.2">
      <c r="E211" t="s">
        <v>218</v>
      </c>
      <c r="F211" t="s">
        <v>8</v>
      </c>
      <c r="G211">
        <v>5.25</v>
      </c>
      <c r="H211">
        <v>0.63042500000000001</v>
      </c>
      <c r="I211">
        <v>0.218998</v>
      </c>
      <c r="J211">
        <v>2.2314700000000002E-3</v>
      </c>
      <c r="K211">
        <v>97.8</v>
      </c>
      <c r="L211" s="20">
        <f t="shared" si="35"/>
        <v>-5.1098620337253209E-4</v>
      </c>
      <c r="N211">
        <f t="shared" si="36"/>
        <v>45</v>
      </c>
      <c r="O211" s="15">
        <f t="shared" si="30"/>
        <v>2206.4875000000002</v>
      </c>
      <c r="P211" s="15">
        <f t="shared" si="37"/>
        <v>2197.2509999999997</v>
      </c>
      <c r="Q211" s="15">
        <f t="shared" si="31"/>
        <v>9.2365000000004329</v>
      </c>
      <c r="R211" s="15">
        <f t="shared" si="32"/>
        <v>-903.32970000004229</v>
      </c>
      <c r="S211" s="15">
        <f t="shared" si="38"/>
        <v>-215794.51902209833</v>
      </c>
      <c r="T211" s="15">
        <f t="shared" si="33"/>
        <v>-1.9108690292152453</v>
      </c>
      <c r="U211" s="15">
        <f t="shared" si="34"/>
        <v>197419.47750000001</v>
      </c>
      <c r="V211" s="15">
        <f t="shared" si="29"/>
        <v>4.7659557490183378E-2</v>
      </c>
    </row>
    <row r="212" spans="5:22" x14ac:dyDescent="0.2">
      <c r="E212" t="s">
        <v>219</v>
      </c>
      <c r="F212" t="s">
        <v>8</v>
      </c>
      <c r="G212">
        <v>5.4249999999999998</v>
      </c>
      <c r="H212">
        <v>0.64675199999999999</v>
      </c>
      <c r="I212">
        <v>0.216776</v>
      </c>
      <c r="J212">
        <v>2.2314700000000002E-3</v>
      </c>
      <c r="K212">
        <v>98.17</v>
      </c>
      <c r="L212" s="20">
        <f t="shared" si="35"/>
        <v>3.7832310838445959E-3</v>
      </c>
      <c r="N212">
        <f t="shared" si="36"/>
        <v>44</v>
      </c>
      <c r="O212" s="15">
        <f t="shared" si="30"/>
        <v>2263.6320000000001</v>
      </c>
      <c r="P212" s="15">
        <f t="shared" si="37"/>
        <v>2206.4875000000002</v>
      </c>
      <c r="Q212" s="15">
        <f t="shared" si="31"/>
        <v>57.14449999999988</v>
      </c>
      <c r="R212" s="15">
        <f t="shared" si="32"/>
        <v>-5609.8755649999885</v>
      </c>
      <c r="S212" s="15">
        <f t="shared" si="38"/>
        <v>-221406.30545612753</v>
      </c>
      <c r="T212" s="15">
        <f t="shared" si="33"/>
        <v>-1.9605616207785117</v>
      </c>
      <c r="U212" s="15">
        <f t="shared" si="34"/>
        <v>203233.25344</v>
      </c>
      <c r="V212" s="15">
        <f t="shared" si="29"/>
        <v>4.595184914344827E-2</v>
      </c>
    </row>
    <row r="213" spans="5:22" x14ac:dyDescent="0.2">
      <c r="E213" t="s">
        <v>220</v>
      </c>
      <c r="F213" t="s">
        <v>8</v>
      </c>
      <c r="G213">
        <v>6.75</v>
      </c>
      <c r="H213">
        <v>0.72345400000000004</v>
      </c>
      <c r="I213">
        <v>0.215646</v>
      </c>
      <c r="J213">
        <v>2.2314700000000002E-3</v>
      </c>
      <c r="K213">
        <v>100.1601</v>
      </c>
      <c r="L213" s="20">
        <f t="shared" si="35"/>
        <v>2.0271977182438672E-2</v>
      </c>
      <c r="N213">
        <f t="shared" si="36"/>
        <v>43</v>
      </c>
      <c r="O213" s="15">
        <f t="shared" si="30"/>
        <v>2532.0889999999999</v>
      </c>
      <c r="P213" s="15">
        <f t="shared" si="37"/>
        <v>2263.6320000000001</v>
      </c>
      <c r="Q213" s="15">
        <f t="shared" si="31"/>
        <v>268.45699999999988</v>
      </c>
      <c r="R213" s="15">
        <f t="shared" si="32"/>
        <v>-26888.679965699986</v>
      </c>
      <c r="S213" s="15">
        <f t="shared" si="38"/>
        <v>-248296.9459834483</v>
      </c>
      <c r="T213" s="15">
        <f t="shared" si="33"/>
        <v>-2.1986793097368471</v>
      </c>
      <c r="U213" s="15">
        <f t="shared" si="34"/>
        <v>229989.2874489</v>
      </c>
      <c r="V213" s="15">
        <f t="shared" si="29"/>
        <v>4.9812160805572631E-2</v>
      </c>
    </row>
    <row r="214" spans="5:22" x14ac:dyDescent="0.2">
      <c r="E214" t="s">
        <v>221</v>
      </c>
      <c r="F214" t="s">
        <v>8</v>
      </c>
      <c r="G214">
        <v>6.75</v>
      </c>
      <c r="H214">
        <v>0.739506</v>
      </c>
      <c r="I214">
        <v>0.20666499999999999</v>
      </c>
      <c r="J214">
        <v>2.20039E-3</v>
      </c>
      <c r="K214">
        <v>100.37</v>
      </c>
      <c r="L214" s="20">
        <f t="shared" si="35"/>
        <v>2.0956448725590882E-3</v>
      </c>
      <c r="N214">
        <f t="shared" si="36"/>
        <v>42</v>
      </c>
      <c r="O214" s="15">
        <f t="shared" si="30"/>
        <v>2588.2710000000002</v>
      </c>
      <c r="P214" s="15">
        <f t="shared" si="37"/>
        <v>2532.0889999999999</v>
      </c>
      <c r="Q214" s="15">
        <f t="shared" si="31"/>
        <v>56.182000000000244</v>
      </c>
      <c r="R214" s="15">
        <f t="shared" si="32"/>
        <v>-5638.9873400000251</v>
      </c>
      <c r="S214" s="15">
        <f t="shared" si="38"/>
        <v>-253938.13200275807</v>
      </c>
      <c r="T214" s="15">
        <f t="shared" si="33"/>
        <v>-2.2173131995140825</v>
      </c>
      <c r="U214" s="15">
        <f t="shared" si="34"/>
        <v>236159.76027000003</v>
      </c>
      <c r="V214" s="15">
        <f t="shared" si="29"/>
        <v>4.9558825990040044E-2</v>
      </c>
    </row>
    <row r="215" spans="5:22" x14ac:dyDescent="0.2">
      <c r="E215" t="s">
        <v>222</v>
      </c>
      <c r="F215" t="s">
        <v>8</v>
      </c>
      <c r="G215">
        <v>8.2750000000000004</v>
      </c>
      <c r="H215">
        <v>0.81283899999999998</v>
      </c>
      <c r="I215">
        <v>0.205958</v>
      </c>
      <c r="J215">
        <v>2.1941700000000001E-3</v>
      </c>
      <c r="K215">
        <v>102.42</v>
      </c>
      <c r="L215" s="20">
        <f t="shared" si="35"/>
        <v>2.0424429610441441E-2</v>
      </c>
      <c r="N215">
        <f t="shared" si="36"/>
        <v>41</v>
      </c>
      <c r="O215" s="15">
        <f t="shared" si="30"/>
        <v>2844.9364999999998</v>
      </c>
      <c r="P215" s="15">
        <f t="shared" si="37"/>
        <v>2588.2710000000002</v>
      </c>
      <c r="Q215" s="15">
        <f t="shared" si="31"/>
        <v>256.66549999999961</v>
      </c>
      <c r="R215" s="15">
        <f t="shared" si="32"/>
        <v>-26287.680509999962</v>
      </c>
      <c r="S215" s="15">
        <f t="shared" si="38"/>
        <v>-280228.02982595755</v>
      </c>
      <c r="T215" s="15">
        <f t="shared" si="33"/>
        <v>-2.4399521277905607</v>
      </c>
      <c r="U215" s="15">
        <f t="shared" si="34"/>
        <v>262415.89632999996</v>
      </c>
      <c r="V215" s="15">
        <f t="shared" ref="V215:V255" si="39">_xlfn.STDEV.P(L196:L215)*SQRT(COUNT(L196:L215))</f>
        <v>5.2626467747550455E-2</v>
      </c>
    </row>
    <row r="216" spans="5:22" x14ac:dyDescent="0.2">
      <c r="E216" t="s">
        <v>223</v>
      </c>
      <c r="F216" t="s">
        <v>8</v>
      </c>
      <c r="G216">
        <v>8.4250000000000007</v>
      </c>
      <c r="H216">
        <v>0.82780100000000001</v>
      </c>
      <c r="I216">
        <v>0.201214</v>
      </c>
      <c r="J216">
        <v>2.1941700000000001E-3</v>
      </c>
      <c r="K216">
        <v>102.69</v>
      </c>
      <c r="L216" s="20">
        <f t="shared" si="35"/>
        <v>2.6362038664322629E-3</v>
      </c>
      <c r="N216">
        <f t="shared" si="36"/>
        <v>40</v>
      </c>
      <c r="O216" s="15">
        <f t="shared" si="30"/>
        <v>2897.3035</v>
      </c>
      <c r="P216" s="15">
        <f t="shared" si="37"/>
        <v>2844.9364999999998</v>
      </c>
      <c r="Q216" s="15">
        <f t="shared" si="31"/>
        <v>52.367000000000189</v>
      </c>
      <c r="R216" s="15">
        <f t="shared" si="32"/>
        <v>-5377.5672300000197</v>
      </c>
      <c r="S216" s="15">
        <f t="shared" si="38"/>
        <v>-285608.0370080854</v>
      </c>
      <c r="T216" s="15">
        <f t="shared" si="33"/>
        <v>-2.4867959784207572</v>
      </c>
      <c r="U216" s="15">
        <f t="shared" si="34"/>
        <v>268036.59641499998</v>
      </c>
      <c r="V216" s="15">
        <f t="shared" si="39"/>
        <v>5.2628112722942551E-2</v>
      </c>
    </row>
    <row r="217" spans="5:22" x14ac:dyDescent="0.2">
      <c r="E217" t="s">
        <v>224</v>
      </c>
      <c r="F217" t="s">
        <v>8</v>
      </c>
      <c r="G217">
        <v>8.8249999999999993</v>
      </c>
      <c r="H217">
        <v>0.83669199999999999</v>
      </c>
      <c r="I217">
        <v>0.20616899999999999</v>
      </c>
      <c r="J217">
        <v>2.1941700000000001E-3</v>
      </c>
      <c r="K217">
        <v>103.13</v>
      </c>
      <c r="L217" s="20">
        <f t="shared" si="35"/>
        <v>4.2847404810595346E-3</v>
      </c>
      <c r="N217">
        <f t="shared" si="36"/>
        <v>39</v>
      </c>
      <c r="O217" s="15">
        <f t="shared" si="30"/>
        <v>2928.422</v>
      </c>
      <c r="P217" s="15">
        <f t="shared" si="37"/>
        <v>2897.3035</v>
      </c>
      <c r="Q217" s="15">
        <f t="shared" si="31"/>
        <v>31.11850000000004</v>
      </c>
      <c r="R217" s="15">
        <f t="shared" si="32"/>
        <v>-3209.250905000004</v>
      </c>
      <c r="S217" s="15">
        <f t="shared" si="38"/>
        <v>-288819.77470906387</v>
      </c>
      <c r="T217" s="15">
        <f t="shared" si="33"/>
        <v>-2.5147606550531219</v>
      </c>
      <c r="U217" s="15">
        <f t="shared" si="34"/>
        <v>271120.66086</v>
      </c>
      <c r="V217" s="15">
        <f t="shared" si="39"/>
        <v>5.1203410517753123E-2</v>
      </c>
    </row>
    <row r="218" spans="5:22" x14ac:dyDescent="0.2">
      <c r="E218" t="s">
        <v>225</v>
      </c>
      <c r="F218" t="s">
        <v>8</v>
      </c>
      <c r="G218">
        <v>8.125</v>
      </c>
      <c r="H218">
        <v>0.79995300000000003</v>
      </c>
      <c r="I218">
        <v>0.215591</v>
      </c>
      <c r="J218">
        <v>2.1941700000000001E-3</v>
      </c>
      <c r="K218">
        <v>102.17</v>
      </c>
      <c r="L218" s="20">
        <f t="shared" si="35"/>
        <v>-9.3086395811111666E-3</v>
      </c>
      <c r="N218">
        <f t="shared" si="36"/>
        <v>38</v>
      </c>
      <c r="O218" s="15">
        <f t="shared" si="30"/>
        <v>2799.8355000000001</v>
      </c>
      <c r="P218" s="15">
        <f t="shared" si="37"/>
        <v>2928.422</v>
      </c>
      <c r="Q218" s="15">
        <f t="shared" si="31"/>
        <v>-128.58649999999989</v>
      </c>
      <c r="R218" s="15">
        <f t="shared" si="32"/>
        <v>13137.682704999988</v>
      </c>
      <c r="S218" s="15">
        <f t="shared" si="38"/>
        <v>-275684.60676471895</v>
      </c>
      <c r="T218" s="15">
        <f t="shared" si="33"/>
        <v>-2.4003924350196169</v>
      </c>
      <c r="U218" s="15">
        <f t="shared" si="34"/>
        <v>257621.693035</v>
      </c>
      <c r="V218" s="15">
        <f t="shared" si="39"/>
        <v>5.2173453740582056E-2</v>
      </c>
    </row>
    <row r="219" spans="5:22" x14ac:dyDescent="0.2">
      <c r="E219" t="s">
        <v>226</v>
      </c>
      <c r="F219" t="s">
        <v>8</v>
      </c>
      <c r="G219">
        <v>8.65</v>
      </c>
      <c r="H219">
        <v>0.829017</v>
      </c>
      <c r="I219">
        <v>0.21046400000000001</v>
      </c>
      <c r="J219">
        <v>2.1941700000000001E-3</v>
      </c>
      <c r="K219">
        <v>102.91</v>
      </c>
      <c r="L219" s="20">
        <f t="shared" si="35"/>
        <v>7.2428305764902223E-3</v>
      </c>
      <c r="N219">
        <f t="shared" si="36"/>
        <v>37</v>
      </c>
      <c r="O219" s="15">
        <f t="shared" si="30"/>
        <v>2901.5594999999998</v>
      </c>
      <c r="P219" s="15">
        <f t="shared" si="37"/>
        <v>2799.8355000000001</v>
      </c>
      <c r="Q219" s="15">
        <f t="shared" si="31"/>
        <v>101.72399999999971</v>
      </c>
      <c r="R219" s="15">
        <f t="shared" si="32"/>
        <v>-10468.416839999969</v>
      </c>
      <c r="S219" s="15">
        <f t="shared" si="38"/>
        <v>-286155.42399715394</v>
      </c>
      <c r="T219" s="15">
        <f t="shared" si="33"/>
        <v>-2.4915620899676001</v>
      </c>
      <c r="U219" s="15">
        <f t="shared" si="34"/>
        <v>268324.48814499995</v>
      </c>
      <c r="V219" s="15">
        <f t="shared" si="39"/>
        <v>5.1956102024032773E-2</v>
      </c>
    </row>
    <row r="220" spans="5:22" x14ac:dyDescent="0.2">
      <c r="E220" t="s">
        <v>227</v>
      </c>
      <c r="F220" t="s">
        <v>8</v>
      </c>
      <c r="G220">
        <v>9.7750000000000004</v>
      </c>
      <c r="H220">
        <v>0.86698299999999995</v>
      </c>
      <c r="I220">
        <v>0.213643</v>
      </c>
      <c r="J220">
        <v>2.1941700000000001E-3</v>
      </c>
      <c r="K220">
        <v>104.26</v>
      </c>
      <c r="L220" s="20">
        <f t="shared" si="35"/>
        <v>1.3118258672626615E-2</v>
      </c>
      <c r="N220">
        <f t="shared" si="36"/>
        <v>36</v>
      </c>
      <c r="O220" s="15">
        <f t="shared" si="30"/>
        <v>3034.4404999999997</v>
      </c>
      <c r="P220" s="15">
        <f t="shared" si="37"/>
        <v>2901.5594999999998</v>
      </c>
      <c r="Q220" s="15">
        <f t="shared" si="31"/>
        <v>132.88099999999986</v>
      </c>
      <c r="R220" s="15">
        <f t="shared" si="32"/>
        <v>-13854.173059999986</v>
      </c>
      <c r="S220" s="15">
        <f t="shared" si="38"/>
        <v>-300012.08861924388</v>
      </c>
      <c r="T220" s="15">
        <f t="shared" si="33"/>
        <v>-2.6122123987527237</v>
      </c>
      <c r="U220" s="15">
        <f t="shared" si="34"/>
        <v>282158.26652999996</v>
      </c>
      <c r="V220" s="15">
        <f t="shared" si="39"/>
        <v>5.2740153951046601E-2</v>
      </c>
    </row>
    <row r="221" spans="5:22" x14ac:dyDescent="0.2">
      <c r="E221" t="s">
        <v>228</v>
      </c>
      <c r="F221" t="s">
        <v>8</v>
      </c>
      <c r="G221">
        <v>9.9749999999999996</v>
      </c>
      <c r="H221">
        <v>0.88594300000000004</v>
      </c>
      <c r="I221">
        <v>0.20507300000000001</v>
      </c>
      <c r="J221">
        <v>2.1879600000000001E-3</v>
      </c>
      <c r="K221">
        <v>104.59</v>
      </c>
      <c r="L221" s="20">
        <f t="shared" si="35"/>
        <v>3.1651640130443415E-3</v>
      </c>
      <c r="N221">
        <f t="shared" si="36"/>
        <v>35</v>
      </c>
      <c r="O221" s="15">
        <f t="shared" si="30"/>
        <v>3100.8005000000003</v>
      </c>
      <c r="P221" s="15">
        <f t="shared" si="37"/>
        <v>3034.4404999999997</v>
      </c>
      <c r="Q221" s="15">
        <f t="shared" si="31"/>
        <v>66.360000000000582</v>
      </c>
      <c r="R221" s="15">
        <f t="shared" si="32"/>
        <v>-6940.5924000000614</v>
      </c>
      <c r="S221" s="15">
        <f t="shared" si="38"/>
        <v>-306955.29323164269</v>
      </c>
      <c r="T221" s="15">
        <f t="shared" si="33"/>
        <v>-2.6651027911869241</v>
      </c>
      <c r="U221" s="15">
        <f t="shared" si="34"/>
        <v>289400.22429500002</v>
      </c>
      <c r="V221" s="15">
        <f t="shared" si="39"/>
        <v>5.2342262659068856E-2</v>
      </c>
    </row>
    <row r="222" spans="5:22" x14ac:dyDescent="0.2">
      <c r="E222" t="s">
        <v>229</v>
      </c>
      <c r="F222" t="s">
        <v>8</v>
      </c>
      <c r="G222">
        <v>9.875</v>
      </c>
      <c r="H222">
        <v>0.91077300000000005</v>
      </c>
      <c r="I222">
        <v>0.186613</v>
      </c>
      <c r="J222">
        <v>2.1879600000000001E-3</v>
      </c>
      <c r="K222">
        <v>104.55</v>
      </c>
      <c r="L222" s="20">
        <f t="shared" si="35"/>
        <v>-3.8244574051060631E-4</v>
      </c>
      <c r="N222">
        <f t="shared" si="36"/>
        <v>34</v>
      </c>
      <c r="O222" s="15">
        <f t="shared" si="30"/>
        <v>3187.7055</v>
      </c>
      <c r="P222" s="15">
        <f t="shared" si="37"/>
        <v>3100.8005000000003</v>
      </c>
      <c r="Q222" s="15">
        <f t="shared" si="31"/>
        <v>86.904999999999745</v>
      </c>
      <c r="R222" s="15">
        <f t="shared" si="32"/>
        <v>-9085.9177499999732</v>
      </c>
      <c r="S222" s="15">
        <f t="shared" si="38"/>
        <v>-316043.87608443387</v>
      </c>
      <c r="T222" s="15">
        <f t="shared" si="33"/>
        <v>-2.7440133298321348</v>
      </c>
      <c r="U222" s="15">
        <f t="shared" si="34"/>
        <v>298712.110025</v>
      </c>
      <c r="V222" s="15">
        <f t="shared" si="39"/>
        <v>5.1030045721301702E-2</v>
      </c>
    </row>
    <row r="223" spans="5:22" x14ac:dyDescent="0.2">
      <c r="E223" t="s">
        <v>230</v>
      </c>
      <c r="F223" t="s">
        <v>8</v>
      </c>
      <c r="G223">
        <v>9.1</v>
      </c>
      <c r="H223">
        <v>0.83409199999999994</v>
      </c>
      <c r="I223">
        <v>0.23347300000000001</v>
      </c>
      <c r="J223">
        <v>2.1879600000000001E-3</v>
      </c>
      <c r="K223">
        <v>103.65</v>
      </c>
      <c r="L223" s="20">
        <f t="shared" si="35"/>
        <v>-8.6083213773313627E-3</v>
      </c>
      <c r="N223">
        <f t="shared" si="36"/>
        <v>33</v>
      </c>
      <c r="O223" s="15">
        <f t="shared" si="30"/>
        <v>2919.3219999999997</v>
      </c>
      <c r="P223" s="15">
        <f t="shared" si="37"/>
        <v>3187.7055</v>
      </c>
      <c r="Q223" s="15">
        <f t="shared" si="31"/>
        <v>-268.38350000000037</v>
      </c>
      <c r="R223" s="15">
        <f t="shared" si="32"/>
        <v>27817.949775000041</v>
      </c>
      <c r="S223" s="15">
        <f t="shared" si="38"/>
        <v>-288228.67032276368</v>
      </c>
      <c r="T223" s="15">
        <f t="shared" si="33"/>
        <v>-2.5025111171404522</v>
      </c>
      <c r="U223" s="15">
        <f t="shared" si="34"/>
        <v>270737.72529999999</v>
      </c>
      <c r="V223" s="15">
        <f t="shared" si="39"/>
        <v>5.0912952334984857E-2</v>
      </c>
    </row>
    <row r="224" spans="5:22" x14ac:dyDescent="0.2">
      <c r="E224" t="s">
        <v>231</v>
      </c>
      <c r="F224" t="s">
        <v>8</v>
      </c>
      <c r="G224">
        <v>8.9499999999999993</v>
      </c>
      <c r="H224">
        <v>0.84633400000000003</v>
      </c>
      <c r="I224">
        <v>0.22548399999999999</v>
      </c>
      <c r="J224">
        <v>2.1817400000000002E-3</v>
      </c>
      <c r="K224">
        <v>103.25</v>
      </c>
      <c r="L224" s="20">
        <f t="shared" si="35"/>
        <v>-3.8591413410516973E-3</v>
      </c>
      <c r="M224">
        <v>0.33798</v>
      </c>
      <c r="N224">
        <f t="shared" si="36"/>
        <v>32</v>
      </c>
      <c r="O224" s="15">
        <f t="shared" si="30"/>
        <v>2962.1690000000003</v>
      </c>
      <c r="P224" s="15">
        <f t="shared" si="37"/>
        <v>2919.3219999999997</v>
      </c>
      <c r="Q224" s="15">
        <f t="shared" si="31"/>
        <v>42.847000000000662</v>
      </c>
      <c r="R224" s="15">
        <f t="shared" si="32"/>
        <v>-3437.2803004400685</v>
      </c>
      <c r="S224" s="15">
        <f t="shared" si="38"/>
        <v>-291668.45313432091</v>
      </c>
      <c r="T224" s="15">
        <f t="shared" si="33"/>
        <v>-2.525177503735212</v>
      </c>
      <c r="U224" s="15">
        <f t="shared" si="34"/>
        <v>274518.94925000001</v>
      </c>
      <c r="V224" s="15">
        <f t="shared" si="39"/>
        <v>5.0086627904378338E-2</v>
      </c>
    </row>
    <row r="225" spans="5:22" x14ac:dyDescent="0.2">
      <c r="E225" t="s">
        <v>232</v>
      </c>
      <c r="F225" t="s">
        <v>8</v>
      </c>
      <c r="G225">
        <v>9.9499999999999993</v>
      </c>
      <c r="H225">
        <v>0.88322900000000004</v>
      </c>
      <c r="I225">
        <v>0.22670299999999999</v>
      </c>
      <c r="J225">
        <v>2.2066E-3</v>
      </c>
      <c r="K225">
        <v>104.46</v>
      </c>
      <c r="L225" s="20">
        <f t="shared" si="35"/>
        <v>1.1719128329297668E-2</v>
      </c>
      <c r="N225">
        <f t="shared" si="36"/>
        <v>31</v>
      </c>
      <c r="O225" s="15">
        <f t="shared" si="30"/>
        <v>3091.3015</v>
      </c>
      <c r="P225" s="15">
        <f t="shared" si="37"/>
        <v>2962.1690000000003</v>
      </c>
      <c r="Q225" s="15">
        <f t="shared" si="31"/>
        <v>129.13249999999971</v>
      </c>
      <c r="R225" s="15">
        <f t="shared" si="32"/>
        <v>-13489.180949999969</v>
      </c>
      <c r="S225" s="15">
        <f t="shared" si="38"/>
        <v>-305160.15926182462</v>
      </c>
      <c r="T225" s="15">
        <f t="shared" si="33"/>
        <v>-2.6720889183616756</v>
      </c>
      <c r="U225" s="15">
        <f t="shared" si="34"/>
        <v>288092.35469000001</v>
      </c>
      <c r="V225" s="15">
        <f t="shared" si="39"/>
        <v>4.9404934261916111E-2</v>
      </c>
    </row>
    <row r="226" spans="5:22" x14ac:dyDescent="0.2">
      <c r="E226" t="s">
        <v>233</v>
      </c>
      <c r="F226" t="s">
        <v>8</v>
      </c>
      <c r="G226">
        <v>9.75</v>
      </c>
      <c r="H226">
        <v>0.89662299999999995</v>
      </c>
      <c r="I226">
        <v>0.21454100000000001</v>
      </c>
      <c r="J226">
        <v>2.1941700000000001E-3</v>
      </c>
      <c r="K226">
        <v>104.36</v>
      </c>
      <c r="L226" s="20">
        <f t="shared" si="35"/>
        <v>-9.5730423128459474E-4</v>
      </c>
      <c r="N226">
        <f t="shared" si="36"/>
        <v>30</v>
      </c>
      <c r="O226" s="15">
        <f t="shared" si="30"/>
        <v>3138.1804999999999</v>
      </c>
      <c r="P226" s="15">
        <f t="shared" si="37"/>
        <v>3091.3015</v>
      </c>
      <c r="Q226" s="15">
        <f t="shared" si="31"/>
        <v>46.878999999999905</v>
      </c>
      <c r="R226" s="15">
        <f t="shared" si="32"/>
        <v>-4892.2924399999902</v>
      </c>
      <c r="S226" s="15">
        <f t="shared" si="38"/>
        <v>-310055.12379074295</v>
      </c>
      <c r="T226" s="15">
        <f t="shared" si="33"/>
        <v>-2.6996573451108512</v>
      </c>
      <c r="U226" s="15">
        <f t="shared" si="34"/>
        <v>293375.51698000001</v>
      </c>
      <c r="V226" s="15">
        <f t="shared" si="39"/>
        <v>4.947444787244569E-2</v>
      </c>
    </row>
    <row r="227" spans="5:22" x14ac:dyDescent="0.2">
      <c r="E227" t="s">
        <v>234</v>
      </c>
      <c r="F227" t="s">
        <v>8</v>
      </c>
      <c r="G227">
        <v>10.025</v>
      </c>
      <c r="H227">
        <v>0.89754199999999995</v>
      </c>
      <c r="I227">
        <v>0.22161700000000001</v>
      </c>
      <c r="J227">
        <v>2.1941700000000001E-3</v>
      </c>
      <c r="K227">
        <v>104.63</v>
      </c>
      <c r="L227" s="20">
        <f t="shared" si="35"/>
        <v>2.5871981602145766E-3</v>
      </c>
      <c r="N227">
        <f t="shared" si="36"/>
        <v>29</v>
      </c>
      <c r="O227" s="15">
        <f t="shared" si="30"/>
        <v>3141.3969999999999</v>
      </c>
      <c r="P227" s="15">
        <f t="shared" si="37"/>
        <v>3138.1804999999999</v>
      </c>
      <c r="Q227" s="15">
        <f t="shared" si="31"/>
        <v>3.2164999999999964</v>
      </c>
      <c r="R227" s="15">
        <f t="shared" si="32"/>
        <v>-336.5423949999996</v>
      </c>
      <c r="S227" s="15">
        <f t="shared" si="38"/>
        <v>-310394.36584308808</v>
      </c>
      <c r="T227" s="15">
        <f t="shared" si="33"/>
        <v>-2.7026111337378116</v>
      </c>
      <c r="U227" s="15">
        <f t="shared" si="34"/>
        <v>293596.86810999998</v>
      </c>
      <c r="V227" s="15">
        <f t="shared" si="39"/>
        <v>4.7249202258118669E-2</v>
      </c>
    </row>
    <row r="228" spans="5:22" x14ac:dyDescent="0.2">
      <c r="E228" t="s">
        <v>235</v>
      </c>
      <c r="F228" t="s">
        <v>8</v>
      </c>
      <c r="G228">
        <v>8.7750000000000004</v>
      </c>
      <c r="H228">
        <v>0.85648599999999997</v>
      </c>
      <c r="I228">
        <v>0.22953899999999999</v>
      </c>
      <c r="J228">
        <v>2.1817400000000002E-3</v>
      </c>
      <c r="K228">
        <v>103.18</v>
      </c>
      <c r="L228" s="20">
        <f t="shared" si="35"/>
        <v>-1.3858358023511319E-2</v>
      </c>
      <c r="N228">
        <f t="shared" si="36"/>
        <v>28</v>
      </c>
      <c r="O228" s="15">
        <f t="shared" si="30"/>
        <v>2997.701</v>
      </c>
      <c r="P228" s="15">
        <f t="shared" si="37"/>
        <v>3141.3969999999999</v>
      </c>
      <c r="Q228" s="15">
        <f t="shared" si="31"/>
        <v>-143.69599999999991</v>
      </c>
      <c r="R228" s="15">
        <f t="shared" si="32"/>
        <v>14826.553279999993</v>
      </c>
      <c r="S228" s="15">
        <f t="shared" si="38"/>
        <v>-295570.51517422183</v>
      </c>
      <c r="T228" s="15">
        <f t="shared" si="33"/>
        <v>-2.5589603800643128</v>
      </c>
      <c r="U228" s="15">
        <f t="shared" si="34"/>
        <v>278590.28918000002</v>
      </c>
      <c r="V228" s="15">
        <f t="shared" si="39"/>
        <v>4.73078040476815E-2</v>
      </c>
    </row>
    <row r="229" spans="5:22" x14ac:dyDescent="0.2">
      <c r="E229" t="s">
        <v>236</v>
      </c>
      <c r="F229" t="s">
        <v>8</v>
      </c>
      <c r="G229">
        <v>9.1999999999999993</v>
      </c>
      <c r="H229">
        <v>0.85591799999999996</v>
      </c>
      <c r="I229">
        <v>0.24845600000000001</v>
      </c>
      <c r="J229">
        <v>2.1941700000000001E-3</v>
      </c>
      <c r="K229">
        <v>103.58</v>
      </c>
      <c r="L229" s="20">
        <f t="shared" si="35"/>
        <v>3.8767202946305979E-3</v>
      </c>
      <c r="N229">
        <f t="shared" si="36"/>
        <v>27</v>
      </c>
      <c r="O229" s="15">
        <f t="shared" si="30"/>
        <v>2995.7129999999997</v>
      </c>
      <c r="P229" s="15">
        <f t="shared" si="37"/>
        <v>2997.701</v>
      </c>
      <c r="Q229" s="15">
        <f t="shared" si="31"/>
        <v>-1.9880000000002838</v>
      </c>
      <c r="R229" s="15">
        <f t="shared" si="32"/>
        <v>205.9170400000294</v>
      </c>
      <c r="S229" s="15">
        <f t="shared" si="38"/>
        <v>-295367.15709460189</v>
      </c>
      <c r="T229" s="15">
        <f t="shared" si="33"/>
        <v>-2.5717688693740581</v>
      </c>
      <c r="U229" s="15">
        <f t="shared" si="34"/>
        <v>278095.95253999997</v>
      </c>
      <c r="V229" s="15">
        <f t="shared" si="39"/>
        <v>3.8524642160182129E-2</v>
      </c>
    </row>
    <row r="230" spans="5:22" x14ac:dyDescent="0.2">
      <c r="E230" t="s">
        <v>237</v>
      </c>
      <c r="F230" t="s">
        <v>8</v>
      </c>
      <c r="G230">
        <v>10.125</v>
      </c>
      <c r="H230">
        <v>0.89630100000000001</v>
      </c>
      <c r="I230">
        <v>0.24011299999999999</v>
      </c>
      <c r="J230">
        <v>2.1941700000000001E-3</v>
      </c>
      <c r="K230">
        <v>104.73</v>
      </c>
      <c r="L230" s="20">
        <f t="shared" si="35"/>
        <v>1.1102529445839115E-2</v>
      </c>
      <c r="N230">
        <f t="shared" si="36"/>
        <v>26</v>
      </c>
      <c r="O230" s="15">
        <f t="shared" si="30"/>
        <v>3137.0535</v>
      </c>
      <c r="P230" s="15">
        <f t="shared" si="37"/>
        <v>2995.7129999999997</v>
      </c>
      <c r="Q230" s="15">
        <f t="shared" si="31"/>
        <v>141.34050000000025</v>
      </c>
      <c r="R230" s="15">
        <f t="shared" si="32"/>
        <v>-14802.590565000026</v>
      </c>
      <c r="S230" s="15">
        <f t="shared" si="38"/>
        <v>-310172.31942847127</v>
      </c>
      <c r="T230" s="15">
        <f t="shared" si="33"/>
        <v>-2.700677770318924</v>
      </c>
      <c r="U230" s="15">
        <f t="shared" si="34"/>
        <v>293106.11305500002</v>
      </c>
      <c r="V230" s="15">
        <f t="shared" si="39"/>
        <v>3.9002708864813308E-2</v>
      </c>
    </row>
    <row r="231" spans="5:22" x14ac:dyDescent="0.2">
      <c r="E231" t="s">
        <v>238</v>
      </c>
      <c r="F231" t="s">
        <v>8</v>
      </c>
      <c r="G231">
        <v>9.9250000000000007</v>
      </c>
      <c r="H231">
        <v>0.90317499999999995</v>
      </c>
      <c r="I231">
        <v>0.23277999999999999</v>
      </c>
      <c r="J231">
        <v>2.1817400000000002E-3</v>
      </c>
      <c r="K231">
        <v>104.58</v>
      </c>
      <c r="L231" s="20">
        <f t="shared" si="35"/>
        <v>-1.432254368375907E-3</v>
      </c>
      <c r="N231">
        <f t="shared" si="36"/>
        <v>25</v>
      </c>
      <c r="O231" s="15">
        <f t="shared" si="30"/>
        <v>3161.1124999999997</v>
      </c>
      <c r="P231" s="15">
        <f t="shared" si="37"/>
        <v>3137.0535</v>
      </c>
      <c r="Q231" s="15">
        <f t="shared" si="31"/>
        <v>24.058999999999742</v>
      </c>
      <c r="R231" s="15">
        <f t="shared" si="32"/>
        <v>-2516.0902199999728</v>
      </c>
      <c r="S231" s="15">
        <f t="shared" si="38"/>
        <v>-312691.11032624153</v>
      </c>
      <c r="T231" s="15">
        <f t="shared" si="33"/>
        <v>-2.7071853295364057</v>
      </c>
      <c r="U231" s="15">
        <f t="shared" si="34"/>
        <v>295851.64524999994</v>
      </c>
      <c r="V231" s="15">
        <f t="shared" si="39"/>
        <v>3.9106259584881002E-2</v>
      </c>
    </row>
    <row r="232" spans="5:22" x14ac:dyDescent="0.2">
      <c r="E232" t="s">
        <v>239</v>
      </c>
      <c r="F232" t="s">
        <v>8</v>
      </c>
      <c r="G232">
        <v>9.1</v>
      </c>
      <c r="H232">
        <v>0.88496200000000003</v>
      </c>
      <c r="I232">
        <v>0.23172000000000001</v>
      </c>
      <c r="J232">
        <v>2.1817400000000002E-3</v>
      </c>
      <c r="K232">
        <v>103.69</v>
      </c>
      <c r="L232" s="20">
        <f t="shared" si="35"/>
        <v>-8.5102314017976299E-3</v>
      </c>
      <c r="N232">
        <f t="shared" si="36"/>
        <v>24</v>
      </c>
      <c r="O232" s="15">
        <f t="shared" si="30"/>
        <v>3097.3670000000002</v>
      </c>
      <c r="P232" s="15">
        <f t="shared" si="37"/>
        <v>3161.1124999999997</v>
      </c>
      <c r="Q232" s="15">
        <f t="shared" si="31"/>
        <v>-63.745499999999538</v>
      </c>
      <c r="R232" s="15">
        <f t="shared" si="32"/>
        <v>6609.7708949999524</v>
      </c>
      <c r="S232" s="15">
        <f t="shared" si="38"/>
        <v>-306084.04661657108</v>
      </c>
      <c r="T232" s="15">
        <f t="shared" si="33"/>
        <v>-2.6499833645445947</v>
      </c>
      <c r="U232" s="15">
        <f t="shared" si="34"/>
        <v>289315.98423</v>
      </c>
      <c r="V232" s="15">
        <f t="shared" si="39"/>
        <v>4.07839287723685E-2</v>
      </c>
    </row>
    <row r="233" spans="5:22" x14ac:dyDescent="0.2">
      <c r="E233" t="s">
        <v>240</v>
      </c>
      <c r="F233" t="s">
        <v>8</v>
      </c>
      <c r="G233">
        <v>9.35</v>
      </c>
      <c r="H233">
        <v>0.89464999999999995</v>
      </c>
      <c r="I233">
        <v>0.23303199999999999</v>
      </c>
      <c r="J233">
        <v>2.1879600000000001E-3</v>
      </c>
      <c r="K233">
        <v>103.989</v>
      </c>
      <c r="L233" s="20">
        <f t="shared" si="35"/>
        <v>2.8835953322403629E-3</v>
      </c>
      <c r="N233">
        <f t="shared" si="36"/>
        <v>23</v>
      </c>
      <c r="O233" s="15">
        <f t="shared" si="30"/>
        <v>3131.2749999999996</v>
      </c>
      <c r="P233" s="15">
        <f t="shared" si="37"/>
        <v>3097.3670000000002</v>
      </c>
      <c r="Q233" s="15">
        <f t="shared" si="31"/>
        <v>33.907999999999447</v>
      </c>
      <c r="R233" s="15">
        <f t="shared" si="32"/>
        <v>-3526.0590119999429</v>
      </c>
      <c r="S233" s="15">
        <f t="shared" si="38"/>
        <v>-309612.75561193557</v>
      </c>
      <c r="T233" s="15">
        <f t="shared" si="33"/>
        <v>-2.688175891939248</v>
      </c>
      <c r="U233" s="15">
        <f t="shared" si="34"/>
        <v>292893.155975</v>
      </c>
      <c r="V233" s="15">
        <f t="shared" si="39"/>
        <v>3.6636957528757584E-2</v>
      </c>
    </row>
    <row r="234" spans="5:22" x14ac:dyDescent="0.2">
      <c r="E234" t="s">
        <v>241</v>
      </c>
      <c r="F234" t="s">
        <v>8</v>
      </c>
      <c r="G234">
        <v>9.35</v>
      </c>
      <c r="H234">
        <v>0.90477399999999997</v>
      </c>
      <c r="I234">
        <v>0.23404700000000001</v>
      </c>
      <c r="J234">
        <v>2.1755199999999998E-3</v>
      </c>
      <c r="K234">
        <v>104.05</v>
      </c>
      <c r="L234" s="20">
        <f t="shared" si="35"/>
        <v>5.8660050582259871E-4</v>
      </c>
      <c r="N234">
        <f t="shared" si="36"/>
        <v>22</v>
      </c>
      <c r="O234" s="15">
        <f t="shared" si="30"/>
        <v>3166.7089999999998</v>
      </c>
      <c r="P234" s="15">
        <f t="shared" si="37"/>
        <v>3131.2749999999996</v>
      </c>
      <c r="Q234" s="15">
        <f t="shared" si="31"/>
        <v>35.434000000000196</v>
      </c>
      <c r="R234" s="15">
        <f t="shared" si="32"/>
        <v>-3686.9077000000202</v>
      </c>
      <c r="S234" s="15">
        <f t="shared" si="38"/>
        <v>-313302.35148782755</v>
      </c>
      <c r="T234" s="15">
        <f t="shared" si="33"/>
        <v>-2.704744173447613</v>
      </c>
      <c r="U234" s="15">
        <f t="shared" si="34"/>
        <v>296771.07144999999</v>
      </c>
      <c r="V234" s="15">
        <f t="shared" si="39"/>
        <v>3.6658869300898518E-2</v>
      </c>
    </row>
    <row r="235" spans="5:22" x14ac:dyDescent="0.2">
      <c r="E235" t="s">
        <v>242</v>
      </c>
      <c r="F235" t="s">
        <v>8</v>
      </c>
      <c r="G235">
        <v>8.4499999999999993</v>
      </c>
      <c r="H235">
        <v>0.85844799999999999</v>
      </c>
      <c r="I235">
        <v>0.25124800000000003</v>
      </c>
      <c r="J235">
        <v>2.1755199999999998E-3</v>
      </c>
      <c r="K235">
        <v>102.94</v>
      </c>
      <c r="L235" s="20">
        <f t="shared" si="35"/>
        <v>-1.0667948101874103E-2</v>
      </c>
      <c r="N235">
        <f t="shared" si="36"/>
        <v>21</v>
      </c>
      <c r="O235" s="15">
        <f t="shared" si="30"/>
        <v>3004.5679999999998</v>
      </c>
      <c r="P235" s="15">
        <f t="shared" si="37"/>
        <v>3166.7089999999998</v>
      </c>
      <c r="Q235" s="15">
        <f t="shared" si="31"/>
        <v>-162.14100000000008</v>
      </c>
      <c r="R235" s="15">
        <f t="shared" si="32"/>
        <v>16690.794540000006</v>
      </c>
      <c r="S235" s="15">
        <f t="shared" si="38"/>
        <v>-296614.26169200096</v>
      </c>
      <c r="T235" s="15">
        <f t="shared" si="33"/>
        <v>-2.560675629349928</v>
      </c>
      <c r="U235" s="15">
        <f t="shared" si="34"/>
        <v>279715.22991999995</v>
      </c>
      <c r="V235" s="15">
        <f t="shared" si="39"/>
        <v>3.3261479186777521E-2</v>
      </c>
    </row>
    <row r="236" spans="5:22" x14ac:dyDescent="0.2">
      <c r="E236" t="s">
        <v>243</v>
      </c>
      <c r="F236" t="s">
        <v>8</v>
      </c>
      <c r="G236">
        <v>8.85</v>
      </c>
      <c r="H236">
        <v>0.88114800000000004</v>
      </c>
      <c r="I236">
        <v>0.24760099999999999</v>
      </c>
      <c r="J236">
        <v>2.1755199999999998E-3</v>
      </c>
      <c r="K236">
        <v>103.45</v>
      </c>
      <c r="L236" s="20">
        <f t="shared" si="35"/>
        <v>4.9543423353410887E-3</v>
      </c>
      <c r="N236">
        <f t="shared" si="36"/>
        <v>20</v>
      </c>
      <c r="O236" s="15">
        <f t="shared" si="30"/>
        <v>3084.018</v>
      </c>
      <c r="P236" s="15">
        <f t="shared" si="37"/>
        <v>3004.5679999999998</v>
      </c>
      <c r="Q236" s="15">
        <f t="shared" si="31"/>
        <v>79.450000000000273</v>
      </c>
      <c r="R236" s="15">
        <f t="shared" si="32"/>
        <v>-8219.1025000000282</v>
      </c>
      <c r="S236" s="15">
        <f t="shared" si="38"/>
        <v>-304835.92486763035</v>
      </c>
      <c r="T236" s="15">
        <f t="shared" si="33"/>
        <v>-2.6316533780477269</v>
      </c>
      <c r="U236" s="15">
        <f t="shared" si="34"/>
        <v>288066.66210000002</v>
      </c>
      <c r="V236" s="15">
        <f t="shared" si="39"/>
        <v>3.3501505054176116E-2</v>
      </c>
    </row>
    <row r="237" spans="5:22" x14ac:dyDescent="0.2">
      <c r="E237" t="s">
        <v>244</v>
      </c>
      <c r="F237" t="s">
        <v>8</v>
      </c>
      <c r="G237">
        <v>9.4</v>
      </c>
      <c r="H237">
        <v>0.91996199999999995</v>
      </c>
      <c r="I237">
        <v>0.23305400000000001</v>
      </c>
      <c r="J237">
        <v>2.1693099999999998E-3</v>
      </c>
      <c r="K237">
        <v>104.18</v>
      </c>
      <c r="L237" s="20">
        <f t="shared" si="35"/>
        <v>7.0565490575158485E-3</v>
      </c>
      <c r="N237">
        <f t="shared" si="36"/>
        <v>19</v>
      </c>
      <c r="O237" s="15">
        <f t="shared" si="30"/>
        <v>3219.8669999999997</v>
      </c>
      <c r="P237" s="15">
        <f t="shared" si="37"/>
        <v>3084.018</v>
      </c>
      <c r="Q237" s="15">
        <f t="shared" si="31"/>
        <v>135.84899999999971</v>
      </c>
      <c r="R237" s="15">
        <f t="shared" si="32"/>
        <v>-14152.74881999997</v>
      </c>
      <c r="S237" s="15">
        <f t="shared" si="38"/>
        <v>-318991.30534100835</v>
      </c>
      <c r="T237" s="15">
        <f t="shared" si="33"/>
        <v>-2.7459961451956461</v>
      </c>
      <c r="U237" s="15">
        <f t="shared" si="34"/>
        <v>302545.74406</v>
      </c>
      <c r="V237" s="15">
        <f t="shared" si="39"/>
        <v>3.3929378751670007E-2</v>
      </c>
    </row>
    <row r="238" spans="5:22" x14ac:dyDescent="0.2">
      <c r="E238" t="s">
        <v>245</v>
      </c>
      <c r="F238" t="s">
        <v>8</v>
      </c>
      <c r="G238">
        <v>10.050000000000001</v>
      </c>
      <c r="H238">
        <v>0.94632700000000003</v>
      </c>
      <c r="I238">
        <v>0.226766</v>
      </c>
      <c r="J238">
        <v>2.1568799999999999E-3</v>
      </c>
      <c r="K238">
        <v>104.92</v>
      </c>
      <c r="L238" s="20">
        <f t="shared" si="35"/>
        <v>7.103090804376988E-3</v>
      </c>
      <c r="N238">
        <f t="shared" si="36"/>
        <v>18</v>
      </c>
      <c r="O238" s="15">
        <f t="shared" si="30"/>
        <v>3312.1444999999999</v>
      </c>
      <c r="P238" s="15">
        <f t="shared" si="37"/>
        <v>3219.8669999999997</v>
      </c>
      <c r="Q238" s="15">
        <f t="shared" si="31"/>
        <v>92.277500000000146</v>
      </c>
      <c r="R238" s="15">
        <f t="shared" si="32"/>
        <v>-9681.7553000000153</v>
      </c>
      <c r="S238" s="15">
        <f t="shared" si="38"/>
        <v>-328675.80663715355</v>
      </c>
      <c r="T238" s="15">
        <f t="shared" si="33"/>
        <v>-2.8131518802362847</v>
      </c>
      <c r="U238" s="15">
        <f t="shared" si="34"/>
        <v>312335.20094000001</v>
      </c>
      <c r="V238" s="15">
        <f t="shared" si="39"/>
        <v>3.2923616108767303E-2</v>
      </c>
    </row>
    <row r="239" spans="5:22" x14ac:dyDescent="0.2">
      <c r="E239" t="s">
        <v>246</v>
      </c>
      <c r="F239" t="s">
        <v>8</v>
      </c>
      <c r="G239">
        <v>10.3</v>
      </c>
      <c r="H239">
        <v>0.95321800000000001</v>
      </c>
      <c r="I239">
        <v>0.23844499999999999</v>
      </c>
      <c r="J239">
        <v>2.1630899999999999E-3</v>
      </c>
      <c r="K239">
        <v>105.2</v>
      </c>
      <c r="L239" s="20">
        <f t="shared" si="35"/>
        <v>2.6686999618756868E-3</v>
      </c>
      <c r="N239">
        <f t="shared" si="36"/>
        <v>17</v>
      </c>
      <c r="O239" s="15">
        <f t="shared" si="30"/>
        <v>3336.2629999999999</v>
      </c>
      <c r="P239" s="15">
        <f t="shared" si="37"/>
        <v>3312.1444999999999</v>
      </c>
      <c r="Q239" s="15">
        <f t="shared" si="31"/>
        <v>24.11850000000004</v>
      </c>
      <c r="R239" s="15">
        <f t="shared" si="32"/>
        <v>-2537.2662000000041</v>
      </c>
      <c r="S239" s="15">
        <f t="shared" si="38"/>
        <v>-331215.88598903379</v>
      </c>
      <c r="T239" s="15">
        <f t="shared" si="33"/>
        <v>-2.8430546461270598</v>
      </c>
      <c r="U239" s="15">
        <f t="shared" si="34"/>
        <v>314924.8676</v>
      </c>
      <c r="V239" s="15">
        <f t="shared" si="39"/>
        <v>3.2403499385601643E-2</v>
      </c>
    </row>
    <row r="240" spans="5:22" x14ac:dyDescent="0.2">
      <c r="E240" t="s">
        <v>247</v>
      </c>
      <c r="F240" t="s">
        <v>8</v>
      </c>
      <c r="G240">
        <v>9.8000000000000007</v>
      </c>
      <c r="H240">
        <v>0.96566300000000005</v>
      </c>
      <c r="I240">
        <v>0.221108</v>
      </c>
      <c r="J240">
        <v>2.1693099999999998E-3</v>
      </c>
      <c r="K240">
        <v>104.74</v>
      </c>
      <c r="L240" s="20">
        <f t="shared" si="35"/>
        <v>-4.3726235741445851E-3</v>
      </c>
      <c r="N240">
        <f t="shared" si="36"/>
        <v>16</v>
      </c>
      <c r="O240" s="15">
        <f t="shared" si="30"/>
        <v>3379.8205000000003</v>
      </c>
      <c r="P240" s="15">
        <f t="shared" si="37"/>
        <v>3336.2629999999999</v>
      </c>
      <c r="Q240" s="15">
        <f t="shared" si="31"/>
        <v>43.557500000000346</v>
      </c>
      <c r="R240" s="15">
        <f t="shared" si="32"/>
        <v>-4562.2125500000357</v>
      </c>
      <c r="S240" s="15">
        <f t="shared" si="38"/>
        <v>-335780.94159367995</v>
      </c>
      <c r="T240" s="15">
        <f t="shared" si="33"/>
        <v>-2.8905275968594673</v>
      </c>
      <c r="U240" s="15">
        <f t="shared" si="34"/>
        <v>319702.39916999999</v>
      </c>
      <c r="V240" s="15">
        <f t="shared" si="39"/>
        <v>3.0350553050410303E-2</v>
      </c>
    </row>
    <row r="241" spans="5:22" x14ac:dyDescent="0.2">
      <c r="E241" t="s">
        <v>248</v>
      </c>
      <c r="F241" t="s">
        <v>8</v>
      </c>
      <c r="G241">
        <v>9.75</v>
      </c>
      <c r="H241">
        <v>0.95580500000000002</v>
      </c>
      <c r="I241">
        <v>0.23531299999999999</v>
      </c>
      <c r="J241">
        <v>2.1693099999999998E-3</v>
      </c>
      <c r="K241">
        <v>104.67</v>
      </c>
      <c r="L241" s="20">
        <f t="shared" si="35"/>
        <v>-6.6832155814389171E-4</v>
      </c>
      <c r="N241">
        <f t="shared" si="36"/>
        <v>15</v>
      </c>
      <c r="O241" s="15">
        <f t="shared" si="30"/>
        <v>3345.3175000000001</v>
      </c>
      <c r="P241" s="15">
        <f>O240</f>
        <v>3379.8205000000003</v>
      </c>
      <c r="Q241" s="15">
        <f t="shared" si="31"/>
        <v>-34.503000000000156</v>
      </c>
      <c r="R241" s="15">
        <f>-Q241*K241+M241*P241</f>
        <v>3611.4290100000162</v>
      </c>
      <c r="S241" s="15">
        <f t="shared" si="38"/>
        <v>-332172.4031112768</v>
      </c>
      <c r="T241" s="15">
        <f t="shared" si="33"/>
        <v>-2.8594639515608087</v>
      </c>
      <c r="U241" s="15">
        <f t="shared" si="34"/>
        <v>316029.38272500003</v>
      </c>
      <c r="V241" s="15">
        <f t="shared" si="39"/>
        <v>3.0212373351223062E-2</v>
      </c>
    </row>
    <row r="242" spans="5:22" x14ac:dyDescent="0.2">
      <c r="E242" t="s">
        <v>249</v>
      </c>
      <c r="F242" t="s">
        <v>8</v>
      </c>
      <c r="G242">
        <v>8.5</v>
      </c>
      <c r="H242">
        <v>0.933307</v>
      </c>
      <c r="I242">
        <v>0.23172499999999999</v>
      </c>
      <c r="J242">
        <v>2.1693099999999998E-3</v>
      </c>
      <c r="K242">
        <v>103.38</v>
      </c>
      <c r="L242" s="20">
        <f t="shared" si="35"/>
        <v>-1.2324448265978893E-2</v>
      </c>
      <c r="N242">
        <f t="shared" si="36"/>
        <v>14</v>
      </c>
      <c r="O242" s="15">
        <f t="shared" si="30"/>
        <v>3266.5745000000002</v>
      </c>
      <c r="P242" s="15">
        <f t="shared" si="37"/>
        <v>3345.3175000000001</v>
      </c>
      <c r="Q242" s="15">
        <f t="shared" si="31"/>
        <v>-78.742999999999938</v>
      </c>
      <c r="R242" s="15">
        <f t="shared" si="32"/>
        <v>8140.4513399999933</v>
      </c>
      <c r="S242" s="15">
        <f t="shared" si="38"/>
        <v>-324034.81123522838</v>
      </c>
      <c r="T242" s="15">
        <f t="shared" si="33"/>
        <v>-2.7894125252408459</v>
      </c>
      <c r="U242" s="15">
        <f t="shared" si="34"/>
        <v>307948.47181000002</v>
      </c>
      <c r="V242" s="15">
        <f t="shared" si="39"/>
        <v>3.2540150792634982E-2</v>
      </c>
    </row>
    <row r="243" spans="5:22" x14ac:dyDescent="0.2">
      <c r="E243" t="s">
        <v>250</v>
      </c>
      <c r="F243" t="s">
        <v>8</v>
      </c>
      <c r="G243">
        <v>8.4749999999999996</v>
      </c>
      <c r="H243">
        <v>0.902362</v>
      </c>
      <c r="I243">
        <v>0.23557400000000001</v>
      </c>
      <c r="J243">
        <v>2.1568799999999999E-3</v>
      </c>
      <c r="K243">
        <v>103.14</v>
      </c>
      <c r="L243" s="20">
        <f t="shared" si="35"/>
        <v>-2.3215322112594139E-3</v>
      </c>
      <c r="M243">
        <v>0.40046999999999999</v>
      </c>
      <c r="N243">
        <f t="shared" si="36"/>
        <v>13</v>
      </c>
      <c r="O243" s="15">
        <f t="shared" si="30"/>
        <v>3158.2669999999998</v>
      </c>
      <c r="P243" s="15">
        <f t="shared" si="37"/>
        <v>3266.5745000000002</v>
      </c>
      <c r="Q243" s="15">
        <f t="shared" si="31"/>
        <v>-108.30750000000035</v>
      </c>
      <c r="R243" s="15">
        <f t="shared" si="32"/>
        <v>12479.000640015036</v>
      </c>
      <c r="S243" s="15">
        <f t="shared" si="38"/>
        <v>-311558.60000773857</v>
      </c>
      <c r="T243" s="15">
        <f t="shared" si="33"/>
        <v>-2.6666448935900444</v>
      </c>
      <c r="U243" s="15">
        <f t="shared" si="34"/>
        <v>296081.15837999998</v>
      </c>
      <c r="V243" s="15">
        <f t="shared" si="39"/>
        <v>3.1542214469776654E-2</v>
      </c>
    </row>
    <row r="244" spans="5:22" x14ac:dyDescent="0.2">
      <c r="E244" t="s">
        <v>251</v>
      </c>
      <c r="F244" t="s">
        <v>8</v>
      </c>
      <c r="G244">
        <v>9.1750000000000007</v>
      </c>
      <c r="H244">
        <v>0.91464999999999996</v>
      </c>
      <c r="I244">
        <v>0.25591000000000003</v>
      </c>
      <c r="J244">
        <v>2.15066E-3</v>
      </c>
      <c r="K244">
        <v>103.88</v>
      </c>
      <c r="L244" s="20">
        <f t="shared" si="35"/>
        <v>7.174713980996561E-3</v>
      </c>
      <c r="N244">
        <f t="shared" si="36"/>
        <v>12</v>
      </c>
      <c r="O244" s="15">
        <f t="shared" si="30"/>
        <v>3201.2750000000001</v>
      </c>
      <c r="P244" s="15">
        <f t="shared" si="37"/>
        <v>3158.2669999999998</v>
      </c>
      <c r="Q244" s="15">
        <f t="shared" si="31"/>
        <v>43.008000000000266</v>
      </c>
      <c r="R244" s="15">
        <f t="shared" si="32"/>
        <v>-4467.6710400000275</v>
      </c>
      <c r="S244" s="15">
        <f t="shared" si="38"/>
        <v>-316028.9376926322</v>
      </c>
      <c r="T244" s="15">
        <f t="shared" si="33"/>
        <v>-2.697106329912843</v>
      </c>
      <c r="U244" s="15">
        <f t="shared" si="34"/>
        <v>300435.94699999999</v>
      </c>
      <c r="V244" s="15">
        <f t="shared" si="39"/>
        <v>3.2098280865371594E-2</v>
      </c>
    </row>
    <row r="245" spans="5:22" x14ac:dyDescent="0.2">
      <c r="E245" t="s">
        <v>252</v>
      </c>
      <c r="F245" t="s">
        <v>8</v>
      </c>
      <c r="G245">
        <v>9.6</v>
      </c>
      <c r="H245">
        <v>0.94888600000000001</v>
      </c>
      <c r="I245">
        <v>0.23085800000000001</v>
      </c>
      <c r="J245">
        <v>2.1382300000000001E-3</v>
      </c>
      <c r="K245">
        <v>104.45</v>
      </c>
      <c r="L245" s="20">
        <f t="shared" si="35"/>
        <v>5.4871005005776574E-3</v>
      </c>
      <c r="N245">
        <f t="shared" si="36"/>
        <v>11</v>
      </c>
      <c r="O245" s="15">
        <f t="shared" si="30"/>
        <v>3321.1010000000001</v>
      </c>
      <c r="P245" s="15">
        <f t="shared" si="37"/>
        <v>3201.2750000000001</v>
      </c>
      <c r="Q245" s="15">
        <f t="shared" si="31"/>
        <v>119.82600000000002</v>
      </c>
      <c r="R245" s="15">
        <f t="shared" si="32"/>
        <v>-12515.825700000003</v>
      </c>
      <c r="S245" s="15">
        <f t="shared" si="38"/>
        <v>-328547.46049896209</v>
      </c>
      <c r="T245" s="15">
        <f t="shared" si="33"/>
        <v>-2.7877382399313326</v>
      </c>
      <c r="U245" s="15">
        <f t="shared" si="34"/>
        <v>313288.99945</v>
      </c>
      <c r="V245" s="15">
        <f t="shared" si="39"/>
        <v>3.0417778661875561E-2</v>
      </c>
    </row>
    <row r="246" spans="5:22" x14ac:dyDescent="0.2">
      <c r="E246" t="s">
        <v>253</v>
      </c>
      <c r="F246" t="s">
        <v>8</v>
      </c>
      <c r="G246">
        <v>9.6750000000000007</v>
      </c>
      <c r="H246">
        <v>0.93149300000000002</v>
      </c>
      <c r="I246">
        <v>0.26014300000000001</v>
      </c>
      <c r="J246">
        <v>2.1817400000000002E-3</v>
      </c>
      <c r="K246">
        <v>104.45</v>
      </c>
      <c r="L246" s="20">
        <f t="shared" si="35"/>
        <v>0</v>
      </c>
      <c r="N246">
        <f t="shared" si="36"/>
        <v>10</v>
      </c>
      <c r="O246" s="15">
        <f t="shared" si="30"/>
        <v>3260.2255</v>
      </c>
      <c r="P246" s="15">
        <f t="shared" si="37"/>
        <v>3321.1010000000001</v>
      </c>
      <c r="Q246" s="15">
        <f t="shared" si="31"/>
        <v>-60.875500000000102</v>
      </c>
      <c r="R246" s="15">
        <f t="shared" si="32"/>
        <v>6358.4459750000105</v>
      </c>
      <c r="S246" s="15">
        <f t="shared" si="38"/>
        <v>-322191.80226220196</v>
      </c>
      <c r="T246" s="15">
        <f t="shared" si="33"/>
        <v>-2.7894394550299069</v>
      </c>
      <c r="U246" s="15">
        <f t="shared" si="34"/>
        <v>306668.05347500002</v>
      </c>
      <c r="V246" s="15">
        <f t="shared" si="39"/>
        <v>3.0401377692607832E-2</v>
      </c>
    </row>
    <row r="247" spans="5:22" x14ac:dyDescent="0.2">
      <c r="E247" t="s">
        <v>254</v>
      </c>
      <c r="F247" t="s">
        <v>8</v>
      </c>
      <c r="G247">
        <v>10.175000000000001</v>
      </c>
      <c r="H247">
        <v>0.94474199999999997</v>
      </c>
      <c r="I247">
        <v>0.26104699999999997</v>
      </c>
      <c r="J247">
        <v>2.1817400000000002E-3</v>
      </c>
      <c r="K247">
        <v>105</v>
      </c>
      <c r="L247" s="20">
        <f t="shared" si="35"/>
        <v>5.2656773575874283E-3</v>
      </c>
      <c r="N247">
        <f t="shared" si="36"/>
        <v>9</v>
      </c>
      <c r="O247" s="15">
        <f t="shared" si="30"/>
        <v>3306.5969999999998</v>
      </c>
      <c r="P247" s="15">
        <f t="shared" si="37"/>
        <v>3260.2255</v>
      </c>
      <c r="Q247" s="15">
        <f t="shared" si="31"/>
        <v>46.371499999999742</v>
      </c>
      <c r="R247" s="15">
        <f t="shared" si="32"/>
        <v>-4869.0074999999724</v>
      </c>
      <c r="S247" s="15">
        <f t="shared" si="38"/>
        <v>-327063.59920165694</v>
      </c>
      <c r="T247" s="15">
        <f t="shared" si="33"/>
        <v>-2.8316180036596155</v>
      </c>
      <c r="U247" s="15">
        <f t="shared" si="34"/>
        <v>311580.185</v>
      </c>
      <c r="V247" s="15">
        <f t="shared" si="39"/>
        <v>3.0733756767150691E-2</v>
      </c>
    </row>
    <row r="248" spans="5:22" x14ac:dyDescent="0.2">
      <c r="E248" t="s">
        <v>255</v>
      </c>
      <c r="F248" t="s">
        <v>8</v>
      </c>
      <c r="G248">
        <v>10.375</v>
      </c>
      <c r="H248">
        <v>0.96847300000000003</v>
      </c>
      <c r="I248">
        <v>0.25328899999999999</v>
      </c>
      <c r="J248">
        <v>2.1817400000000002E-3</v>
      </c>
      <c r="K248">
        <v>105.29</v>
      </c>
      <c r="L248" s="20">
        <f t="shared" si="35"/>
        <v>2.7619047619047432E-3</v>
      </c>
      <c r="N248">
        <f t="shared" si="36"/>
        <v>8</v>
      </c>
      <c r="O248" s="15">
        <f t="shared" si="30"/>
        <v>3389.6555000000003</v>
      </c>
      <c r="P248" s="15">
        <f t="shared" si="37"/>
        <v>3306.5969999999998</v>
      </c>
      <c r="Q248" s="15">
        <f t="shared" si="31"/>
        <v>83.058500000000549</v>
      </c>
      <c r="R248" s="15">
        <f t="shared" si="32"/>
        <v>-8745.2294650000586</v>
      </c>
      <c r="S248" s="15">
        <f t="shared" si="38"/>
        <v>-335811.66028466064</v>
      </c>
      <c r="T248" s="15">
        <f t="shared" si="33"/>
        <v>-2.9073560782121253</v>
      </c>
      <c r="U248" s="15">
        <f t="shared" si="34"/>
        <v>320584.32759500004</v>
      </c>
      <c r="V248" s="15">
        <f t="shared" si="39"/>
        <v>2.7196904026298197E-2</v>
      </c>
    </row>
    <row r="249" spans="5:22" x14ac:dyDescent="0.2">
      <c r="E249" t="s">
        <v>256</v>
      </c>
      <c r="F249" t="s">
        <v>8</v>
      </c>
      <c r="G249">
        <v>10.425000000000001</v>
      </c>
      <c r="H249">
        <v>0.95457800000000004</v>
      </c>
      <c r="I249">
        <v>0.28737800000000002</v>
      </c>
      <c r="J249">
        <v>2.20039E-3</v>
      </c>
      <c r="K249">
        <v>105.29</v>
      </c>
      <c r="L249" s="20">
        <f t="shared" si="35"/>
        <v>0</v>
      </c>
      <c r="N249">
        <f t="shared" si="36"/>
        <v>7</v>
      </c>
      <c r="O249" s="15">
        <f t="shared" si="30"/>
        <v>3341.0230000000001</v>
      </c>
      <c r="P249" s="15">
        <f t="shared" si="37"/>
        <v>3389.6555000000003</v>
      </c>
      <c r="Q249" s="15">
        <f t="shared" si="31"/>
        <v>-48.632500000000164</v>
      </c>
      <c r="R249" s="15">
        <f t="shared" si="32"/>
        <v>5120.5159250000179</v>
      </c>
      <c r="S249" s="15">
        <f t="shared" si="38"/>
        <v>-330694.05171573884</v>
      </c>
      <c r="T249" s="15">
        <f t="shared" si="33"/>
        <v>-2.8875233510110894</v>
      </c>
      <c r="U249" s="15">
        <f t="shared" si="34"/>
        <v>315288.81167000002</v>
      </c>
      <c r="V249" s="15">
        <f t="shared" si="39"/>
        <v>2.7053402599430641E-2</v>
      </c>
    </row>
    <row r="250" spans="5:22" x14ac:dyDescent="0.2">
      <c r="E250" t="s">
        <v>257</v>
      </c>
      <c r="F250" t="s">
        <v>8</v>
      </c>
      <c r="G250">
        <v>10.35</v>
      </c>
      <c r="H250">
        <v>0.95545999999999998</v>
      </c>
      <c r="I250">
        <v>0.29259000000000002</v>
      </c>
      <c r="J250">
        <v>2.1879600000000001E-3</v>
      </c>
      <c r="K250">
        <v>105.22</v>
      </c>
      <c r="L250" s="20">
        <f t="shared" si="35"/>
        <v>-6.6483046823062608E-4</v>
      </c>
      <c r="N250">
        <f t="shared" si="36"/>
        <v>6</v>
      </c>
      <c r="O250" s="15">
        <f t="shared" si="30"/>
        <v>3344.11</v>
      </c>
      <c r="P250" s="15">
        <f t="shared" si="37"/>
        <v>3341.0230000000001</v>
      </c>
      <c r="Q250" s="15">
        <f t="shared" si="31"/>
        <v>3.0869999999999891</v>
      </c>
      <c r="R250" s="15">
        <f t="shared" si="32"/>
        <v>-324.81413999999887</v>
      </c>
      <c r="S250" s="15">
        <f t="shared" si="38"/>
        <v>-331021.75337908982</v>
      </c>
      <c r="T250" s="15">
        <f t="shared" si="33"/>
        <v>-2.874056966362355</v>
      </c>
      <c r="U250" s="15">
        <f t="shared" si="34"/>
        <v>315642.25420000002</v>
      </c>
      <c r="V250" s="15">
        <f t="shared" si="39"/>
        <v>2.4936844517221342E-2</v>
      </c>
    </row>
    <row r="251" spans="5:22" x14ac:dyDescent="0.2">
      <c r="E251" t="s">
        <v>258</v>
      </c>
      <c r="F251" t="s">
        <v>8</v>
      </c>
      <c r="G251">
        <v>9.3249999999999993</v>
      </c>
      <c r="H251">
        <v>0.92229000000000005</v>
      </c>
      <c r="I251">
        <v>0.32444099999999998</v>
      </c>
      <c r="J251">
        <v>2.1693099999999998E-3</v>
      </c>
      <c r="K251">
        <v>104.07</v>
      </c>
      <c r="L251" s="20">
        <f t="shared" si="35"/>
        <v>-1.0929481087245785E-2</v>
      </c>
      <c r="N251">
        <f t="shared" si="36"/>
        <v>5</v>
      </c>
      <c r="O251" s="15">
        <f t="shared" si="30"/>
        <v>3228.0150000000003</v>
      </c>
      <c r="P251" s="15">
        <f t="shared" si="37"/>
        <v>3344.11</v>
      </c>
      <c r="Q251" s="15">
        <f t="shared" si="31"/>
        <v>-116.0949999999998</v>
      </c>
      <c r="R251" s="15">
        <f t="shared" si="32"/>
        <v>12082.006649999978</v>
      </c>
      <c r="S251" s="15">
        <f t="shared" si="38"/>
        <v>-318942.62078605616</v>
      </c>
      <c r="T251" s="15">
        <f t="shared" si="33"/>
        <v>-2.7455770503865056</v>
      </c>
      <c r="U251" s="15">
        <f t="shared" si="34"/>
        <v>303302.02105000004</v>
      </c>
      <c r="V251" s="15">
        <f t="shared" si="39"/>
        <v>2.7193165543346668E-2</v>
      </c>
    </row>
    <row r="252" spans="5:22" x14ac:dyDescent="0.2">
      <c r="E252" t="s">
        <v>259</v>
      </c>
      <c r="F252" t="s">
        <v>8</v>
      </c>
      <c r="G252">
        <v>10.725</v>
      </c>
      <c r="H252">
        <v>0.97414900000000004</v>
      </c>
      <c r="I252">
        <v>0.31970500000000002</v>
      </c>
      <c r="J252">
        <v>2.1071499999999999E-3</v>
      </c>
      <c r="K252">
        <v>105.66</v>
      </c>
      <c r="L252" s="20">
        <f t="shared" si="35"/>
        <v>1.527817814932253E-2</v>
      </c>
      <c r="N252">
        <f t="shared" si="36"/>
        <v>4</v>
      </c>
      <c r="O252" s="15">
        <f t="shared" si="30"/>
        <v>3409.5215000000003</v>
      </c>
      <c r="P252" s="15">
        <f t="shared" si="37"/>
        <v>3228.0150000000003</v>
      </c>
      <c r="Q252" s="15">
        <f t="shared" si="31"/>
        <v>181.50649999999996</v>
      </c>
      <c r="R252" s="15">
        <f t="shared" si="32"/>
        <v>-19177.976789999993</v>
      </c>
      <c r="S252" s="15">
        <f t="shared" si="38"/>
        <v>-338123.34315310651</v>
      </c>
      <c r="T252" s="15">
        <f t="shared" si="33"/>
        <v>-2.8272881052582082</v>
      </c>
      <c r="U252" s="15">
        <f t="shared" si="34"/>
        <v>322712.54169000004</v>
      </c>
      <c r="V252" s="15">
        <f t="shared" si="39"/>
        <v>2.971393751132239E-2</v>
      </c>
    </row>
    <row r="253" spans="5:22" x14ac:dyDescent="0.2">
      <c r="E253" t="s">
        <v>260</v>
      </c>
      <c r="F253" t="s">
        <v>8</v>
      </c>
      <c r="G253">
        <v>10.55</v>
      </c>
      <c r="H253">
        <v>0.97525300000000004</v>
      </c>
      <c r="I253">
        <v>0.326907</v>
      </c>
      <c r="J253">
        <v>2.1071499999999999E-3</v>
      </c>
      <c r="K253">
        <v>105.49</v>
      </c>
      <c r="L253" s="20">
        <f t="shared" si="35"/>
        <v>-1.6089343176225457E-3</v>
      </c>
      <c r="N253">
        <f t="shared" si="36"/>
        <v>3</v>
      </c>
      <c r="O253" s="15">
        <f t="shared" si="30"/>
        <v>3413.3855000000003</v>
      </c>
      <c r="P253" s="15">
        <f t="shared" si="37"/>
        <v>3409.5215000000003</v>
      </c>
      <c r="Q253" s="15">
        <f t="shared" si="31"/>
        <v>3.8640000000000327</v>
      </c>
      <c r="R253" s="15">
        <f t="shared" si="32"/>
        <v>-407.61336000000341</v>
      </c>
      <c r="S253" s="15">
        <f t="shared" si="38"/>
        <v>-338533.7838012118</v>
      </c>
      <c r="T253" s="15">
        <f t="shared" si="33"/>
        <v>-2.8307200894314422</v>
      </c>
      <c r="U253" s="15">
        <f t="shared" si="34"/>
        <v>323153.036395</v>
      </c>
      <c r="V253" s="15">
        <f t="shared" si="39"/>
        <v>2.9746263008100252E-2</v>
      </c>
    </row>
    <row r="254" spans="5:22" x14ac:dyDescent="0.2">
      <c r="E254" t="s">
        <v>261</v>
      </c>
      <c r="F254" t="s">
        <v>8</v>
      </c>
      <c r="G254">
        <v>10.65</v>
      </c>
      <c r="H254">
        <v>0.96598399999999995</v>
      </c>
      <c r="I254">
        <v>0.37410300000000002</v>
      </c>
      <c r="J254">
        <v>2.1071499999999999E-3</v>
      </c>
      <c r="K254">
        <v>105.56</v>
      </c>
      <c r="L254" s="20">
        <f t="shared" si="35"/>
        <v>6.6357000663574972E-4</v>
      </c>
      <c r="N254">
        <f t="shared" si="36"/>
        <v>2</v>
      </c>
      <c r="O254" s="15">
        <f t="shared" si="30"/>
        <v>3380.944</v>
      </c>
      <c r="P254" s="15">
        <f t="shared" si="37"/>
        <v>3413.3855000000003</v>
      </c>
      <c r="Q254" s="15">
        <f t="shared" si="31"/>
        <v>-32.44150000000036</v>
      </c>
      <c r="R254" s="15">
        <f t="shared" si="32"/>
        <v>3424.524740000038</v>
      </c>
      <c r="S254" s="15">
        <f t="shared" si="38"/>
        <v>-335112.08978130121</v>
      </c>
      <c r="T254" s="15">
        <f t="shared" si="33"/>
        <v>-2.802108888820114</v>
      </c>
      <c r="U254" s="15">
        <f t="shared" si="34"/>
        <v>319617.44864000002</v>
      </c>
      <c r="V254" s="15">
        <f t="shared" si="39"/>
        <v>2.9745963432452425E-2</v>
      </c>
    </row>
    <row r="255" spans="5:22" x14ac:dyDescent="0.2">
      <c r="E255" t="s">
        <v>262</v>
      </c>
      <c r="F255" t="s">
        <v>8</v>
      </c>
      <c r="G255">
        <v>10.975</v>
      </c>
      <c r="H255">
        <v>0.98446</v>
      </c>
      <c r="I255">
        <v>0.34582600000000002</v>
      </c>
      <c r="J255">
        <v>2.1071499999999999E-3</v>
      </c>
      <c r="K255">
        <v>105.94</v>
      </c>
      <c r="L255" s="20">
        <f t="shared" si="35"/>
        <v>3.5998484274346598E-3</v>
      </c>
      <c r="N255">
        <f t="shared" si="36"/>
        <v>1</v>
      </c>
      <c r="O255" s="15">
        <f t="shared" si="30"/>
        <v>3445.61</v>
      </c>
      <c r="P255" s="15">
        <f t="shared" si="37"/>
        <v>3380.944</v>
      </c>
      <c r="Q255" s="15">
        <f t="shared" si="31"/>
        <v>64.666000000000167</v>
      </c>
      <c r="R255" s="15">
        <f t="shared" si="32"/>
        <v>-6850.7160400000175</v>
      </c>
      <c r="S255" s="15">
        <f>R255+S254+T254</f>
        <v>-341965.60793019005</v>
      </c>
      <c r="T255" s="15">
        <f t="shared" si="33"/>
        <v>-2.859415995040079</v>
      </c>
      <c r="U255" s="15">
        <f t="shared" si="34"/>
        <v>326615.42340000003</v>
      </c>
      <c r="V255" s="15">
        <f t="shared" si="39"/>
        <v>2.7433589095855866E-2</v>
      </c>
    </row>
    <row r="258" spans="17:19" ht="16" thickBot="1" x14ac:dyDescent="0.25">
      <c r="Q258" s="7" t="s">
        <v>283</v>
      </c>
      <c r="R258" s="7"/>
      <c r="S258" s="16">
        <f>O255*B2</f>
        <v>327332.95</v>
      </c>
    </row>
    <row r="259" spans="17:19" ht="16" thickTop="1" x14ac:dyDescent="0.2">
      <c r="R259" s="8" t="s">
        <v>279</v>
      </c>
      <c r="S259" s="16">
        <f>-(S258+S255)</f>
        <v>14632.657930190035</v>
      </c>
    </row>
    <row r="260" spans="17:19" x14ac:dyDescent="0.2">
      <c r="R260" t="s">
        <v>301</v>
      </c>
      <c r="S260" s="15">
        <f>S259-B6*G255</f>
        <v>-23779.842069809965</v>
      </c>
    </row>
    <row r="261" spans="17:19" x14ac:dyDescent="0.2">
      <c r="R261" t="s">
        <v>302</v>
      </c>
      <c r="S261" s="15">
        <f>AVERAGE(J2:J255)</f>
        <v>2.8783543307086602E-3</v>
      </c>
    </row>
    <row r="262" spans="17:19" x14ac:dyDescent="0.2">
      <c r="R262" t="s">
        <v>303</v>
      </c>
      <c r="S262" s="15">
        <f>STDEVA(R2:R255)/SQRT(254)*SQRT(252)</f>
        <v>12429.935787714523</v>
      </c>
    </row>
    <row r="263" spans="17:19" x14ac:dyDescent="0.2">
      <c r="R263" t="s">
        <v>304</v>
      </c>
      <c r="S263" s="15">
        <f>(S260/254*252-S261)/S262</f>
        <v>-1.8980469811066381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D1D5-22B7-B04C-8CDC-20EFFDB7F7D2}">
  <dimension ref="A1:V263"/>
  <sheetViews>
    <sheetView tabSelected="1" topLeftCell="N1" workbookViewId="0">
      <pane ySplit="1" topLeftCell="A245" activePane="bottomLeft" state="frozen"/>
      <selection pane="bottomLeft" activeCell="T268" sqref="T268"/>
    </sheetView>
  </sheetViews>
  <sheetFormatPr baseColWidth="10" defaultRowHeight="15" x14ac:dyDescent="0.2"/>
  <cols>
    <col min="1" max="1" width="23.33203125" customWidth="1"/>
    <col min="2" max="2" width="20.83203125" customWidth="1"/>
    <col min="6" max="6" width="0" hidden="1" customWidth="1"/>
    <col min="12" max="12" width="10.83203125" style="20"/>
    <col min="14" max="14" width="20.6640625" customWidth="1"/>
    <col min="15" max="15" width="23.83203125" customWidth="1"/>
    <col min="16" max="16" width="22.6640625" customWidth="1"/>
    <col min="17" max="17" width="14.83203125" customWidth="1"/>
    <col min="18" max="18" width="22.5" customWidth="1"/>
    <col min="19" max="19" width="29.33203125" customWidth="1"/>
    <col min="20" max="20" width="15.6640625" customWidth="1"/>
    <col min="21" max="21" width="14" customWidth="1"/>
    <col min="22" max="22" width="21.6640625" customWidth="1"/>
  </cols>
  <sheetData>
    <row r="1" spans="1:22" x14ac:dyDescent="0.2">
      <c r="A1" t="s">
        <v>280</v>
      </c>
      <c r="B1" t="s">
        <v>8</v>
      </c>
      <c r="E1" t="s">
        <v>0</v>
      </c>
      <c r="F1" t="s">
        <v>1</v>
      </c>
      <c r="G1" t="s">
        <v>2</v>
      </c>
      <c r="H1" t="s">
        <v>3</v>
      </c>
      <c r="I1" t="s">
        <v>289</v>
      </c>
      <c r="J1" t="s">
        <v>4</v>
      </c>
      <c r="K1" t="s">
        <v>5</v>
      </c>
      <c r="L1" s="20" t="s">
        <v>286</v>
      </c>
      <c r="M1" t="s">
        <v>6</v>
      </c>
      <c r="N1" t="s">
        <v>264</v>
      </c>
      <c r="O1" t="s">
        <v>266</v>
      </c>
      <c r="P1" t="s">
        <v>273</v>
      </c>
      <c r="Q1" t="s">
        <v>265</v>
      </c>
      <c r="R1" t="s">
        <v>274</v>
      </c>
      <c r="S1" t="s">
        <v>287</v>
      </c>
      <c r="T1" t="s">
        <v>277</v>
      </c>
      <c r="U1" t="s">
        <v>284</v>
      </c>
      <c r="V1" t="s">
        <v>285</v>
      </c>
    </row>
    <row r="2" spans="1:22" x14ac:dyDescent="0.2">
      <c r="A2" t="s">
        <v>267</v>
      </c>
      <c r="B2">
        <v>100</v>
      </c>
      <c r="E2" t="s">
        <v>7</v>
      </c>
      <c r="F2" t="s">
        <v>8</v>
      </c>
      <c r="G2">
        <v>6.6</v>
      </c>
      <c r="H2">
        <v>0.39580500000000002</v>
      </c>
      <c r="I2">
        <v>0.30321199999999998</v>
      </c>
      <c r="J2">
        <v>3.1824499999999999E-3</v>
      </c>
      <c r="K2">
        <v>90.2</v>
      </c>
      <c r="N2">
        <v>255</v>
      </c>
      <c r="O2">
        <f>$B$6*H2</f>
        <v>1385.3175000000001</v>
      </c>
      <c r="Q2">
        <f>O2-P2</f>
        <v>1385.3175000000001</v>
      </c>
      <c r="R2">
        <f>-Q2*K2+P2*M2</f>
        <v>-124955.63850000002</v>
      </c>
      <c r="S2">
        <f>R2*(1+J2/252)</f>
        <v>-124957.21653599899</v>
      </c>
      <c r="T2">
        <f>S2*J2/252</f>
        <v>-1.5780559276388491</v>
      </c>
      <c r="U2">
        <f>-$B$6*G2+K2*O2</f>
        <v>101855.63850000002</v>
      </c>
    </row>
    <row r="3" spans="1:22" x14ac:dyDescent="0.2">
      <c r="A3" t="s">
        <v>268</v>
      </c>
      <c r="B3" t="s">
        <v>269</v>
      </c>
      <c r="E3" t="s">
        <v>9</v>
      </c>
      <c r="F3" t="s">
        <v>8</v>
      </c>
      <c r="G3">
        <v>6.1749999999999998</v>
      </c>
      <c r="H3">
        <v>0.38337100000000002</v>
      </c>
      <c r="I3">
        <v>0.29871500000000001</v>
      </c>
      <c r="J3">
        <v>2.9400400000000001E-3</v>
      </c>
      <c r="K3">
        <v>89.7</v>
      </c>
      <c r="L3" s="20">
        <f>K3/K2-1</f>
        <v>-5.5432372505542782E-3</v>
      </c>
      <c r="N3">
        <f>N2-1</f>
        <v>254</v>
      </c>
      <c r="O3">
        <f t="shared" ref="O3:O66" si="0">$B$6*H3</f>
        <v>1341.7985000000001</v>
      </c>
      <c r="P3">
        <f>O2</f>
        <v>1385.3175000000001</v>
      </c>
      <c r="Q3">
        <f t="shared" ref="Q3:Q66" si="1">O3-P3</f>
        <v>-43.519000000000005</v>
      </c>
      <c r="R3">
        <f t="shared" ref="R3:R66" si="2">-Q3*K3+P3*M3</f>
        <v>3903.6543000000006</v>
      </c>
      <c r="S3">
        <f>R3+S2+T2</f>
        <v>-121055.14029192663</v>
      </c>
      <c r="T3">
        <f t="shared" ref="T3:T66" si="3">S3*J3/252</f>
        <v>-1.4123291851741111</v>
      </c>
      <c r="U3">
        <f t="shared" ref="U3:U66" si="4">-$B$6*G3+K3*O3</f>
        <v>98746.825450000018</v>
      </c>
    </row>
    <row r="4" spans="1:22" x14ac:dyDescent="0.2">
      <c r="A4" t="s">
        <v>270</v>
      </c>
      <c r="B4" t="s">
        <v>281</v>
      </c>
      <c r="E4" t="s">
        <v>10</v>
      </c>
      <c r="F4" t="s">
        <v>8</v>
      </c>
      <c r="G4">
        <v>6.4</v>
      </c>
      <c r="H4">
        <v>0.39074199999999998</v>
      </c>
      <c r="I4">
        <v>0.30066300000000001</v>
      </c>
      <c r="J4">
        <v>3.0146299999999999E-3</v>
      </c>
      <c r="K4">
        <v>90.15</v>
      </c>
      <c r="L4" s="20">
        <f t="shared" ref="L4:L67" si="5">K4/K3-1</f>
        <v>5.0167224080268635E-3</v>
      </c>
      <c r="N4">
        <f t="shared" ref="N4:N67" si="6">N3-1</f>
        <v>253</v>
      </c>
      <c r="O4">
        <f t="shared" si="0"/>
        <v>1367.597</v>
      </c>
      <c r="P4">
        <f t="shared" ref="P4:P67" si="7">O3</f>
        <v>1341.7985000000001</v>
      </c>
      <c r="Q4">
        <f t="shared" si="1"/>
        <v>25.798499999999876</v>
      </c>
      <c r="R4">
        <f t="shared" si="2"/>
        <v>-2325.734774999989</v>
      </c>
      <c r="S4">
        <f t="shared" ref="S4:S67" si="8">R4+S3+T3</f>
        <v>-123382.28739611179</v>
      </c>
      <c r="T4">
        <f>S4*J4/252</f>
        <v>-1.475999781956113</v>
      </c>
      <c r="U4">
        <f t="shared" si="4"/>
        <v>100888.86955</v>
      </c>
    </row>
    <row r="5" spans="1:22" x14ac:dyDescent="0.2">
      <c r="A5" t="s">
        <v>271</v>
      </c>
      <c r="B5">
        <v>35</v>
      </c>
      <c r="E5" t="s">
        <v>11</v>
      </c>
      <c r="F5" t="s">
        <v>8</v>
      </c>
      <c r="G5">
        <v>5.7</v>
      </c>
      <c r="H5">
        <v>0.361429</v>
      </c>
      <c r="I5">
        <v>0.307284</v>
      </c>
      <c r="J5">
        <v>2.8778900000000001E-3</v>
      </c>
      <c r="K5">
        <v>87.86</v>
      </c>
      <c r="L5" s="20">
        <f t="shared" si="5"/>
        <v>-2.5402107598447077E-2</v>
      </c>
      <c r="N5">
        <f t="shared" si="6"/>
        <v>252</v>
      </c>
      <c r="O5">
        <f t="shared" si="0"/>
        <v>1265.0015000000001</v>
      </c>
      <c r="P5">
        <f t="shared" si="7"/>
        <v>1367.597</v>
      </c>
      <c r="Q5">
        <f>O5-P5</f>
        <v>-102.5954999999999</v>
      </c>
      <c r="R5">
        <f t="shared" si="2"/>
        <v>9014.0406299999904</v>
      </c>
      <c r="S5">
        <f t="shared" si="8"/>
        <v>-114369.72276589375</v>
      </c>
      <c r="T5">
        <f t="shared" si="3"/>
        <v>-1.3061249263918173</v>
      </c>
      <c r="U5">
        <f t="shared" si="4"/>
        <v>91193.031790000008</v>
      </c>
    </row>
    <row r="6" spans="1:22" x14ac:dyDescent="0.2">
      <c r="A6" t="s">
        <v>272</v>
      </c>
      <c r="B6">
        <v>3500</v>
      </c>
      <c r="E6" t="s">
        <v>12</v>
      </c>
      <c r="F6" t="s">
        <v>8</v>
      </c>
      <c r="G6">
        <v>5.4749999999999996</v>
      </c>
      <c r="H6">
        <v>0.35343799999999997</v>
      </c>
      <c r="I6">
        <v>0.30599700000000002</v>
      </c>
      <c r="J6">
        <v>2.6976399999999998E-3</v>
      </c>
      <c r="K6">
        <v>87.43</v>
      </c>
      <c r="L6" s="20">
        <f t="shared" si="5"/>
        <v>-4.894149783746804E-3</v>
      </c>
      <c r="N6">
        <f t="shared" si="6"/>
        <v>251</v>
      </c>
      <c r="O6">
        <f t="shared" si="0"/>
        <v>1237.0329999999999</v>
      </c>
      <c r="P6">
        <f t="shared" si="7"/>
        <v>1265.0015000000001</v>
      </c>
      <c r="Q6">
        <f t="shared" si="1"/>
        <v>-27.968500000000176</v>
      </c>
      <c r="R6">
        <f t="shared" si="2"/>
        <v>2445.2859550000157</v>
      </c>
      <c r="S6">
        <f t="shared" si="8"/>
        <v>-111925.74293582012</v>
      </c>
      <c r="T6">
        <f t="shared" si="3"/>
        <v>-1.1981561951324833</v>
      </c>
      <c r="U6">
        <f t="shared" si="4"/>
        <v>88991.295190000004</v>
      </c>
    </row>
    <row r="7" spans="1:22" x14ac:dyDescent="0.2">
      <c r="E7" t="s">
        <v>13</v>
      </c>
      <c r="F7" t="s">
        <v>8</v>
      </c>
      <c r="G7">
        <v>4.9749999999999996</v>
      </c>
      <c r="H7">
        <v>0.33339299999999999</v>
      </c>
      <c r="I7">
        <v>0.305705</v>
      </c>
      <c r="J7">
        <v>2.5111700000000001E-3</v>
      </c>
      <c r="K7">
        <v>86.14</v>
      </c>
      <c r="L7" s="20">
        <f t="shared" si="5"/>
        <v>-1.4754660871554415E-2</v>
      </c>
      <c r="N7">
        <f t="shared" si="6"/>
        <v>250</v>
      </c>
      <c r="O7">
        <f t="shared" si="0"/>
        <v>1166.8754999999999</v>
      </c>
      <c r="P7">
        <f t="shared" si="7"/>
        <v>1237.0329999999999</v>
      </c>
      <c r="Q7">
        <f t="shared" si="1"/>
        <v>-70.157500000000027</v>
      </c>
      <c r="R7">
        <f t="shared" si="2"/>
        <v>6043.3670500000026</v>
      </c>
      <c r="S7">
        <f t="shared" si="8"/>
        <v>-105883.57404201526</v>
      </c>
      <c r="T7">
        <f t="shared" si="3"/>
        <v>-1.0551256135995535</v>
      </c>
      <c r="U7">
        <f t="shared" si="4"/>
        <v>83102.155569999988</v>
      </c>
    </row>
    <row r="8" spans="1:22" x14ac:dyDescent="0.2">
      <c r="A8" t="s">
        <v>276</v>
      </c>
      <c r="B8" s="17">
        <f>B6*G2</f>
        <v>23100</v>
      </c>
      <c r="E8" t="s">
        <v>14</v>
      </c>
      <c r="F8" t="s">
        <v>8</v>
      </c>
      <c r="G8">
        <v>4.7249999999999996</v>
      </c>
      <c r="H8">
        <v>0.31966</v>
      </c>
      <c r="I8">
        <v>0.31425999999999998</v>
      </c>
      <c r="J8">
        <v>2.4987400000000002E-3</v>
      </c>
      <c r="K8">
        <v>84.79</v>
      </c>
      <c r="L8" s="20">
        <f t="shared" si="5"/>
        <v>-1.5672161597399481E-2</v>
      </c>
      <c r="N8">
        <f t="shared" si="6"/>
        <v>249</v>
      </c>
      <c r="O8">
        <f t="shared" si="0"/>
        <v>1118.81</v>
      </c>
      <c r="P8">
        <f t="shared" si="7"/>
        <v>1166.8754999999999</v>
      </c>
      <c r="Q8">
        <f t="shared" si="1"/>
        <v>-48.065499999999929</v>
      </c>
      <c r="R8">
        <f t="shared" si="2"/>
        <v>4075.4737449999943</v>
      </c>
      <c r="S8">
        <f t="shared" si="8"/>
        <v>-101809.15542262886</v>
      </c>
      <c r="T8">
        <f t="shared" si="3"/>
        <v>-1.0095024167489668</v>
      </c>
      <c r="U8">
        <f t="shared" si="4"/>
        <v>78326.399900000004</v>
      </c>
    </row>
    <row r="9" spans="1:22" x14ac:dyDescent="0.2">
      <c r="A9" t="s">
        <v>282</v>
      </c>
      <c r="B9" s="17">
        <f>S259</f>
        <v>7634.7591405158746</v>
      </c>
      <c r="E9" t="s">
        <v>15</v>
      </c>
      <c r="F9" t="s">
        <v>8</v>
      </c>
      <c r="G9">
        <v>4.4749999999999996</v>
      </c>
      <c r="H9">
        <v>0.31072499999999997</v>
      </c>
      <c r="I9">
        <v>0.31024200000000002</v>
      </c>
      <c r="J9">
        <v>2.3930700000000002E-3</v>
      </c>
      <c r="K9">
        <v>84.42</v>
      </c>
      <c r="L9" s="20">
        <f t="shared" si="5"/>
        <v>-4.3637221370445012E-3</v>
      </c>
      <c r="N9">
        <f t="shared" si="6"/>
        <v>248</v>
      </c>
      <c r="O9">
        <f t="shared" si="0"/>
        <v>1087.5374999999999</v>
      </c>
      <c r="P9">
        <f t="shared" si="7"/>
        <v>1118.81</v>
      </c>
      <c r="Q9">
        <f t="shared" si="1"/>
        <v>-31.272500000000036</v>
      </c>
      <c r="R9">
        <f t="shared" si="2"/>
        <v>2640.0244500000031</v>
      </c>
      <c r="S9">
        <f t="shared" si="8"/>
        <v>-99170.140475045613</v>
      </c>
      <c r="T9">
        <f t="shared" si="3"/>
        <v>-0.94175034947070402</v>
      </c>
      <c r="U9">
        <f t="shared" si="4"/>
        <v>76147.41575</v>
      </c>
    </row>
    <row r="10" spans="1:22" x14ac:dyDescent="0.2">
      <c r="E10" t="s">
        <v>16</v>
      </c>
      <c r="F10" t="s">
        <v>8</v>
      </c>
      <c r="G10">
        <v>3.9</v>
      </c>
      <c r="H10">
        <v>0.28295700000000001</v>
      </c>
      <c r="I10">
        <v>0.31540099999999999</v>
      </c>
      <c r="J10">
        <v>2.35724E-3</v>
      </c>
      <c r="K10">
        <v>82.08</v>
      </c>
      <c r="L10" s="20">
        <f t="shared" si="5"/>
        <v>-2.7718550106609841E-2</v>
      </c>
      <c r="N10">
        <f t="shared" si="6"/>
        <v>247</v>
      </c>
      <c r="O10">
        <f t="shared" si="0"/>
        <v>990.34950000000003</v>
      </c>
      <c r="P10">
        <f t="shared" si="7"/>
        <v>1087.5374999999999</v>
      </c>
      <c r="Q10">
        <f t="shared" si="1"/>
        <v>-97.187999999999874</v>
      </c>
      <c r="R10">
        <f t="shared" si="2"/>
        <v>7977.1910399999897</v>
      </c>
      <c r="S10">
        <f t="shared" si="8"/>
        <v>-91193.891185395099</v>
      </c>
      <c r="T10">
        <f t="shared" si="3"/>
        <v>-0.8530392383248443</v>
      </c>
      <c r="U10">
        <f t="shared" si="4"/>
        <v>67637.886960000003</v>
      </c>
    </row>
    <row r="11" spans="1:22" x14ac:dyDescent="0.2">
      <c r="A11" t="s">
        <v>291</v>
      </c>
      <c r="E11" t="s">
        <v>17</v>
      </c>
      <c r="F11" t="s">
        <v>8</v>
      </c>
      <c r="G11">
        <v>3.95</v>
      </c>
      <c r="H11">
        <v>0.29313499999999998</v>
      </c>
      <c r="I11">
        <v>0.30196699999999999</v>
      </c>
      <c r="J11">
        <v>2.4490100000000002E-3</v>
      </c>
      <c r="K11">
        <v>82.18</v>
      </c>
      <c r="L11" s="20">
        <f t="shared" si="5"/>
        <v>1.218323586744674E-3</v>
      </c>
      <c r="N11">
        <f t="shared" si="6"/>
        <v>246</v>
      </c>
      <c r="O11">
        <f t="shared" si="0"/>
        <v>1025.9724999999999</v>
      </c>
      <c r="P11">
        <f t="shared" si="7"/>
        <v>990.34950000000003</v>
      </c>
      <c r="Q11">
        <f t="shared" si="1"/>
        <v>35.62299999999982</v>
      </c>
      <c r="R11">
        <f t="shared" si="2"/>
        <v>-2927.4981399999856</v>
      </c>
      <c r="S11">
        <f t="shared" si="8"/>
        <v>-94122.242364633406</v>
      </c>
      <c r="T11">
        <f t="shared" si="3"/>
        <v>-0.91470759037067806</v>
      </c>
      <c r="U11">
        <f t="shared" si="4"/>
        <v>70489.420050000001</v>
      </c>
    </row>
    <row r="12" spans="1:22" x14ac:dyDescent="0.2">
      <c r="A12" s="18">
        <v>39869</v>
      </c>
      <c r="E12" t="s">
        <v>18</v>
      </c>
      <c r="F12" t="s">
        <v>8</v>
      </c>
      <c r="G12">
        <v>4</v>
      </c>
      <c r="H12">
        <v>0.297761</v>
      </c>
      <c r="I12">
        <v>0.297678</v>
      </c>
      <c r="J12">
        <v>2.46766E-3</v>
      </c>
      <c r="K12">
        <v>82.69</v>
      </c>
      <c r="L12" s="20">
        <f t="shared" si="5"/>
        <v>6.2058895108296763E-3</v>
      </c>
      <c r="M12">
        <v>0.14069999999999999</v>
      </c>
      <c r="N12">
        <f t="shared" si="6"/>
        <v>245</v>
      </c>
      <c r="O12">
        <f t="shared" si="0"/>
        <v>1042.1634999999999</v>
      </c>
      <c r="P12">
        <f t="shared" si="7"/>
        <v>1025.9724999999999</v>
      </c>
      <c r="Q12">
        <f t="shared" si="1"/>
        <v>16.191000000000031</v>
      </c>
      <c r="R12">
        <f t="shared" si="2"/>
        <v>-1194.4794592500025</v>
      </c>
      <c r="S12">
        <f t="shared" si="8"/>
        <v>-95317.636531473778</v>
      </c>
      <c r="T12">
        <f t="shared" si="3"/>
        <v>-0.93337904350498646</v>
      </c>
      <c r="U12">
        <f t="shared" si="4"/>
        <v>72176.499814999988</v>
      </c>
    </row>
    <row r="13" spans="1:22" x14ac:dyDescent="0.2">
      <c r="A13" s="18">
        <v>40186</v>
      </c>
      <c r="E13" t="s">
        <v>19</v>
      </c>
      <c r="F13" t="s">
        <v>8</v>
      </c>
      <c r="G13">
        <v>3.4249999999999998</v>
      </c>
      <c r="H13">
        <v>0.26474500000000001</v>
      </c>
      <c r="I13">
        <v>0.31297799999999998</v>
      </c>
      <c r="J13">
        <v>2.4614400000000001E-3</v>
      </c>
      <c r="K13">
        <v>79.41</v>
      </c>
      <c r="L13" s="20">
        <f t="shared" si="5"/>
        <v>-3.966622324343938E-2</v>
      </c>
      <c r="N13">
        <f t="shared" si="6"/>
        <v>244</v>
      </c>
      <c r="O13">
        <f t="shared" si="0"/>
        <v>926.60750000000007</v>
      </c>
      <c r="P13">
        <f t="shared" si="7"/>
        <v>1042.1634999999999</v>
      </c>
      <c r="Q13">
        <f t="shared" si="1"/>
        <v>-115.55599999999981</v>
      </c>
      <c r="R13">
        <f t="shared" si="2"/>
        <v>9176.3019599999843</v>
      </c>
      <c r="S13">
        <f t="shared" si="8"/>
        <v>-86142.2679505173</v>
      </c>
      <c r="T13">
        <f t="shared" si="3"/>
        <v>-0.84140485723857672</v>
      </c>
      <c r="U13">
        <f t="shared" si="4"/>
        <v>61594.401574999996</v>
      </c>
    </row>
    <row r="14" spans="1:22" x14ac:dyDescent="0.2">
      <c r="A14" s="18">
        <v>40187</v>
      </c>
      <c r="E14" t="s">
        <v>20</v>
      </c>
      <c r="F14" t="s">
        <v>8</v>
      </c>
      <c r="G14">
        <v>3.7250000000000001</v>
      </c>
      <c r="H14">
        <v>0.28681600000000002</v>
      </c>
      <c r="I14">
        <v>0.29389799999999999</v>
      </c>
      <c r="J14">
        <v>2.62305E-3</v>
      </c>
      <c r="K14">
        <v>82.24</v>
      </c>
      <c r="L14" s="20">
        <f t="shared" si="5"/>
        <v>3.5637828988792419E-2</v>
      </c>
      <c r="N14">
        <f t="shared" si="6"/>
        <v>243</v>
      </c>
      <c r="O14">
        <f t="shared" si="0"/>
        <v>1003.8560000000001</v>
      </c>
      <c r="P14">
        <f t="shared" si="7"/>
        <v>926.60750000000007</v>
      </c>
      <c r="Q14">
        <f t="shared" si="1"/>
        <v>77.248500000000035</v>
      </c>
      <c r="R14">
        <f t="shared" si="2"/>
        <v>-6352.9166400000022</v>
      </c>
      <c r="S14">
        <f t="shared" si="8"/>
        <v>-92496.025995374541</v>
      </c>
      <c r="T14">
        <f t="shared" si="3"/>
        <v>-0.96278452772685397</v>
      </c>
      <c r="U14">
        <f t="shared" si="4"/>
        <v>69519.617440000002</v>
      </c>
    </row>
    <row r="15" spans="1:22" x14ac:dyDescent="0.2">
      <c r="A15" s="18">
        <v>40191</v>
      </c>
      <c r="E15" t="s">
        <v>21</v>
      </c>
      <c r="F15" t="s">
        <v>8</v>
      </c>
      <c r="G15">
        <v>3.3</v>
      </c>
      <c r="H15">
        <v>0.26667400000000002</v>
      </c>
      <c r="I15">
        <v>0.28995100000000001</v>
      </c>
      <c r="J15">
        <v>2.9524799999999999E-3</v>
      </c>
      <c r="K15">
        <v>81.16</v>
      </c>
      <c r="L15" s="20">
        <f t="shared" si="5"/>
        <v>-1.3132295719844311E-2</v>
      </c>
      <c r="N15">
        <f t="shared" si="6"/>
        <v>242</v>
      </c>
      <c r="O15">
        <f t="shared" si="0"/>
        <v>933.35900000000004</v>
      </c>
      <c r="P15">
        <f t="shared" si="7"/>
        <v>1003.8560000000001</v>
      </c>
      <c r="Q15">
        <f t="shared" si="1"/>
        <v>-70.497000000000071</v>
      </c>
      <c r="R15">
        <f t="shared" si="2"/>
        <v>5721.5365200000051</v>
      </c>
      <c r="S15">
        <f t="shared" si="8"/>
        <v>-86775.45225990226</v>
      </c>
      <c r="T15">
        <f t="shared" si="3"/>
        <v>-1.0166777273345882</v>
      </c>
      <c r="U15">
        <f t="shared" si="4"/>
        <v>64201.416440000001</v>
      </c>
    </row>
    <row r="16" spans="1:22" x14ac:dyDescent="0.2">
      <c r="A16" s="18">
        <v>40192</v>
      </c>
      <c r="E16" t="s">
        <v>22</v>
      </c>
      <c r="F16" t="s">
        <v>8</v>
      </c>
      <c r="G16">
        <v>3.1</v>
      </c>
      <c r="H16">
        <v>0.25651000000000002</v>
      </c>
      <c r="I16">
        <v>0.28886000000000001</v>
      </c>
      <c r="J16">
        <v>3.0146299999999999E-3</v>
      </c>
      <c r="K16">
        <v>80.52</v>
      </c>
      <c r="L16" s="20">
        <f t="shared" si="5"/>
        <v>-7.8856579595859566E-3</v>
      </c>
      <c r="N16">
        <f t="shared" si="6"/>
        <v>241</v>
      </c>
      <c r="O16">
        <f t="shared" si="0"/>
        <v>897.78500000000008</v>
      </c>
      <c r="P16">
        <f t="shared" si="7"/>
        <v>933.35900000000004</v>
      </c>
      <c r="Q16">
        <f t="shared" si="1"/>
        <v>-35.573999999999955</v>
      </c>
      <c r="R16">
        <f t="shared" si="2"/>
        <v>2864.4184799999962</v>
      </c>
      <c r="S16">
        <f t="shared" si="8"/>
        <v>-83912.050457629608</v>
      </c>
      <c r="T16">
        <f t="shared" si="3"/>
        <v>-1.0038245423455712</v>
      </c>
      <c r="U16">
        <f t="shared" si="4"/>
        <v>61439.648199999996</v>
      </c>
    </row>
    <row r="17" spans="1:22" x14ac:dyDescent="0.2">
      <c r="A17" s="18">
        <v>40193</v>
      </c>
      <c r="E17" t="s">
        <v>23</v>
      </c>
      <c r="F17" t="s">
        <v>8</v>
      </c>
      <c r="G17">
        <v>3.085</v>
      </c>
      <c r="H17">
        <v>0.25796799999999998</v>
      </c>
      <c r="I17">
        <v>0.28381099999999998</v>
      </c>
      <c r="J17">
        <v>3.1451600000000001E-3</v>
      </c>
      <c r="K17">
        <v>81.069999999999993</v>
      </c>
      <c r="L17" s="20">
        <f t="shared" si="5"/>
        <v>6.830601092896238E-3</v>
      </c>
      <c r="N17">
        <f t="shared" si="6"/>
        <v>240</v>
      </c>
      <c r="O17">
        <f t="shared" si="0"/>
        <v>902.88799999999992</v>
      </c>
      <c r="P17">
        <f t="shared" si="7"/>
        <v>897.78500000000008</v>
      </c>
      <c r="Q17">
        <f t="shared" si="1"/>
        <v>5.1029999999998381</v>
      </c>
      <c r="R17">
        <f t="shared" si="2"/>
        <v>-413.70020999998684</v>
      </c>
      <c r="S17">
        <f t="shared" si="8"/>
        <v>-84326.754492171938</v>
      </c>
      <c r="T17">
        <f t="shared" si="3"/>
        <v>-1.0524648220579345</v>
      </c>
      <c r="U17">
        <f t="shared" si="4"/>
        <v>62399.630159999986</v>
      </c>
    </row>
    <row r="18" spans="1:22" x14ac:dyDescent="0.2">
      <c r="E18" t="s">
        <v>24</v>
      </c>
      <c r="F18" t="s">
        <v>8</v>
      </c>
      <c r="G18">
        <v>3.1</v>
      </c>
      <c r="H18">
        <v>0.26009100000000002</v>
      </c>
      <c r="I18">
        <v>0.280665</v>
      </c>
      <c r="J18">
        <v>3.21974E-3</v>
      </c>
      <c r="K18">
        <v>81.510000000000005</v>
      </c>
      <c r="L18" s="20">
        <f t="shared" si="5"/>
        <v>5.4274084124832367E-3</v>
      </c>
      <c r="N18">
        <f t="shared" si="6"/>
        <v>239</v>
      </c>
      <c r="O18">
        <f t="shared" si="0"/>
        <v>910.31850000000009</v>
      </c>
      <c r="P18">
        <f t="shared" si="7"/>
        <v>902.88799999999992</v>
      </c>
      <c r="Q18">
        <f t="shared" si="1"/>
        <v>7.4305000000001655</v>
      </c>
      <c r="R18">
        <f t="shared" si="2"/>
        <v>-605.66005500001359</v>
      </c>
      <c r="S18">
        <f t="shared" si="8"/>
        <v>-84933.467011994013</v>
      </c>
      <c r="T18">
        <f t="shared" si="3"/>
        <v>-1.0851733376079269</v>
      </c>
      <c r="U18">
        <f t="shared" si="4"/>
        <v>63350.060935000016</v>
      </c>
    </row>
    <row r="19" spans="1:22" x14ac:dyDescent="0.2">
      <c r="E19" t="s">
        <v>25</v>
      </c>
      <c r="F19" t="s">
        <v>8</v>
      </c>
      <c r="G19">
        <v>3.35</v>
      </c>
      <c r="H19">
        <v>0.27914600000000001</v>
      </c>
      <c r="I19">
        <v>0.26833600000000002</v>
      </c>
      <c r="J19">
        <v>3.1327299999999998E-3</v>
      </c>
      <c r="K19">
        <v>83.679000000000002</v>
      </c>
      <c r="L19" s="20">
        <f t="shared" si="5"/>
        <v>2.6610231873389623E-2</v>
      </c>
      <c r="N19">
        <f t="shared" si="6"/>
        <v>238</v>
      </c>
      <c r="O19">
        <f t="shared" si="0"/>
        <v>977.01099999999997</v>
      </c>
      <c r="P19">
        <f t="shared" si="7"/>
        <v>910.31850000000009</v>
      </c>
      <c r="Q19">
        <f t="shared" si="1"/>
        <v>66.692499999999882</v>
      </c>
      <c r="R19">
        <f t="shared" si="2"/>
        <v>-5580.7617074999898</v>
      </c>
      <c r="S19">
        <f t="shared" si="8"/>
        <v>-90515.313892831604</v>
      </c>
      <c r="T19">
        <f t="shared" si="3"/>
        <v>-1.1252382511567076</v>
      </c>
      <c r="U19">
        <f t="shared" si="4"/>
        <v>70030.303469000006</v>
      </c>
    </row>
    <row r="20" spans="1:22" x14ac:dyDescent="0.2">
      <c r="E20" t="s">
        <v>26</v>
      </c>
      <c r="F20" t="s">
        <v>8</v>
      </c>
      <c r="G20">
        <v>2.895</v>
      </c>
      <c r="H20">
        <v>0.25176700000000002</v>
      </c>
      <c r="I20">
        <v>0.27298099999999997</v>
      </c>
      <c r="J20">
        <v>3.2073100000000001E-3</v>
      </c>
      <c r="K20">
        <v>81.53</v>
      </c>
      <c r="L20" s="20">
        <f t="shared" si="5"/>
        <v>-2.5681473248963305E-2</v>
      </c>
      <c r="N20">
        <f t="shared" si="6"/>
        <v>237</v>
      </c>
      <c r="O20">
        <f t="shared" si="0"/>
        <v>881.18450000000007</v>
      </c>
      <c r="P20">
        <f t="shared" si="7"/>
        <v>977.01099999999997</v>
      </c>
      <c r="Q20">
        <f t="shared" si="1"/>
        <v>-95.826499999999896</v>
      </c>
      <c r="R20">
        <f t="shared" si="2"/>
        <v>7812.7345449999921</v>
      </c>
      <c r="S20">
        <f t="shared" si="8"/>
        <v>-82703.704586082764</v>
      </c>
      <c r="T20">
        <f t="shared" si="3"/>
        <v>-1.0526048363332901</v>
      </c>
      <c r="U20">
        <f t="shared" si="4"/>
        <v>61710.472285000011</v>
      </c>
    </row>
    <row r="21" spans="1:22" x14ac:dyDescent="0.2">
      <c r="E21" t="s">
        <v>27</v>
      </c>
      <c r="F21" t="s">
        <v>8</v>
      </c>
      <c r="G21">
        <v>2.6549999999999998</v>
      </c>
      <c r="H21">
        <v>0.23624700000000001</v>
      </c>
      <c r="I21">
        <v>0.27734999999999999</v>
      </c>
      <c r="J21">
        <v>3.2818999999999999E-3</v>
      </c>
      <c r="K21">
        <v>80.08</v>
      </c>
      <c r="L21" s="20">
        <f t="shared" si="5"/>
        <v>-1.7784864467067396E-2</v>
      </c>
      <c r="N21">
        <f t="shared" si="6"/>
        <v>236</v>
      </c>
      <c r="O21">
        <f t="shared" si="0"/>
        <v>826.86450000000002</v>
      </c>
      <c r="P21">
        <f t="shared" si="7"/>
        <v>881.18450000000007</v>
      </c>
      <c r="Q21">
        <f t="shared" si="1"/>
        <v>-54.32000000000005</v>
      </c>
      <c r="R21">
        <f t="shared" si="2"/>
        <v>4349.9456000000037</v>
      </c>
      <c r="S21">
        <f t="shared" si="8"/>
        <v>-78354.811590919096</v>
      </c>
      <c r="T21">
        <f t="shared" si="3"/>
        <v>-1.0204470482549102</v>
      </c>
      <c r="U21">
        <f t="shared" si="4"/>
        <v>56922.809160000004</v>
      </c>
    </row>
    <row r="22" spans="1:22" x14ac:dyDescent="0.2">
      <c r="E22" t="s">
        <v>28</v>
      </c>
      <c r="F22" t="s">
        <v>8</v>
      </c>
      <c r="G22">
        <v>2.3149999999999999</v>
      </c>
      <c r="H22">
        <v>0.21764</v>
      </c>
      <c r="I22">
        <v>0.27132800000000001</v>
      </c>
      <c r="J22">
        <v>3.4621500000000002E-3</v>
      </c>
      <c r="K22">
        <v>79.319999999999993</v>
      </c>
      <c r="L22" s="20">
        <f t="shared" si="5"/>
        <v>-9.4905094905095577E-3</v>
      </c>
      <c r="N22">
        <f t="shared" si="6"/>
        <v>235</v>
      </c>
      <c r="O22">
        <f t="shared" si="0"/>
        <v>761.74</v>
      </c>
      <c r="P22">
        <f t="shared" si="7"/>
        <v>826.86450000000002</v>
      </c>
      <c r="Q22">
        <f t="shared" si="1"/>
        <v>-65.124500000000012</v>
      </c>
      <c r="R22">
        <f t="shared" si="2"/>
        <v>5165.6753400000007</v>
      </c>
      <c r="S22">
        <f t="shared" si="8"/>
        <v>-73190.156697967352</v>
      </c>
      <c r="T22">
        <f t="shared" si="3"/>
        <v>-1.0055369087772528</v>
      </c>
      <c r="U22">
        <f t="shared" si="4"/>
        <v>52318.716799999995</v>
      </c>
      <c r="V22">
        <f>_xlfn.STDEV.P(L3:L22)*SQRT(COUNT(L3:L22))</f>
        <v>7.8499927862195479E-2</v>
      </c>
    </row>
    <row r="23" spans="1:22" x14ac:dyDescent="0.2">
      <c r="E23" t="s">
        <v>29</v>
      </c>
      <c r="F23" t="s">
        <v>8</v>
      </c>
      <c r="G23">
        <v>2.4350000000000001</v>
      </c>
      <c r="H23">
        <v>0.227962</v>
      </c>
      <c r="I23">
        <v>0.264268</v>
      </c>
      <c r="J23">
        <v>3.5615999999999998E-3</v>
      </c>
      <c r="K23">
        <v>80.63</v>
      </c>
      <c r="L23" s="20">
        <f t="shared" si="5"/>
        <v>1.6515380736258134E-2</v>
      </c>
      <c r="N23">
        <f t="shared" si="6"/>
        <v>234</v>
      </c>
      <c r="O23">
        <f t="shared" si="0"/>
        <v>797.86699999999996</v>
      </c>
      <c r="P23">
        <f t="shared" si="7"/>
        <v>761.74</v>
      </c>
      <c r="Q23">
        <f t="shared" si="1"/>
        <v>36.126999999999953</v>
      </c>
      <c r="R23">
        <f t="shared" si="2"/>
        <v>-2912.9200099999962</v>
      </c>
      <c r="S23">
        <f t="shared" si="8"/>
        <v>-76104.082244876132</v>
      </c>
      <c r="T23">
        <f t="shared" si="3"/>
        <v>-1.0756043623942493</v>
      </c>
      <c r="U23">
        <f t="shared" si="4"/>
        <v>55809.516209999994</v>
      </c>
      <c r="V23">
        <f t="shared" ref="V23:V86" si="9">_xlfn.STDEV.P(L4:L23)*SQRT(COUNT(L4:L23))</f>
        <v>8.1582881635542809E-2</v>
      </c>
    </row>
    <row r="24" spans="1:22" x14ac:dyDescent="0.2">
      <c r="E24" t="s">
        <v>30</v>
      </c>
      <c r="F24" t="s">
        <v>8</v>
      </c>
      <c r="G24">
        <v>2.145</v>
      </c>
      <c r="H24">
        <v>0.21013699999999999</v>
      </c>
      <c r="I24">
        <v>0.26115100000000002</v>
      </c>
      <c r="J24">
        <v>3.6734799999999998E-3</v>
      </c>
      <c r="K24">
        <v>79.69</v>
      </c>
      <c r="L24" s="20">
        <f t="shared" si="5"/>
        <v>-1.1658191740047119E-2</v>
      </c>
      <c r="N24">
        <f t="shared" si="6"/>
        <v>233</v>
      </c>
      <c r="O24">
        <f t="shared" si="0"/>
        <v>735.47949999999992</v>
      </c>
      <c r="P24">
        <f t="shared" si="7"/>
        <v>797.86699999999996</v>
      </c>
      <c r="Q24">
        <f t="shared" si="1"/>
        <v>-62.387500000000045</v>
      </c>
      <c r="R24">
        <f t="shared" si="2"/>
        <v>4971.6598750000039</v>
      </c>
      <c r="S24">
        <f t="shared" si="8"/>
        <v>-71133.497974238533</v>
      </c>
      <c r="T24">
        <f t="shared" si="3"/>
        <v>-1.0369344529301816</v>
      </c>
      <c r="U24">
        <f t="shared" si="4"/>
        <v>51102.861354999994</v>
      </c>
      <c r="V24">
        <f t="shared" si="9"/>
        <v>8.1122653742650278E-2</v>
      </c>
    </row>
    <row r="25" spans="1:22" x14ac:dyDescent="0.2">
      <c r="E25" t="s">
        <v>31</v>
      </c>
      <c r="F25" t="s">
        <v>8</v>
      </c>
      <c r="G25">
        <v>2.355</v>
      </c>
      <c r="H25">
        <v>0.22365499999999999</v>
      </c>
      <c r="I25">
        <v>0.26264500000000002</v>
      </c>
      <c r="J25">
        <v>3.6734799999999998E-3</v>
      </c>
      <c r="K25">
        <v>80.55</v>
      </c>
      <c r="L25" s="20">
        <f t="shared" si="5"/>
        <v>1.0791818295896594E-2</v>
      </c>
      <c r="N25">
        <f t="shared" si="6"/>
        <v>232</v>
      </c>
      <c r="O25">
        <f t="shared" si="0"/>
        <v>782.79250000000002</v>
      </c>
      <c r="P25">
        <f t="shared" si="7"/>
        <v>735.47949999999992</v>
      </c>
      <c r="Q25">
        <f t="shared" si="1"/>
        <v>47.313000000000102</v>
      </c>
      <c r="R25">
        <f t="shared" si="2"/>
        <v>-3811.0621500000079</v>
      </c>
      <c r="S25">
        <f t="shared" si="8"/>
        <v>-74945.597058691477</v>
      </c>
      <c r="T25">
        <f t="shared" si="3"/>
        <v>-1.0925045709649284</v>
      </c>
      <c r="U25">
        <f t="shared" si="4"/>
        <v>54811.435875000003</v>
      </c>
      <c r="V25">
        <f t="shared" si="9"/>
        <v>8.0122866635532891E-2</v>
      </c>
    </row>
    <row r="26" spans="1:22" x14ac:dyDescent="0.2">
      <c r="E26" t="s">
        <v>32</v>
      </c>
      <c r="F26" t="s">
        <v>8</v>
      </c>
      <c r="G26">
        <v>2.8650000000000002</v>
      </c>
      <c r="H26">
        <v>0.25604700000000002</v>
      </c>
      <c r="I26">
        <v>0.26141300000000001</v>
      </c>
      <c r="J26">
        <v>3.66104E-3</v>
      </c>
      <c r="K26">
        <v>82.86</v>
      </c>
      <c r="L26" s="20">
        <f t="shared" si="5"/>
        <v>2.8677839851024345E-2</v>
      </c>
      <c r="N26">
        <f t="shared" si="6"/>
        <v>231</v>
      </c>
      <c r="O26">
        <f t="shared" si="0"/>
        <v>896.16450000000009</v>
      </c>
      <c r="P26">
        <f t="shared" si="7"/>
        <v>782.79250000000002</v>
      </c>
      <c r="Q26">
        <f t="shared" si="1"/>
        <v>113.37200000000007</v>
      </c>
      <c r="R26">
        <f t="shared" si="2"/>
        <v>-9394.0039200000065</v>
      </c>
      <c r="S26">
        <f t="shared" si="8"/>
        <v>-84340.693483262439</v>
      </c>
      <c r="T26">
        <f t="shared" si="3"/>
        <v>-1.2252962399601712</v>
      </c>
      <c r="U26">
        <f t="shared" si="4"/>
        <v>64228.690470000001</v>
      </c>
      <c r="V26">
        <f t="shared" si="9"/>
        <v>8.6266993497487912E-2</v>
      </c>
    </row>
    <row r="27" spans="1:22" x14ac:dyDescent="0.2">
      <c r="E27" t="s">
        <v>33</v>
      </c>
      <c r="F27" t="s">
        <v>8</v>
      </c>
      <c r="G27">
        <v>2.8250000000000002</v>
      </c>
      <c r="H27">
        <v>0.25391000000000002</v>
      </c>
      <c r="I27">
        <v>0.26192399999999999</v>
      </c>
      <c r="J27">
        <v>3.5864600000000001E-3</v>
      </c>
      <c r="K27">
        <v>82.75</v>
      </c>
      <c r="L27" s="20">
        <f t="shared" si="5"/>
        <v>-1.3275404296403392E-3</v>
      </c>
      <c r="N27">
        <f t="shared" si="6"/>
        <v>230</v>
      </c>
      <c r="O27">
        <f t="shared" si="0"/>
        <v>888.68500000000006</v>
      </c>
      <c r="P27">
        <f t="shared" si="7"/>
        <v>896.16450000000009</v>
      </c>
      <c r="Q27">
        <f t="shared" si="1"/>
        <v>-7.47950000000003</v>
      </c>
      <c r="R27">
        <f t="shared" si="2"/>
        <v>618.92862500000251</v>
      </c>
      <c r="S27">
        <f t="shared" si="8"/>
        <v>-83722.990154502404</v>
      </c>
      <c r="T27">
        <f t="shared" si="3"/>
        <v>-1.1915442669425267</v>
      </c>
      <c r="U27">
        <f t="shared" si="4"/>
        <v>63651.183750000011</v>
      </c>
      <c r="V27">
        <f t="shared" si="9"/>
        <v>8.5346552662116631E-2</v>
      </c>
    </row>
    <row r="28" spans="1:22" x14ac:dyDescent="0.2">
      <c r="E28" t="s">
        <v>34</v>
      </c>
      <c r="F28" t="s">
        <v>8</v>
      </c>
      <c r="G28">
        <v>2.15</v>
      </c>
      <c r="H28">
        <v>0.20859800000000001</v>
      </c>
      <c r="I28">
        <v>0.26877699999999999</v>
      </c>
      <c r="J28">
        <v>3.6113199999999999E-3</v>
      </c>
      <c r="K28">
        <v>79.19</v>
      </c>
      <c r="L28" s="20">
        <f t="shared" si="5"/>
        <v>-4.3021148036253787E-2</v>
      </c>
      <c r="N28">
        <f t="shared" si="6"/>
        <v>229</v>
      </c>
      <c r="O28">
        <f t="shared" si="0"/>
        <v>730.09300000000007</v>
      </c>
      <c r="P28">
        <f t="shared" si="7"/>
        <v>888.68500000000006</v>
      </c>
      <c r="Q28">
        <f t="shared" si="1"/>
        <v>-158.59199999999998</v>
      </c>
      <c r="R28">
        <f t="shared" si="2"/>
        <v>12558.900479999998</v>
      </c>
      <c r="S28">
        <f t="shared" si="8"/>
        <v>-71165.281218769349</v>
      </c>
      <c r="T28">
        <f t="shared" si="3"/>
        <v>-1.0198436641705004</v>
      </c>
      <c r="U28">
        <f t="shared" si="4"/>
        <v>50291.064670000007</v>
      </c>
      <c r="V28">
        <f t="shared" si="9"/>
        <v>9.3552700523266974E-2</v>
      </c>
    </row>
    <row r="29" spans="1:22" x14ac:dyDescent="0.2">
      <c r="E29" t="s">
        <v>35</v>
      </c>
      <c r="F29" t="s">
        <v>8</v>
      </c>
      <c r="G29">
        <v>2.06</v>
      </c>
      <c r="H29">
        <v>0.20493700000000001</v>
      </c>
      <c r="I29">
        <v>0.26170199999999999</v>
      </c>
      <c r="J29">
        <v>3.57384E-3</v>
      </c>
      <c r="K29">
        <v>79.55</v>
      </c>
      <c r="L29" s="20">
        <f t="shared" si="5"/>
        <v>4.5460285389569144E-3</v>
      </c>
      <c r="N29">
        <f t="shared" si="6"/>
        <v>228</v>
      </c>
      <c r="O29">
        <f t="shared" si="0"/>
        <v>717.27949999999998</v>
      </c>
      <c r="P29">
        <f t="shared" si="7"/>
        <v>730.09300000000007</v>
      </c>
      <c r="Q29">
        <f t="shared" si="1"/>
        <v>-12.81350000000009</v>
      </c>
      <c r="R29">
        <f t="shared" si="2"/>
        <v>1019.3139250000071</v>
      </c>
      <c r="S29">
        <f t="shared" si="8"/>
        <v>-70146.987137433505</v>
      </c>
      <c r="T29">
        <f t="shared" si="3"/>
        <v>-0.99481789091764028</v>
      </c>
      <c r="U29">
        <f t="shared" si="4"/>
        <v>49849.584224999999</v>
      </c>
      <c r="V29">
        <f t="shared" si="9"/>
        <v>9.3843595098389188E-2</v>
      </c>
    </row>
    <row r="30" spans="1:22" x14ac:dyDescent="0.2">
      <c r="E30" t="s">
        <v>36</v>
      </c>
      <c r="F30" t="s">
        <v>8</v>
      </c>
      <c r="G30">
        <v>1.9650000000000001</v>
      </c>
      <c r="H30">
        <v>0.199404</v>
      </c>
      <c r="I30">
        <v>0.25859100000000002</v>
      </c>
      <c r="J30">
        <v>3.64861E-3</v>
      </c>
      <c r="K30">
        <v>79.5</v>
      </c>
      <c r="L30" s="20">
        <f t="shared" si="5"/>
        <v>-6.2853551225638959E-4</v>
      </c>
      <c r="N30">
        <f t="shared" si="6"/>
        <v>227</v>
      </c>
      <c r="O30">
        <f t="shared" si="0"/>
        <v>697.91399999999999</v>
      </c>
      <c r="P30">
        <f t="shared" si="7"/>
        <v>717.27949999999998</v>
      </c>
      <c r="Q30">
        <f t="shared" si="1"/>
        <v>-19.365499999999997</v>
      </c>
      <c r="R30">
        <f t="shared" si="2"/>
        <v>1539.5572499999998</v>
      </c>
      <c r="S30">
        <f t="shared" si="8"/>
        <v>-68608.424705324418</v>
      </c>
      <c r="T30">
        <f t="shared" si="3"/>
        <v>-0.99335470025434025</v>
      </c>
      <c r="U30">
        <f t="shared" si="4"/>
        <v>48606.663</v>
      </c>
      <c r="V30">
        <f t="shared" si="9"/>
        <v>9.0281459552844653E-2</v>
      </c>
    </row>
    <row r="31" spans="1:22" x14ac:dyDescent="0.2">
      <c r="E31" t="s">
        <v>37</v>
      </c>
      <c r="F31" t="s">
        <v>8</v>
      </c>
      <c r="G31">
        <v>1.7649999999999999</v>
      </c>
      <c r="H31">
        <v>0.18536</v>
      </c>
      <c r="I31">
        <v>0.25778000000000001</v>
      </c>
      <c r="J31">
        <v>3.6361800000000001E-3</v>
      </c>
      <c r="K31">
        <v>78.55</v>
      </c>
      <c r="L31" s="20">
        <f t="shared" si="5"/>
        <v>-1.1949685534591192E-2</v>
      </c>
      <c r="N31">
        <f t="shared" si="6"/>
        <v>226</v>
      </c>
      <c r="O31">
        <f t="shared" si="0"/>
        <v>648.76</v>
      </c>
      <c r="P31">
        <f t="shared" si="7"/>
        <v>697.91399999999999</v>
      </c>
      <c r="Q31">
        <f t="shared" si="1"/>
        <v>-49.153999999999996</v>
      </c>
      <c r="R31">
        <f t="shared" si="2"/>
        <v>3861.0466999999994</v>
      </c>
      <c r="S31">
        <f t="shared" si="8"/>
        <v>-64748.37136002467</v>
      </c>
      <c r="T31">
        <f t="shared" si="3"/>
        <v>-0.93427274988847031</v>
      </c>
      <c r="U31">
        <f t="shared" si="4"/>
        <v>44782.597999999998</v>
      </c>
      <c r="V31">
        <f t="shared" si="9"/>
        <v>9.0811650427026713E-2</v>
      </c>
    </row>
    <row r="32" spans="1:22" x14ac:dyDescent="0.2">
      <c r="E32" t="s">
        <v>38</v>
      </c>
      <c r="F32" t="s">
        <v>8</v>
      </c>
      <c r="G32">
        <v>1.46</v>
      </c>
      <c r="H32">
        <v>0.15928</v>
      </c>
      <c r="I32">
        <v>0.26939299999999999</v>
      </c>
      <c r="J32">
        <v>3.6921200000000001E-3</v>
      </c>
      <c r="K32">
        <v>75.75</v>
      </c>
      <c r="L32" s="20">
        <f t="shared" si="5"/>
        <v>-3.5646085295989782E-2</v>
      </c>
      <c r="N32">
        <f t="shared" si="6"/>
        <v>225</v>
      </c>
      <c r="O32">
        <f t="shared" si="0"/>
        <v>557.48</v>
      </c>
      <c r="P32">
        <f t="shared" si="7"/>
        <v>648.76</v>
      </c>
      <c r="Q32">
        <f t="shared" si="1"/>
        <v>-91.279999999999973</v>
      </c>
      <c r="R32">
        <f t="shared" si="2"/>
        <v>6914.4599999999982</v>
      </c>
      <c r="S32">
        <f t="shared" si="8"/>
        <v>-57834.845632774559</v>
      </c>
      <c r="T32">
        <f t="shared" si="3"/>
        <v>-0.84735392959396671</v>
      </c>
      <c r="U32">
        <f t="shared" si="4"/>
        <v>37119.11</v>
      </c>
      <c r="V32">
        <f t="shared" si="9"/>
        <v>9.6019708586234362E-2</v>
      </c>
    </row>
    <row r="33" spans="5:22" x14ac:dyDescent="0.2">
      <c r="E33" t="s">
        <v>39</v>
      </c>
      <c r="F33" t="s">
        <v>8</v>
      </c>
      <c r="G33">
        <v>1.35</v>
      </c>
      <c r="H33">
        <v>0.15274199999999999</v>
      </c>
      <c r="I33">
        <v>0.26185599999999998</v>
      </c>
      <c r="J33">
        <v>3.71077E-3</v>
      </c>
      <c r="K33">
        <v>75.760000000000005</v>
      </c>
      <c r="L33" s="20">
        <f t="shared" si="5"/>
        <v>1.3201320132028016E-4</v>
      </c>
      <c r="N33">
        <f t="shared" si="6"/>
        <v>224</v>
      </c>
      <c r="O33">
        <f t="shared" si="0"/>
        <v>534.59699999999998</v>
      </c>
      <c r="P33">
        <f t="shared" si="7"/>
        <v>557.48</v>
      </c>
      <c r="Q33">
        <f t="shared" si="1"/>
        <v>-22.883000000000038</v>
      </c>
      <c r="R33">
        <f t="shared" si="2"/>
        <v>1733.616080000003</v>
      </c>
      <c r="S33">
        <f t="shared" si="8"/>
        <v>-56102.076906704155</v>
      </c>
      <c r="T33">
        <f t="shared" si="3"/>
        <v>-0.82611866636147058</v>
      </c>
      <c r="U33">
        <f t="shared" si="4"/>
        <v>35776.068720000003</v>
      </c>
      <c r="V33">
        <f t="shared" si="9"/>
        <v>8.8864315664614099E-2</v>
      </c>
    </row>
    <row r="34" spans="5:22" x14ac:dyDescent="0.2">
      <c r="E34" t="s">
        <v>40</v>
      </c>
      <c r="F34" t="s">
        <v>8</v>
      </c>
      <c r="G34">
        <v>1.1399999999999999</v>
      </c>
      <c r="H34">
        <v>0.12887899999999999</v>
      </c>
      <c r="I34">
        <v>0.27789700000000001</v>
      </c>
      <c r="J34">
        <v>3.75428E-3</v>
      </c>
      <c r="K34">
        <v>75.03</v>
      </c>
      <c r="L34" s="20">
        <f t="shared" si="5"/>
        <v>-9.6356916578670404E-3</v>
      </c>
      <c r="N34">
        <f t="shared" si="6"/>
        <v>223</v>
      </c>
      <c r="O34">
        <f t="shared" si="0"/>
        <v>451.07649999999995</v>
      </c>
      <c r="P34">
        <f t="shared" si="7"/>
        <v>534.59699999999998</v>
      </c>
      <c r="Q34">
        <f t="shared" si="1"/>
        <v>-83.520500000000027</v>
      </c>
      <c r="R34">
        <f t="shared" si="2"/>
        <v>6266.5431150000022</v>
      </c>
      <c r="S34">
        <f t="shared" si="8"/>
        <v>-49836.359910370513</v>
      </c>
      <c r="T34">
        <f t="shared" si="3"/>
        <v>-0.74245892573137218</v>
      </c>
      <c r="U34">
        <f t="shared" si="4"/>
        <v>29854.269795</v>
      </c>
      <c r="V34">
        <f t="shared" si="9"/>
        <v>8.0139445988313754E-2</v>
      </c>
    </row>
    <row r="35" spans="5:22" x14ac:dyDescent="0.2">
      <c r="E35" t="s">
        <v>41</v>
      </c>
      <c r="F35" t="s">
        <v>8</v>
      </c>
      <c r="G35">
        <v>1.085</v>
      </c>
      <c r="H35">
        <v>0.123905</v>
      </c>
      <c r="I35">
        <v>0.28336600000000001</v>
      </c>
      <c r="J35">
        <v>3.7356300000000002E-3</v>
      </c>
      <c r="K35">
        <v>73.73</v>
      </c>
      <c r="L35" s="20">
        <f t="shared" si="5"/>
        <v>-1.7326402772224414E-2</v>
      </c>
      <c r="M35">
        <v>0.36535000000000001</v>
      </c>
      <c r="N35">
        <f t="shared" si="6"/>
        <v>222</v>
      </c>
      <c r="O35">
        <f t="shared" si="0"/>
        <v>433.66750000000002</v>
      </c>
      <c r="P35">
        <f t="shared" si="7"/>
        <v>451.07649999999995</v>
      </c>
      <c r="Q35">
        <f t="shared" si="1"/>
        <v>-17.408999999999935</v>
      </c>
      <c r="R35">
        <f t="shared" si="2"/>
        <v>1448.3663692749951</v>
      </c>
      <c r="S35">
        <f t="shared" si="8"/>
        <v>-48388.736000021243</v>
      </c>
      <c r="T35">
        <f t="shared" si="3"/>
        <v>-0.7173111661260293</v>
      </c>
      <c r="U35">
        <f t="shared" si="4"/>
        <v>28176.804775000004</v>
      </c>
      <c r="V35">
        <f t="shared" si="9"/>
        <v>8.0697955424039847E-2</v>
      </c>
    </row>
    <row r="36" spans="5:22" x14ac:dyDescent="0.2">
      <c r="E36" t="s">
        <v>42</v>
      </c>
      <c r="F36" t="s">
        <v>8</v>
      </c>
      <c r="G36">
        <v>0.96</v>
      </c>
      <c r="H36">
        <v>0.110957</v>
      </c>
      <c r="I36">
        <v>0.29916500000000001</v>
      </c>
      <c r="J36">
        <v>3.6859100000000001E-3</v>
      </c>
      <c r="K36">
        <v>71.150000000000006</v>
      </c>
      <c r="L36" s="20">
        <f t="shared" si="5"/>
        <v>-3.4992540349925383E-2</v>
      </c>
      <c r="N36">
        <f t="shared" si="6"/>
        <v>221</v>
      </c>
      <c r="O36">
        <f t="shared" si="0"/>
        <v>388.34949999999998</v>
      </c>
      <c r="P36">
        <f t="shared" si="7"/>
        <v>433.66750000000002</v>
      </c>
      <c r="Q36">
        <f t="shared" si="1"/>
        <v>-45.31800000000004</v>
      </c>
      <c r="R36">
        <f t="shared" si="2"/>
        <v>3224.3757000000032</v>
      </c>
      <c r="S36">
        <f t="shared" si="8"/>
        <v>-45165.077611187364</v>
      </c>
      <c r="T36">
        <f t="shared" si="3"/>
        <v>-0.66061274292798255</v>
      </c>
      <c r="U36">
        <f t="shared" si="4"/>
        <v>24271.066924999999</v>
      </c>
      <c r="V36">
        <f t="shared" si="9"/>
        <v>8.5947451222533444E-2</v>
      </c>
    </row>
    <row r="37" spans="5:22" x14ac:dyDescent="0.2">
      <c r="E37" t="s">
        <v>43</v>
      </c>
      <c r="F37" t="s">
        <v>8</v>
      </c>
      <c r="G37">
        <v>0.95</v>
      </c>
      <c r="H37">
        <v>0.113375</v>
      </c>
      <c r="I37">
        <v>0.27816000000000002</v>
      </c>
      <c r="J37">
        <v>3.81643E-3</v>
      </c>
      <c r="K37">
        <v>73.38</v>
      </c>
      <c r="L37" s="20">
        <f t="shared" si="5"/>
        <v>3.1342234715389772E-2</v>
      </c>
      <c r="N37">
        <f t="shared" si="6"/>
        <v>220</v>
      </c>
      <c r="O37">
        <f t="shared" si="0"/>
        <v>396.8125</v>
      </c>
      <c r="P37">
        <f t="shared" si="7"/>
        <v>388.34949999999998</v>
      </c>
      <c r="Q37">
        <f t="shared" si="1"/>
        <v>8.4630000000000223</v>
      </c>
      <c r="R37">
        <f t="shared" si="2"/>
        <v>-621.01494000000162</v>
      </c>
      <c r="S37">
        <f t="shared" si="8"/>
        <v>-45786.753163930291</v>
      </c>
      <c r="T37">
        <f t="shared" si="3"/>
        <v>-0.69342039038658121</v>
      </c>
      <c r="U37">
        <f t="shared" si="4"/>
        <v>25793.10125</v>
      </c>
      <c r="V37">
        <f t="shared" si="9"/>
        <v>9.2659532043407045E-2</v>
      </c>
    </row>
    <row r="38" spans="5:22" x14ac:dyDescent="0.2">
      <c r="E38" t="s">
        <v>45</v>
      </c>
      <c r="F38" t="s">
        <v>8</v>
      </c>
      <c r="G38">
        <v>0.78</v>
      </c>
      <c r="H38">
        <v>9.7858000000000001E-2</v>
      </c>
      <c r="I38">
        <v>0.27882200000000001</v>
      </c>
      <c r="J38">
        <v>3.7667099999999999E-3</v>
      </c>
      <c r="K38">
        <v>71.84</v>
      </c>
      <c r="L38" s="20">
        <f t="shared" si="5"/>
        <v>-2.0986644862360238E-2</v>
      </c>
      <c r="N38">
        <f t="shared" si="6"/>
        <v>219</v>
      </c>
      <c r="O38">
        <f t="shared" si="0"/>
        <v>342.50299999999999</v>
      </c>
      <c r="P38">
        <f t="shared" si="7"/>
        <v>396.8125</v>
      </c>
      <c r="Q38">
        <f t="shared" si="1"/>
        <v>-54.309500000000014</v>
      </c>
      <c r="R38">
        <f t="shared" si="2"/>
        <v>3901.5944800000011</v>
      </c>
      <c r="S38">
        <f t="shared" si="8"/>
        <v>-41885.852104320678</v>
      </c>
      <c r="T38">
        <f t="shared" si="3"/>
        <v>-0.62607880150740369</v>
      </c>
      <c r="U38">
        <f t="shared" si="4"/>
        <v>21875.415519999999</v>
      </c>
      <c r="V38">
        <f t="shared" si="9"/>
        <v>9.3331074033043596E-2</v>
      </c>
    </row>
    <row r="39" spans="5:22" x14ac:dyDescent="0.2">
      <c r="E39" t="s">
        <v>46</v>
      </c>
      <c r="F39" t="s">
        <v>8</v>
      </c>
      <c r="G39">
        <v>0.65500000000000003</v>
      </c>
      <c r="H39">
        <v>8.5887000000000005E-2</v>
      </c>
      <c r="I39">
        <v>0.27734300000000001</v>
      </c>
      <c r="J39">
        <v>3.8288599999999999E-3</v>
      </c>
      <c r="K39">
        <v>70.760000000000005</v>
      </c>
      <c r="L39" s="20">
        <f t="shared" si="5"/>
        <v>-1.5033407572383028E-2</v>
      </c>
      <c r="N39">
        <f t="shared" si="6"/>
        <v>218</v>
      </c>
      <c r="O39">
        <f t="shared" si="0"/>
        <v>300.60450000000003</v>
      </c>
      <c r="P39">
        <f t="shared" si="7"/>
        <v>342.50299999999999</v>
      </c>
      <c r="Q39">
        <f t="shared" si="1"/>
        <v>-41.898499999999956</v>
      </c>
      <c r="R39">
        <f t="shared" si="2"/>
        <v>2964.737859999997</v>
      </c>
      <c r="S39">
        <f t="shared" si="8"/>
        <v>-38921.740323122191</v>
      </c>
      <c r="T39">
        <f t="shared" si="3"/>
        <v>-0.59137259783170493</v>
      </c>
      <c r="U39">
        <f t="shared" si="4"/>
        <v>18978.274420000005</v>
      </c>
      <c r="V39">
        <f t="shared" si="9"/>
        <v>8.7383357117109497E-2</v>
      </c>
    </row>
    <row r="40" spans="5:22" x14ac:dyDescent="0.2">
      <c r="E40" t="s">
        <v>47</v>
      </c>
      <c r="F40" t="s">
        <v>8</v>
      </c>
      <c r="G40">
        <v>0.47</v>
      </c>
      <c r="H40">
        <v>6.5942000000000001E-2</v>
      </c>
      <c r="I40">
        <v>0.28417199999999998</v>
      </c>
      <c r="J40">
        <v>3.8040000000000001E-3</v>
      </c>
      <c r="K40">
        <v>67.83</v>
      </c>
      <c r="L40" s="20">
        <f t="shared" si="5"/>
        <v>-4.1407574901074162E-2</v>
      </c>
      <c r="N40">
        <f t="shared" si="6"/>
        <v>217</v>
      </c>
      <c r="O40">
        <f t="shared" si="0"/>
        <v>230.797</v>
      </c>
      <c r="P40">
        <f t="shared" si="7"/>
        <v>300.60450000000003</v>
      </c>
      <c r="Q40">
        <f t="shared" si="1"/>
        <v>-69.807500000000033</v>
      </c>
      <c r="R40">
        <f t="shared" si="2"/>
        <v>4735.0427250000021</v>
      </c>
      <c r="S40">
        <f t="shared" si="8"/>
        <v>-34187.288970720023</v>
      </c>
      <c r="T40">
        <f t="shared" si="3"/>
        <v>-0.51606526684372611</v>
      </c>
      <c r="U40">
        <f t="shared" si="4"/>
        <v>14009.960509999999</v>
      </c>
      <c r="V40">
        <f t="shared" si="9"/>
        <v>9.1771192559121556E-2</v>
      </c>
    </row>
    <row r="41" spans="5:22" x14ac:dyDescent="0.2">
      <c r="E41" t="s">
        <v>48</v>
      </c>
      <c r="F41" t="s">
        <v>8</v>
      </c>
      <c r="G41">
        <v>0.38</v>
      </c>
      <c r="H41">
        <v>5.6321000000000003E-2</v>
      </c>
      <c r="I41">
        <v>0.27795399999999998</v>
      </c>
      <c r="J41">
        <v>3.8661500000000001E-3</v>
      </c>
      <c r="K41">
        <v>67.209999999999994</v>
      </c>
      <c r="L41" s="20">
        <f t="shared" si="5"/>
        <v>-9.1404983045850763E-3</v>
      </c>
      <c r="N41">
        <f t="shared" si="6"/>
        <v>216</v>
      </c>
      <c r="O41">
        <f t="shared" si="0"/>
        <v>197.12350000000001</v>
      </c>
      <c r="P41">
        <f t="shared" si="7"/>
        <v>230.797</v>
      </c>
      <c r="Q41">
        <f t="shared" si="1"/>
        <v>-33.67349999999999</v>
      </c>
      <c r="R41">
        <f t="shared" si="2"/>
        <v>2263.1959349999993</v>
      </c>
      <c r="S41">
        <f t="shared" si="8"/>
        <v>-31924.609100986869</v>
      </c>
      <c r="T41">
        <f t="shared" si="3"/>
        <v>-0.48978304553881102</v>
      </c>
      <c r="U41">
        <f t="shared" si="4"/>
        <v>11918.670435</v>
      </c>
      <c r="V41">
        <f t="shared" si="9"/>
        <v>9.1324127640446728E-2</v>
      </c>
    </row>
    <row r="42" spans="5:22" x14ac:dyDescent="0.2">
      <c r="E42" t="s">
        <v>49</v>
      </c>
      <c r="F42" t="s">
        <v>8</v>
      </c>
      <c r="G42">
        <v>0.435</v>
      </c>
      <c r="H42">
        <v>6.3138E-2</v>
      </c>
      <c r="I42">
        <v>0.27247500000000002</v>
      </c>
      <c r="J42">
        <v>3.9158800000000001E-3</v>
      </c>
      <c r="K42">
        <v>68.77</v>
      </c>
      <c r="L42" s="20">
        <f t="shared" si="5"/>
        <v>2.3210831721470093E-2</v>
      </c>
      <c r="N42">
        <f t="shared" si="6"/>
        <v>215</v>
      </c>
      <c r="O42">
        <f t="shared" si="0"/>
        <v>220.983</v>
      </c>
      <c r="P42">
        <f t="shared" si="7"/>
        <v>197.12350000000001</v>
      </c>
      <c r="Q42">
        <f t="shared" si="1"/>
        <v>23.859499999999997</v>
      </c>
      <c r="R42">
        <f t="shared" si="2"/>
        <v>-1640.8178149999997</v>
      </c>
      <c r="S42">
        <f t="shared" si="8"/>
        <v>-33565.916699032408</v>
      </c>
      <c r="T42">
        <f t="shared" si="3"/>
        <v>-0.52158770588653591</v>
      </c>
      <c r="U42">
        <f t="shared" si="4"/>
        <v>13674.500909999999</v>
      </c>
      <c r="V42">
        <f t="shared" si="9"/>
        <v>9.639504741630249E-2</v>
      </c>
    </row>
    <row r="43" spans="5:22" x14ac:dyDescent="0.2">
      <c r="E43" t="s">
        <v>50</v>
      </c>
      <c r="F43" t="s">
        <v>8</v>
      </c>
      <c r="G43">
        <v>0.35499999999999998</v>
      </c>
      <c r="H43">
        <v>5.3009000000000001E-2</v>
      </c>
      <c r="I43">
        <v>0.284607</v>
      </c>
      <c r="J43">
        <v>3.92831E-3</v>
      </c>
      <c r="K43">
        <v>66.069999999999993</v>
      </c>
      <c r="L43" s="20">
        <f t="shared" si="5"/>
        <v>-3.9261305801948532E-2</v>
      </c>
      <c r="N43">
        <f t="shared" si="6"/>
        <v>214</v>
      </c>
      <c r="O43">
        <f t="shared" si="0"/>
        <v>185.53149999999999</v>
      </c>
      <c r="P43">
        <f t="shared" si="7"/>
        <v>220.983</v>
      </c>
      <c r="Q43">
        <f t="shared" si="1"/>
        <v>-35.45150000000001</v>
      </c>
      <c r="R43">
        <f t="shared" si="2"/>
        <v>2342.2806050000004</v>
      </c>
      <c r="S43">
        <f t="shared" si="8"/>
        <v>-31224.157681738296</v>
      </c>
      <c r="T43">
        <f t="shared" si="3"/>
        <v>-0.48673877326487841</v>
      </c>
      <c r="U43">
        <f t="shared" si="4"/>
        <v>11015.566204999999</v>
      </c>
      <c r="V43">
        <f t="shared" si="9"/>
        <v>9.8173343049299588E-2</v>
      </c>
    </row>
    <row r="44" spans="5:22" x14ac:dyDescent="0.2">
      <c r="E44" t="s">
        <v>51</v>
      </c>
      <c r="F44" t="s">
        <v>8</v>
      </c>
      <c r="G44">
        <v>0.28000000000000003</v>
      </c>
      <c r="H44">
        <v>4.4892000000000001E-2</v>
      </c>
      <c r="I44">
        <v>0.26896900000000001</v>
      </c>
      <c r="J44">
        <v>4.0028900000000003E-3</v>
      </c>
      <c r="K44">
        <v>66.5</v>
      </c>
      <c r="L44" s="20">
        <f t="shared" si="5"/>
        <v>6.5082488270018501E-3</v>
      </c>
      <c r="N44">
        <f t="shared" si="6"/>
        <v>213</v>
      </c>
      <c r="O44">
        <f t="shared" si="0"/>
        <v>157.12200000000001</v>
      </c>
      <c r="P44">
        <f t="shared" si="7"/>
        <v>185.53149999999999</v>
      </c>
      <c r="Q44">
        <f t="shared" si="1"/>
        <v>-28.40949999999998</v>
      </c>
      <c r="R44">
        <f t="shared" si="2"/>
        <v>1889.2317499999986</v>
      </c>
      <c r="S44">
        <f t="shared" si="8"/>
        <v>-29335.412670511563</v>
      </c>
      <c r="T44">
        <f t="shared" si="3"/>
        <v>-0.46597789692327002</v>
      </c>
      <c r="U44">
        <f t="shared" si="4"/>
        <v>9468.6130000000012</v>
      </c>
      <c r="V44">
        <f t="shared" si="9"/>
        <v>9.9393821681013877E-2</v>
      </c>
    </row>
    <row r="45" spans="5:22" x14ac:dyDescent="0.2">
      <c r="E45" t="s">
        <v>52</v>
      </c>
      <c r="F45" t="s">
        <v>8</v>
      </c>
      <c r="G45">
        <v>0.28000000000000003</v>
      </c>
      <c r="H45">
        <v>4.4407000000000002E-2</v>
      </c>
      <c r="I45">
        <v>0.27870800000000001</v>
      </c>
      <c r="J45">
        <v>4.0836900000000001E-3</v>
      </c>
      <c r="K45">
        <v>65.44</v>
      </c>
      <c r="L45" s="20">
        <f t="shared" si="5"/>
        <v>-1.5939849624060143E-2</v>
      </c>
      <c r="N45">
        <f t="shared" si="6"/>
        <v>212</v>
      </c>
      <c r="O45">
        <f t="shared" si="0"/>
        <v>155.42449999999999</v>
      </c>
      <c r="P45">
        <f t="shared" si="7"/>
        <v>157.12200000000001</v>
      </c>
      <c r="Q45">
        <f t="shared" si="1"/>
        <v>-1.6975000000000193</v>
      </c>
      <c r="R45">
        <f t="shared" si="2"/>
        <v>111.08440000000127</v>
      </c>
      <c r="S45">
        <f t="shared" si="8"/>
        <v>-29224.794248408485</v>
      </c>
      <c r="T45">
        <f t="shared" si="3"/>
        <v>-0.47359126993763195</v>
      </c>
      <c r="U45">
        <f t="shared" si="4"/>
        <v>9190.9792799999996</v>
      </c>
      <c r="V45">
        <f t="shared" si="9"/>
        <v>9.7533677306069974E-2</v>
      </c>
    </row>
    <row r="46" spans="5:22" x14ac:dyDescent="0.2">
      <c r="E46" t="s">
        <v>53</v>
      </c>
      <c r="F46" t="s">
        <v>8</v>
      </c>
      <c r="G46">
        <v>0.35499999999999998</v>
      </c>
      <c r="H46">
        <v>5.5E-2</v>
      </c>
      <c r="I46">
        <v>0.26062600000000002</v>
      </c>
      <c r="J46">
        <v>4.1209899999999997E-3</v>
      </c>
      <c r="K46">
        <v>69.14</v>
      </c>
      <c r="L46" s="20">
        <f t="shared" si="5"/>
        <v>5.6540342298288637E-2</v>
      </c>
      <c r="N46">
        <f t="shared" si="6"/>
        <v>211</v>
      </c>
      <c r="O46">
        <f t="shared" si="0"/>
        <v>192.5</v>
      </c>
      <c r="P46">
        <f t="shared" si="7"/>
        <v>155.42449999999999</v>
      </c>
      <c r="Q46">
        <f t="shared" si="1"/>
        <v>37.075500000000005</v>
      </c>
      <c r="R46">
        <f t="shared" si="2"/>
        <v>-2563.4000700000006</v>
      </c>
      <c r="S46">
        <f t="shared" si="8"/>
        <v>-31788.667909678421</v>
      </c>
      <c r="T46">
        <f t="shared" si="3"/>
        <v>-0.51984437527422889</v>
      </c>
      <c r="U46">
        <f t="shared" si="4"/>
        <v>12066.95</v>
      </c>
      <c r="V46">
        <f t="shared" si="9"/>
        <v>0.11140413577323144</v>
      </c>
    </row>
    <row r="47" spans="5:22" x14ac:dyDescent="0.2">
      <c r="E47" t="s">
        <v>54</v>
      </c>
      <c r="F47" t="s">
        <v>8</v>
      </c>
      <c r="G47">
        <v>0.36</v>
      </c>
      <c r="H47">
        <v>5.5711999999999998E-2</v>
      </c>
      <c r="I47">
        <v>0.25940600000000003</v>
      </c>
      <c r="J47">
        <v>4.1644999999999998E-3</v>
      </c>
      <c r="K47">
        <v>69.48</v>
      </c>
      <c r="L47" s="20">
        <f t="shared" si="5"/>
        <v>4.9175585768006513E-3</v>
      </c>
      <c r="N47">
        <f t="shared" si="6"/>
        <v>210</v>
      </c>
      <c r="O47">
        <f t="shared" si="0"/>
        <v>194.99199999999999</v>
      </c>
      <c r="P47">
        <f t="shared" si="7"/>
        <v>192.5</v>
      </c>
      <c r="Q47">
        <f t="shared" si="1"/>
        <v>2.4919999999999902</v>
      </c>
      <c r="R47">
        <f t="shared" si="2"/>
        <v>-173.14415999999932</v>
      </c>
      <c r="S47">
        <f t="shared" si="8"/>
        <v>-31962.331914053695</v>
      </c>
      <c r="T47">
        <f t="shared" si="3"/>
        <v>-0.52820290180982776</v>
      </c>
      <c r="U47">
        <f t="shared" si="4"/>
        <v>12288.044159999999</v>
      </c>
      <c r="V47">
        <f t="shared" si="9"/>
        <v>0.11198226151688835</v>
      </c>
    </row>
    <row r="48" spans="5:22" x14ac:dyDescent="0.2">
      <c r="E48" t="s">
        <v>55</v>
      </c>
      <c r="F48" t="s">
        <v>8</v>
      </c>
      <c r="G48">
        <v>0.54500000000000004</v>
      </c>
      <c r="H48">
        <v>7.6739000000000002E-2</v>
      </c>
      <c r="I48">
        <v>0.26308300000000001</v>
      </c>
      <c r="J48">
        <v>4.1707100000000002E-3</v>
      </c>
      <c r="K48">
        <v>71.77</v>
      </c>
      <c r="L48" s="20">
        <f t="shared" si="5"/>
        <v>3.2959124928036765E-2</v>
      </c>
      <c r="N48">
        <f t="shared" si="6"/>
        <v>209</v>
      </c>
      <c r="O48">
        <f t="shared" si="0"/>
        <v>268.5865</v>
      </c>
      <c r="P48">
        <f t="shared" si="7"/>
        <v>194.99199999999999</v>
      </c>
      <c r="Q48">
        <f t="shared" si="1"/>
        <v>73.594500000000011</v>
      </c>
      <c r="R48">
        <f t="shared" si="2"/>
        <v>-5281.8772650000001</v>
      </c>
      <c r="S48">
        <f t="shared" si="8"/>
        <v>-37244.737381955507</v>
      </c>
      <c r="T48">
        <f t="shared" si="3"/>
        <v>-0.61641666129482398</v>
      </c>
      <c r="U48">
        <f t="shared" si="4"/>
        <v>17368.953105000001</v>
      </c>
      <c r="V48">
        <f t="shared" si="9"/>
        <v>0.11296724581621755</v>
      </c>
    </row>
    <row r="49" spans="5:22" x14ac:dyDescent="0.2">
      <c r="E49" t="s">
        <v>56</v>
      </c>
      <c r="F49" t="s">
        <v>8</v>
      </c>
      <c r="G49">
        <v>0.66500000000000004</v>
      </c>
      <c r="H49">
        <v>8.8465000000000002E-2</v>
      </c>
      <c r="I49">
        <v>0.27083600000000002</v>
      </c>
      <c r="J49">
        <v>4.1085599999999998E-3</v>
      </c>
      <c r="K49">
        <v>72.319999999999993</v>
      </c>
      <c r="L49" s="20">
        <f t="shared" si="5"/>
        <v>7.6633690957224054E-3</v>
      </c>
      <c r="N49">
        <f t="shared" si="6"/>
        <v>208</v>
      </c>
      <c r="O49">
        <f t="shared" si="0"/>
        <v>309.6275</v>
      </c>
      <c r="P49">
        <f t="shared" si="7"/>
        <v>268.5865</v>
      </c>
      <c r="Q49">
        <f t="shared" si="1"/>
        <v>41.040999999999997</v>
      </c>
      <c r="R49">
        <f t="shared" si="2"/>
        <v>-2968.0851199999993</v>
      </c>
      <c r="S49">
        <f t="shared" si="8"/>
        <v>-40213.438918616797</v>
      </c>
      <c r="T49">
        <f t="shared" si="3"/>
        <v>-0.65563224842647705</v>
      </c>
      <c r="U49">
        <f t="shared" si="4"/>
        <v>20064.760799999996</v>
      </c>
      <c r="V49">
        <f t="shared" si="9"/>
        <v>0.1132598261939475</v>
      </c>
    </row>
    <row r="50" spans="5:22" x14ac:dyDescent="0.2">
      <c r="E50" t="s">
        <v>57</v>
      </c>
      <c r="F50" t="s">
        <v>8</v>
      </c>
      <c r="G50">
        <v>0.70499999999999996</v>
      </c>
      <c r="H50">
        <v>9.1911000000000007E-2</v>
      </c>
      <c r="I50">
        <v>0.27613500000000002</v>
      </c>
      <c r="J50">
        <v>4.15206E-3</v>
      </c>
      <c r="K50">
        <v>72.31</v>
      </c>
      <c r="L50" s="20">
        <f t="shared" si="5"/>
        <v>-1.3827433628310626E-4</v>
      </c>
      <c r="N50">
        <f t="shared" si="6"/>
        <v>207</v>
      </c>
      <c r="O50">
        <f t="shared" si="0"/>
        <v>321.68850000000003</v>
      </c>
      <c r="P50">
        <f t="shared" si="7"/>
        <v>309.6275</v>
      </c>
      <c r="Q50">
        <f t="shared" si="1"/>
        <v>12.061000000000035</v>
      </c>
      <c r="R50">
        <f t="shared" si="2"/>
        <v>-872.13091000000259</v>
      </c>
      <c r="S50">
        <f t="shared" si="8"/>
        <v>-41086.225460865222</v>
      </c>
      <c r="T50">
        <f t="shared" si="3"/>
        <v>-0.67695425907555584</v>
      </c>
      <c r="U50">
        <f t="shared" si="4"/>
        <v>20793.795435000004</v>
      </c>
      <c r="V50">
        <f t="shared" si="9"/>
        <v>0.11327730417427562</v>
      </c>
    </row>
    <row r="51" spans="5:22" x14ac:dyDescent="0.2">
      <c r="E51" t="s">
        <v>58</v>
      </c>
      <c r="F51" t="s">
        <v>8</v>
      </c>
      <c r="G51">
        <v>0.78500000000000003</v>
      </c>
      <c r="H51">
        <v>0.10108499999999999</v>
      </c>
      <c r="I51">
        <v>0.26788800000000001</v>
      </c>
      <c r="J51">
        <v>4.1458500000000004E-3</v>
      </c>
      <c r="K51">
        <v>74.08</v>
      </c>
      <c r="L51" s="20">
        <f t="shared" si="5"/>
        <v>2.4477942193334101E-2</v>
      </c>
      <c r="N51">
        <f t="shared" si="6"/>
        <v>206</v>
      </c>
      <c r="O51">
        <f t="shared" si="0"/>
        <v>353.79749999999996</v>
      </c>
      <c r="P51">
        <f t="shared" si="7"/>
        <v>321.68850000000003</v>
      </c>
      <c r="Q51">
        <f t="shared" si="1"/>
        <v>32.108999999999924</v>
      </c>
      <c r="R51">
        <f t="shared" si="2"/>
        <v>-2378.6347199999941</v>
      </c>
      <c r="S51">
        <f t="shared" si="8"/>
        <v>-43465.537135124294</v>
      </c>
      <c r="T51">
        <f t="shared" si="3"/>
        <v>-0.71508570290339313</v>
      </c>
      <c r="U51">
        <f t="shared" si="4"/>
        <v>23461.818799999997</v>
      </c>
      <c r="V51">
        <f t="shared" si="9"/>
        <v>0.11637443003339504</v>
      </c>
    </row>
    <row r="52" spans="5:22" x14ac:dyDescent="0.2">
      <c r="E52" t="s">
        <v>59</v>
      </c>
      <c r="F52" t="s">
        <v>8</v>
      </c>
      <c r="G52">
        <v>0.92500000000000004</v>
      </c>
      <c r="H52">
        <v>0.113526</v>
      </c>
      <c r="I52">
        <v>0.27254800000000001</v>
      </c>
      <c r="J52">
        <v>4.1209899999999997E-3</v>
      </c>
      <c r="K52">
        <v>74.97</v>
      </c>
      <c r="L52" s="20">
        <f t="shared" si="5"/>
        <v>1.2014038876889899E-2</v>
      </c>
      <c r="N52">
        <f t="shared" si="6"/>
        <v>205</v>
      </c>
      <c r="O52">
        <f t="shared" si="0"/>
        <v>397.34100000000001</v>
      </c>
      <c r="P52">
        <f t="shared" si="7"/>
        <v>353.79749999999996</v>
      </c>
      <c r="Q52">
        <f t="shared" si="1"/>
        <v>43.543500000000051</v>
      </c>
      <c r="R52">
        <f t="shared" si="2"/>
        <v>-3264.4561950000038</v>
      </c>
      <c r="S52">
        <f t="shared" si="8"/>
        <v>-46730.708415827205</v>
      </c>
      <c r="T52">
        <f t="shared" si="3"/>
        <v>-0.76419357966087198</v>
      </c>
      <c r="U52">
        <f t="shared" si="4"/>
        <v>26551.154770000001</v>
      </c>
      <c r="V52">
        <f t="shared" si="9"/>
        <v>0.11202588974231402</v>
      </c>
    </row>
    <row r="53" spans="5:22" x14ac:dyDescent="0.2">
      <c r="E53" t="s">
        <v>60</v>
      </c>
      <c r="F53" t="s">
        <v>8</v>
      </c>
      <c r="G53">
        <v>1</v>
      </c>
      <c r="H53">
        <v>0.12268999999999999</v>
      </c>
      <c r="I53">
        <v>0.27056799999999998</v>
      </c>
      <c r="J53">
        <v>4.0836900000000001E-3</v>
      </c>
      <c r="K53">
        <v>74.11</v>
      </c>
      <c r="L53" s="20">
        <f t="shared" si="5"/>
        <v>-1.1471255168734151E-2</v>
      </c>
      <c r="N53">
        <f t="shared" si="6"/>
        <v>204</v>
      </c>
      <c r="O53">
        <f t="shared" si="0"/>
        <v>429.41499999999996</v>
      </c>
      <c r="P53">
        <f t="shared" si="7"/>
        <v>397.34100000000001</v>
      </c>
      <c r="Q53">
        <f t="shared" si="1"/>
        <v>32.073999999999955</v>
      </c>
      <c r="R53">
        <f t="shared" si="2"/>
        <v>-2377.0041399999968</v>
      </c>
      <c r="S53">
        <f t="shared" si="8"/>
        <v>-49108.476749406866</v>
      </c>
      <c r="T53">
        <f t="shared" si="3"/>
        <v>-0.79580871197137026</v>
      </c>
      <c r="U53">
        <f t="shared" si="4"/>
        <v>28323.945649999998</v>
      </c>
      <c r="V53">
        <f t="shared" si="9"/>
        <v>0.11256059339761525</v>
      </c>
    </row>
    <row r="54" spans="5:22" x14ac:dyDescent="0.2">
      <c r="E54" t="s">
        <v>61</v>
      </c>
      <c r="F54" t="s">
        <v>8</v>
      </c>
      <c r="G54">
        <v>0.98499999999999999</v>
      </c>
      <c r="H54">
        <v>0.11981899999999999</v>
      </c>
      <c r="I54">
        <v>0.28090399999999999</v>
      </c>
      <c r="J54">
        <v>4.0401899999999999E-3</v>
      </c>
      <c r="K54">
        <v>72.739999999999995</v>
      </c>
      <c r="L54" s="20">
        <f t="shared" si="5"/>
        <v>-1.8486034273377472E-2</v>
      </c>
      <c r="M54">
        <v>0.17696999999999999</v>
      </c>
      <c r="N54">
        <f t="shared" si="6"/>
        <v>203</v>
      </c>
      <c r="O54">
        <f t="shared" si="0"/>
        <v>419.36649999999997</v>
      </c>
      <c r="P54">
        <f t="shared" si="7"/>
        <v>429.41499999999996</v>
      </c>
      <c r="Q54">
        <f t="shared" si="1"/>
        <v>-10.04849999999999</v>
      </c>
      <c r="R54">
        <f t="shared" si="2"/>
        <v>806.92146254999921</v>
      </c>
      <c r="S54">
        <f t="shared" si="8"/>
        <v>-48302.351095568833</v>
      </c>
      <c r="T54">
        <f t="shared" si="3"/>
        <v>-0.77440744393970729</v>
      </c>
      <c r="U54">
        <f t="shared" si="4"/>
        <v>27057.219209999996</v>
      </c>
      <c r="V54">
        <f t="shared" si="9"/>
        <v>0.11358240553422373</v>
      </c>
    </row>
    <row r="55" spans="5:22" x14ac:dyDescent="0.2">
      <c r="E55" t="s">
        <v>62</v>
      </c>
      <c r="F55" t="s">
        <v>8</v>
      </c>
      <c r="G55">
        <v>1.4750000000000001</v>
      </c>
      <c r="H55">
        <v>0.164827</v>
      </c>
      <c r="I55">
        <v>0.26694200000000001</v>
      </c>
      <c r="J55">
        <v>4.4131099999999996E-3</v>
      </c>
      <c r="K55">
        <v>77.760000000000005</v>
      </c>
      <c r="L55" s="20">
        <f t="shared" si="5"/>
        <v>6.9012922738520999E-2</v>
      </c>
      <c r="N55">
        <f t="shared" si="6"/>
        <v>202</v>
      </c>
      <c r="O55">
        <f t="shared" si="0"/>
        <v>576.89449999999999</v>
      </c>
      <c r="P55">
        <f t="shared" si="7"/>
        <v>419.36649999999997</v>
      </c>
      <c r="Q55">
        <f t="shared" si="1"/>
        <v>157.52800000000002</v>
      </c>
      <c r="R55">
        <f t="shared" si="2"/>
        <v>-12249.377280000002</v>
      </c>
      <c r="S55">
        <f t="shared" si="8"/>
        <v>-60552.502783012773</v>
      </c>
      <c r="T55">
        <f t="shared" si="3"/>
        <v>-1.0604160934791329</v>
      </c>
      <c r="U55">
        <f t="shared" si="4"/>
        <v>39696.816320000005</v>
      </c>
      <c r="V55">
        <f t="shared" si="9"/>
        <v>0.13115937649161785</v>
      </c>
    </row>
    <row r="56" spans="5:22" x14ac:dyDescent="0.2">
      <c r="E56" t="s">
        <v>63</v>
      </c>
      <c r="F56" t="s">
        <v>8</v>
      </c>
      <c r="G56">
        <v>1.36</v>
      </c>
      <c r="H56">
        <v>0.15459300000000001</v>
      </c>
      <c r="I56">
        <v>0.27073999999999998</v>
      </c>
      <c r="J56">
        <v>4.5249899999999996E-3</v>
      </c>
      <c r="K56">
        <v>76.7</v>
      </c>
      <c r="L56" s="20">
        <f t="shared" si="5"/>
        <v>-1.3631687242798396E-2</v>
      </c>
      <c r="N56">
        <f t="shared" si="6"/>
        <v>201</v>
      </c>
      <c r="O56">
        <f t="shared" si="0"/>
        <v>541.07550000000003</v>
      </c>
      <c r="P56">
        <f t="shared" si="7"/>
        <v>576.89449999999999</v>
      </c>
      <c r="Q56">
        <f t="shared" si="1"/>
        <v>-35.81899999999996</v>
      </c>
      <c r="R56">
        <f t="shared" si="2"/>
        <v>2747.317299999997</v>
      </c>
      <c r="S56">
        <f t="shared" si="8"/>
        <v>-57806.245899106259</v>
      </c>
      <c r="T56">
        <f t="shared" si="3"/>
        <v>-1.0379868437737969</v>
      </c>
      <c r="U56">
        <f t="shared" si="4"/>
        <v>36740.490850000002</v>
      </c>
      <c r="V56">
        <f t="shared" si="9"/>
        <v>0.12652796407273309</v>
      </c>
    </row>
    <row r="57" spans="5:22" x14ac:dyDescent="0.2">
      <c r="E57" t="s">
        <v>64</v>
      </c>
      <c r="F57" t="s">
        <v>8</v>
      </c>
      <c r="G57">
        <v>1.4350000000000001</v>
      </c>
      <c r="H57">
        <v>0.16134899999999999</v>
      </c>
      <c r="I57">
        <v>0.26873900000000001</v>
      </c>
      <c r="J57">
        <v>4.5747100000000001E-3</v>
      </c>
      <c r="K57">
        <v>77.41</v>
      </c>
      <c r="L57" s="20">
        <f t="shared" si="5"/>
        <v>9.2568448500651712E-3</v>
      </c>
      <c r="N57">
        <f t="shared" si="6"/>
        <v>200</v>
      </c>
      <c r="O57">
        <f t="shared" si="0"/>
        <v>564.72149999999999</v>
      </c>
      <c r="P57">
        <f t="shared" si="7"/>
        <v>541.07550000000003</v>
      </c>
      <c r="Q57">
        <f t="shared" si="1"/>
        <v>23.645999999999958</v>
      </c>
      <c r="R57">
        <f t="shared" si="2"/>
        <v>-1830.4368599999966</v>
      </c>
      <c r="S57">
        <f t="shared" si="8"/>
        <v>-59637.720745950028</v>
      </c>
      <c r="T57">
        <f t="shared" si="3"/>
        <v>-1.0826399899750201</v>
      </c>
      <c r="U57">
        <f t="shared" si="4"/>
        <v>38692.591314999998</v>
      </c>
      <c r="V57">
        <f t="shared" si="9"/>
        <v>0.12357965515129549</v>
      </c>
    </row>
    <row r="58" spans="5:22" x14ac:dyDescent="0.2">
      <c r="E58" t="s">
        <v>65</v>
      </c>
      <c r="F58" t="s">
        <v>8</v>
      </c>
      <c r="G58">
        <v>1.72</v>
      </c>
      <c r="H58">
        <v>0.18379999999999999</v>
      </c>
      <c r="I58">
        <v>0.26878400000000002</v>
      </c>
      <c r="J58">
        <v>4.6555099999999999E-3</v>
      </c>
      <c r="K58">
        <v>79.099999999999994</v>
      </c>
      <c r="L58" s="20">
        <f t="shared" si="5"/>
        <v>2.1831804676398336E-2</v>
      </c>
      <c r="N58">
        <f t="shared" si="6"/>
        <v>199</v>
      </c>
      <c r="O58">
        <f t="shared" si="0"/>
        <v>643.29999999999995</v>
      </c>
      <c r="P58">
        <f t="shared" si="7"/>
        <v>564.72149999999999</v>
      </c>
      <c r="Q58">
        <f t="shared" si="1"/>
        <v>78.578499999999963</v>
      </c>
      <c r="R58">
        <f t="shared" si="2"/>
        <v>-6215.5593499999968</v>
      </c>
      <c r="S58">
        <f t="shared" si="8"/>
        <v>-65854.362735940012</v>
      </c>
      <c r="T58">
        <f t="shared" si="3"/>
        <v>-1.2166096994476034</v>
      </c>
      <c r="U58">
        <f t="shared" si="4"/>
        <v>44865.029999999992</v>
      </c>
      <c r="V58">
        <f t="shared" si="9"/>
        <v>0.12229055186619291</v>
      </c>
    </row>
    <row r="59" spans="5:22" x14ac:dyDescent="0.2">
      <c r="E59" t="s">
        <v>66</v>
      </c>
      <c r="F59" t="s">
        <v>8</v>
      </c>
      <c r="G59">
        <v>1.56</v>
      </c>
      <c r="H59">
        <v>0.17017299999999999</v>
      </c>
      <c r="I59">
        <v>0.27350200000000002</v>
      </c>
      <c r="J59">
        <v>4.6679399999999998E-3</v>
      </c>
      <c r="K59">
        <v>77.81</v>
      </c>
      <c r="L59" s="20">
        <f t="shared" si="5"/>
        <v>-1.6308470290771093E-2</v>
      </c>
      <c r="N59">
        <f t="shared" si="6"/>
        <v>198</v>
      </c>
      <c r="O59">
        <f t="shared" si="0"/>
        <v>595.60550000000001</v>
      </c>
      <c r="P59">
        <f t="shared" si="7"/>
        <v>643.29999999999995</v>
      </c>
      <c r="Q59">
        <f t="shared" si="1"/>
        <v>-47.694499999999948</v>
      </c>
      <c r="R59">
        <f t="shared" si="2"/>
        <v>3711.1090449999961</v>
      </c>
      <c r="S59">
        <f t="shared" si="8"/>
        <v>-62144.470300639463</v>
      </c>
      <c r="T59">
        <f t="shared" si="3"/>
        <v>-1.1511375345046306</v>
      </c>
      <c r="U59">
        <f t="shared" si="4"/>
        <v>40884.063955000005</v>
      </c>
      <c r="V59">
        <f t="shared" si="9"/>
        <v>0.12250757690267847</v>
      </c>
    </row>
    <row r="60" spans="5:22" x14ac:dyDescent="0.2">
      <c r="E60" t="s">
        <v>67</v>
      </c>
      <c r="F60" t="s">
        <v>8</v>
      </c>
      <c r="G60">
        <v>1.29</v>
      </c>
      <c r="H60">
        <v>0.14633699999999999</v>
      </c>
      <c r="I60">
        <v>0.28374700000000003</v>
      </c>
      <c r="J60">
        <v>4.4566199999999997E-3</v>
      </c>
      <c r="K60">
        <v>75.25</v>
      </c>
      <c r="L60" s="20">
        <f t="shared" si="5"/>
        <v>-3.290065544274523E-2</v>
      </c>
      <c r="N60">
        <f t="shared" si="6"/>
        <v>197</v>
      </c>
      <c r="O60">
        <f t="shared" si="0"/>
        <v>512.17949999999996</v>
      </c>
      <c r="P60">
        <f t="shared" si="7"/>
        <v>595.60550000000001</v>
      </c>
      <c r="Q60">
        <f t="shared" si="1"/>
        <v>-83.426000000000045</v>
      </c>
      <c r="R60">
        <f t="shared" si="2"/>
        <v>6277.8065000000033</v>
      </c>
      <c r="S60">
        <f t="shared" si="8"/>
        <v>-55867.814938173964</v>
      </c>
      <c r="T60">
        <f t="shared" si="3"/>
        <v>-0.98802230718160655</v>
      </c>
      <c r="U60">
        <f t="shared" si="4"/>
        <v>34026.507374999994</v>
      </c>
      <c r="V60">
        <f t="shared" si="9"/>
        <v>0.11952014900325672</v>
      </c>
    </row>
    <row r="61" spans="5:22" x14ac:dyDescent="0.2">
      <c r="E61" t="s">
        <v>68</v>
      </c>
      <c r="F61" t="s">
        <v>8</v>
      </c>
      <c r="G61">
        <v>1.37</v>
      </c>
      <c r="H61">
        <v>0.15296299999999999</v>
      </c>
      <c r="I61">
        <v>0.283723</v>
      </c>
      <c r="J61">
        <v>4.3323099999999998E-3</v>
      </c>
      <c r="K61">
        <v>75.84</v>
      </c>
      <c r="L61" s="20">
        <f t="shared" si="5"/>
        <v>7.8405315614618054E-3</v>
      </c>
      <c r="N61">
        <f t="shared" si="6"/>
        <v>196</v>
      </c>
      <c r="O61">
        <f t="shared" si="0"/>
        <v>535.37049999999999</v>
      </c>
      <c r="P61">
        <f t="shared" si="7"/>
        <v>512.17949999999996</v>
      </c>
      <c r="Q61">
        <f t="shared" si="1"/>
        <v>23.191000000000031</v>
      </c>
      <c r="R61">
        <f t="shared" si="2"/>
        <v>-1758.8054400000024</v>
      </c>
      <c r="S61">
        <f t="shared" si="8"/>
        <v>-57627.608400481149</v>
      </c>
      <c r="T61">
        <f t="shared" si="3"/>
        <v>-0.99071692122812882</v>
      </c>
      <c r="U61">
        <f t="shared" si="4"/>
        <v>35807.498720000003</v>
      </c>
      <c r="V61">
        <f t="shared" si="9"/>
        <v>0.11857440180932889</v>
      </c>
    </row>
    <row r="62" spans="5:22" x14ac:dyDescent="0.2">
      <c r="E62" t="s">
        <v>69</v>
      </c>
      <c r="F62" t="s">
        <v>8</v>
      </c>
      <c r="G62">
        <v>1.575</v>
      </c>
      <c r="H62">
        <v>0.170236</v>
      </c>
      <c r="I62">
        <v>0.27980500000000003</v>
      </c>
      <c r="J62">
        <v>4.1458500000000004E-3</v>
      </c>
      <c r="K62">
        <v>77.53</v>
      </c>
      <c r="L62" s="20">
        <f t="shared" si="5"/>
        <v>2.228375527426163E-2</v>
      </c>
      <c r="N62">
        <f t="shared" si="6"/>
        <v>195</v>
      </c>
      <c r="O62">
        <f t="shared" si="0"/>
        <v>595.82600000000002</v>
      </c>
      <c r="P62">
        <f t="shared" si="7"/>
        <v>535.37049999999999</v>
      </c>
      <c r="Q62">
        <f t="shared" si="1"/>
        <v>60.455500000000029</v>
      </c>
      <c r="R62">
        <f t="shared" si="2"/>
        <v>-4687.1149150000019</v>
      </c>
      <c r="S62">
        <f t="shared" si="8"/>
        <v>-62315.714032402386</v>
      </c>
      <c r="T62">
        <f t="shared" si="3"/>
        <v>-1.0252047738937915</v>
      </c>
      <c r="U62">
        <f t="shared" si="4"/>
        <v>40681.889780000005</v>
      </c>
      <c r="V62">
        <f t="shared" si="9"/>
        <v>0.11844637736922613</v>
      </c>
    </row>
    <row r="63" spans="5:22" x14ac:dyDescent="0.2">
      <c r="E63" t="s">
        <v>70</v>
      </c>
      <c r="F63" t="s">
        <v>8</v>
      </c>
      <c r="G63">
        <v>2.09</v>
      </c>
      <c r="H63">
        <v>0.20624000000000001</v>
      </c>
      <c r="I63">
        <v>0.28537400000000002</v>
      </c>
      <c r="J63">
        <v>4.0526199999999998E-3</v>
      </c>
      <c r="K63">
        <v>79.709999999999994</v>
      </c>
      <c r="L63" s="20">
        <f t="shared" si="5"/>
        <v>2.8118147813749328E-2</v>
      </c>
      <c r="N63">
        <f t="shared" si="6"/>
        <v>194</v>
      </c>
      <c r="O63">
        <f t="shared" si="0"/>
        <v>721.84</v>
      </c>
      <c r="P63">
        <f t="shared" si="7"/>
        <v>595.82600000000002</v>
      </c>
      <c r="Q63">
        <f t="shared" si="1"/>
        <v>126.01400000000001</v>
      </c>
      <c r="R63">
        <f t="shared" si="2"/>
        <v>-10044.575940000001</v>
      </c>
      <c r="S63">
        <f t="shared" si="8"/>
        <v>-72361.315177176279</v>
      </c>
      <c r="T63">
        <f t="shared" si="3"/>
        <v>-1.1637020361640005</v>
      </c>
      <c r="U63">
        <f t="shared" si="4"/>
        <v>50222.866399999999</v>
      </c>
      <c r="V63">
        <f t="shared" si="9"/>
        <v>0.11043037366715018</v>
      </c>
    </row>
    <row r="64" spans="5:22" x14ac:dyDescent="0.2">
      <c r="E64" t="s">
        <v>71</v>
      </c>
      <c r="F64" t="s">
        <v>8</v>
      </c>
      <c r="G64">
        <v>2.15</v>
      </c>
      <c r="H64">
        <v>0.21098500000000001</v>
      </c>
      <c r="I64">
        <v>0.28397499999999998</v>
      </c>
      <c r="J64">
        <v>3.92831E-3</v>
      </c>
      <c r="K64">
        <v>80.16</v>
      </c>
      <c r="L64" s="20">
        <f t="shared" si="5"/>
        <v>5.6454648099359961E-3</v>
      </c>
      <c r="N64">
        <f t="shared" si="6"/>
        <v>193</v>
      </c>
      <c r="O64">
        <f t="shared" si="0"/>
        <v>738.44749999999999</v>
      </c>
      <c r="P64">
        <f t="shared" si="7"/>
        <v>721.84</v>
      </c>
      <c r="Q64">
        <f t="shared" si="1"/>
        <v>16.607499999999959</v>
      </c>
      <c r="R64">
        <f t="shared" si="2"/>
        <v>-1331.2571999999966</v>
      </c>
      <c r="S64">
        <f t="shared" si="8"/>
        <v>-73693.736079212438</v>
      </c>
      <c r="T64">
        <f t="shared" si="3"/>
        <v>-1.1487771443544881</v>
      </c>
      <c r="U64">
        <f t="shared" si="4"/>
        <v>51668.9516</v>
      </c>
      <c r="V64">
        <f t="shared" si="9"/>
        <v>0.11045872307810756</v>
      </c>
    </row>
    <row r="65" spans="5:22" x14ac:dyDescent="0.2">
      <c r="E65" t="s">
        <v>72</v>
      </c>
      <c r="F65" t="s">
        <v>8</v>
      </c>
      <c r="G65">
        <v>2.0649999999999999</v>
      </c>
      <c r="H65">
        <v>0.20510300000000001</v>
      </c>
      <c r="I65">
        <v>0.28550700000000001</v>
      </c>
      <c r="J65">
        <v>3.8910199999999998E-3</v>
      </c>
      <c r="K65">
        <v>79.760000000000005</v>
      </c>
      <c r="L65" s="20">
        <f t="shared" si="5"/>
        <v>-4.9900199600797501E-3</v>
      </c>
      <c r="N65">
        <f t="shared" si="6"/>
        <v>192</v>
      </c>
      <c r="O65">
        <f t="shared" si="0"/>
        <v>717.8605</v>
      </c>
      <c r="P65">
        <f t="shared" si="7"/>
        <v>738.44749999999999</v>
      </c>
      <c r="Q65">
        <f t="shared" si="1"/>
        <v>-20.586999999999989</v>
      </c>
      <c r="R65">
        <f t="shared" si="2"/>
        <v>1642.0191199999992</v>
      </c>
      <c r="S65">
        <f t="shared" si="8"/>
        <v>-72052.865736356791</v>
      </c>
      <c r="T65">
        <f t="shared" si="3"/>
        <v>-1.1125362763392024</v>
      </c>
      <c r="U65">
        <f t="shared" si="4"/>
        <v>50029.053480000002</v>
      </c>
      <c r="V65">
        <f t="shared" si="9"/>
        <v>0.108415283067246</v>
      </c>
    </row>
    <row r="66" spans="5:22" x14ac:dyDescent="0.2">
      <c r="E66" t="s">
        <v>73</v>
      </c>
      <c r="F66" t="s">
        <v>8</v>
      </c>
      <c r="G66">
        <v>1.6950000000000001</v>
      </c>
      <c r="H66">
        <v>0.17851300000000001</v>
      </c>
      <c r="I66">
        <v>0.28590399999999999</v>
      </c>
      <c r="J66">
        <v>3.8785899999999999E-3</v>
      </c>
      <c r="K66">
        <v>77.89</v>
      </c>
      <c r="L66" s="20">
        <f t="shared" si="5"/>
        <v>-2.344533600802412E-2</v>
      </c>
      <c r="N66">
        <f t="shared" si="6"/>
        <v>191</v>
      </c>
      <c r="O66">
        <f t="shared" si="0"/>
        <v>624.79550000000006</v>
      </c>
      <c r="P66">
        <f t="shared" si="7"/>
        <v>717.8605</v>
      </c>
      <c r="Q66">
        <f t="shared" si="1"/>
        <v>-93.064999999999941</v>
      </c>
      <c r="R66">
        <f t="shared" si="2"/>
        <v>7248.8328499999952</v>
      </c>
      <c r="S66">
        <f t="shared" si="8"/>
        <v>-64805.145422633141</v>
      </c>
      <c r="T66">
        <f t="shared" si="3"/>
        <v>-0.99743090866972495</v>
      </c>
      <c r="U66">
        <f t="shared" si="4"/>
        <v>42732.821495000004</v>
      </c>
      <c r="V66">
        <f t="shared" si="9"/>
        <v>0.10209628873946054</v>
      </c>
    </row>
    <row r="67" spans="5:22" x14ac:dyDescent="0.2">
      <c r="E67" t="s">
        <v>74</v>
      </c>
      <c r="F67" t="s">
        <v>8</v>
      </c>
      <c r="G67">
        <v>1.64</v>
      </c>
      <c r="H67">
        <v>0.17638699999999999</v>
      </c>
      <c r="I67">
        <v>0.27883000000000002</v>
      </c>
      <c r="J67">
        <v>3.8910199999999998E-3</v>
      </c>
      <c r="K67">
        <v>78.37</v>
      </c>
      <c r="L67" s="20">
        <f t="shared" si="5"/>
        <v>6.1625369110285266E-3</v>
      </c>
      <c r="N67">
        <f t="shared" si="6"/>
        <v>190</v>
      </c>
      <c r="O67">
        <f t="shared" ref="O67:O130" si="10">$B$6*H67</f>
        <v>617.35449999999992</v>
      </c>
      <c r="P67">
        <f t="shared" si="7"/>
        <v>624.79550000000006</v>
      </c>
      <c r="Q67">
        <f t="shared" ref="Q67:Q130" si="11">O67-P67</f>
        <v>-7.4410000000001446</v>
      </c>
      <c r="R67">
        <f t="shared" ref="R67:R130" si="12">-Q67*K67+P67*M67</f>
        <v>583.15117000001135</v>
      </c>
      <c r="S67">
        <f t="shared" si="8"/>
        <v>-64222.991683541797</v>
      </c>
      <c r="T67">
        <f t="shared" ref="T67:T130" si="13">S67*J67/252</f>
        <v>-0.99163867103370951</v>
      </c>
      <c r="U67">
        <f t="shared" ref="U67:U130" si="14">-$B$6*G67+K67*O67</f>
        <v>42642.072164999998</v>
      </c>
      <c r="V67">
        <f t="shared" si="9"/>
        <v>0.10208746508757985</v>
      </c>
    </row>
    <row r="68" spans="5:22" x14ac:dyDescent="0.2">
      <c r="E68" t="s">
        <v>75</v>
      </c>
      <c r="F68" t="s">
        <v>8</v>
      </c>
      <c r="G68">
        <v>2.0699999999999998</v>
      </c>
      <c r="H68">
        <v>0.209119</v>
      </c>
      <c r="I68">
        <v>0.27576200000000001</v>
      </c>
      <c r="J68">
        <v>3.7356300000000002E-3</v>
      </c>
      <c r="K68">
        <v>80.89</v>
      </c>
      <c r="L68" s="20">
        <f t="shared" ref="L68:L131" si="15">K68/K67-1</f>
        <v>3.2155161413806255E-2</v>
      </c>
      <c r="N68">
        <f t="shared" ref="N68:N131" si="16">N67-1</f>
        <v>189</v>
      </c>
      <c r="O68">
        <f t="shared" si="10"/>
        <v>731.91650000000004</v>
      </c>
      <c r="P68">
        <f t="shared" ref="P68:P131" si="17">O67</f>
        <v>617.35449999999992</v>
      </c>
      <c r="Q68">
        <f t="shared" si="11"/>
        <v>114.56200000000013</v>
      </c>
      <c r="R68">
        <f t="shared" si="12"/>
        <v>-9266.9201800000101</v>
      </c>
      <c r="S68">
        <f t="shared" ref="S68:S131" si="18">R68+S67+T67</f>
        <v>-73490.903502212852</v>
      </c>
      <c r="T68">
        <f t="shared" si="13"/>
        <v>-1.0894239041665532</v>
      </c>
      <c r="U68">
        <f t="shared" si="14"/>
        <v>51959.725685000005</v>
      </c>
      <c r="V68">
        <f t="shared" si="9"/>
        <v>0.10188027374478077</v>
      </c>
    </row>
    <row r="69" spans="5:22" x14ac:dyDescent="0.2">
      <c r="E69" t="s">
        <v>76</v>
      </c>
      <c r="F69" t="s">
        <v>8</v>
      </c>
      <c r="G69">
        <v>1.9650000000000001</v>
      </c>
      <c r="H69">
        <v>0.20206499999999999</v>
      </c>
      <c r="I69">
        <v>0.27626899999999999</v>
      </c>
      <c r="J69">
        <v>3.7356300000000002E-3</v>
      </c>
      <c r="K69">
        <v>80.55</v>
      </c>
      <c r="L69" s="20">
        <f t="shared" si="15"/>
        <v>-4.2032389664977687E-3</v>
      </c>
      <c r="N69">
        <f t="shared" si="16"/>
        <v>188</v>
      </c>
      <c r="O69">
        <f t="shared" si="10"/>
        <v>707.22749999999996</v>
      </c>
      <c r="P69">
        <f t="shared" si="17"/>
        <v>731.91650000000004</v>
      </c>
      <c r="Q69">
        <f t="shared" si="11"/>
        <v>-24.689000000000078</v>
      </c>
      <c r="R69">
        <f t="shared" si="12"/>
        <v>1988.6989500000063</v>
      </c>
      <c r="S69">
        <f t="shared" si="18"/>
        <v>-71503.293976117013</v>
      </c>
      <c r="T69">
        <f t="shared" si="13"/>
        <v>-1.0599597225238175</v>
      </c>
      <c r="U69">
        <f t="shared" si="14"/>
        <v>50089.675124999994</v>
      </c>
      <c r="V69">
        <f t="shared" si="9"/>
        <v>0.1023715277096869</v>
      </c>
    </row>
    <row r="70" spans="5:22" x14ac:dyDescent="0.2">
      <c r="E70" t="s">
        <v>77</v>
      </c>
      <c r="F70" t="s">
        <v>8</v>
      </c>
      <c r="G70">
        <v>1.665</v>
      </c>
      <c r="H70">
        <v>0.18046999999999999</v>
      </c>
      <c r="I70">
        <v>0.274227</v>
      </c>
      <c r="J70">
        <v>3.6237499999999998E-3</v>
      </c>
      <c r="K70">
        <v>79.27</v>
      </c>
      <c r="L70" s="20">
        <f t="shared" si="15"/>
        <v>-1.5890751086281796E-2</v>
      </c>
      <c r="N70">
        <f t="shared" si="16"/>
        <v>187</v>
      </c>
      <c r="O70">
        <f t="shared" si="10"/>
        <v>631.64499999999998</v>
      </c>
      <c r="P70">
        <f t="shared" si="17"/>
        <v>707.22749999999996</v>
      </c>
      <c r="Q70">
        <f t="shared" si="11"/>
        <v>-75.582499999999982</v>
      </c>
      <c r="R70">
        <f t="shared" si="12"/>
        <v>5991.4247749999986</v>
      </c>
      <c r="S70">
        <f t="shared" si="18"/>
        <v>-65512.929160839536</v>
      </c>
      <c r="T70">
        <f t="shared" si="13"/>
        <v>-0.94207332161346136</v>
      </c>
      <c r="U70">
        <f t="shared" si="14"/>
        <v>44242.999149999996</v>
      </c>
      <c r="V70">
        <f t="shared" si="9"/>
        <v>0.10439528550237515</v>
      </c>
    </row>
    <row r="71" spans="5:22" x14ac:dyDescent="0.2">
      <c r="E71" t="s">
        <v>78</v>
      </c>
      <c r="F71" t="s">
        <v>8</v>
      </c>
      <c r="G71">
        <v>1.9350000000000001</v>
      </c>
      <c r="H71">
        <v>0.19941500000000001</v>
      </c>
      <c r="I71">
        <v>0.27864499999999998</v>
      </c>
      <c r="J71">
        <v>3.6051E-3</v>
      </c>
      <c r="K71">
        <v>80.3</v>
      </c>
      <c r="L71" s="20">
        <f t="shared" si="15"/>
        <v>1.2993566292418324E-2</v>
      </c>
      <c r="N71">
        <f t="shared" si="16"/>
        <v>186</v>
      </c>
      <c r="O71">
        <f t="shared" si="10"/>
        <v>697.95249999999999</v>
      </c>
      <c r="P71">
        <f t="shared" si="17"/>
        <v>631.64499999999998</v>
      </c>
      <c r="Q71">
        <f t="shared" si="11"/>
        <v>66.307500000000005</v>
      </c>
      <c r="R71">
        <f t="shared" si="12"/>
        <v>-5324.4922500000002</v>
      </c>
      <c r="S71">
        <f t="shared" si="18"/>
        <v>-70838.363484161149</v>
      </c>
      <c r="T71">
        <f t="shared" si="13"/>
        <v>-1.0134102547490054</v>
      </c>
      <c r="U71">
        <f t="shared" si="14"/>
        <v>49273.085749999998</v>
      </c>
      <c r="V71">
        <f t="shared" si="9"/>
        <v>0.10282696323890009</v>
      </c>
    </row>
    <row r="72" spans="5:22" x14ac:dyDescent="0.2">
      <c r="E72" t="s">
        <v>79</v>
      </c>
      <c r="F72" t="s">
        <v>8</v>
      </c>
      <c r="G72">
        <v>1.92</v>
      </c>
      <c r="H72">
        <v>0.203821</v>
      </c>
      <c r="I72">
        <v>0.26460400000000001</v>
      </c>
      <c r="J72">
        <v>3.5553799999999999E-3</v>
      </c>
      <c r="K72">
        <v>81.260000000000005</v>
      </c>
      <c r="L72" s="20">
        <f t="shared" si="15"/>
        <v>1.1955168119551773E-2</v>
      </c>
      <c r="N72">
        <f t="shared" si="16"/>
        <v>185</v>
      </c>
      <c r="O72">
        <f t="shared" si="10"/>
        <v>713.37350000000004</v>
      </c>
      <c r="P72">
        <f t="shared" si="17"/>
        <v>697.95249999999999</v>
      </c>
      <c r="Q72">
        <f t="shared" si="11"/>
        <v>15.421000000000049</v>
      </c>
      <c r="R72">
        <f t="shared" si="12"/>
        <v>-1253.110460000004</v>
      </c>
      <c r="S72">
        <f t="shared" si="18"/>
        <v>-72092.487354415905</v>
      </c>
      <c r="T72">
        <f t="shared" si="13"/>
        <v>-1.0171277289291398</v>
      </c>
      <c r="U72">
        <f t="shared" si="14"/>
        <v>51248.730610000006</v>
      </c>
      <c r="V72">
        <f t="shared" si="9"/>
        <v>0.10282256233036614</v>
      </c>
    </row>
    <row r="73" spans="5:22" x14ac:dyDescent="0.2">
      <c r="E73" t="s">
        <v>80</v>
      </c>
      <c r="F73" t="s">
        <v>8</v>
      </c>
      <c r="G73">
        <v>1.7949999999999999</v>
      </c>
      <c r="H73">
        <v>0.19775200000000001</v>
      </c>
      <c r="I73">
        <v>0.25654399999999999</v>
      </c>
      <c r="J73">
        <v>3.5243000000000002E-3</v>
      </c>
      <c r="K73">
        <v>81.31</v>
      </c>
      <c r="L73" s="20">
        <f t="shared" si="15"/>
        <v>6.1530888506022841E-4</v>
      </c>
      <c r="M73">
        <v>0.13389999999999999</v>
      </c>
      <c r="N73">
        <f t="shared" si="16"/>
        <v>184</v>
      </c>
      <c r="O73">
        <f t="shared" si="10"/>
        <v>692.13200000000006</v>
      </c>
      <c r="P73">
        <f t="shared" si="17"/>
        <v>713.37350000000004</v>
      </c>
      <c r="Q73">
        <f t="shared" si="11"/>
        <v>-21.241499999999974</v>
      </c>
      <c r="R73">
        <f t="shared" si="12"/>
        <v>1822.6670766499981</v>
      </c>
      <c r="S73">
        <f t="shared" si="18"/>
        <v>-70270.837405494836</v>
      </c>
      <c r="T73">
        <f t="shared" si="13"/>
        <v>-0.98275996931819631</v>
      </c>
      <c r="U73">
        <f t="shared" si="14"/>
        <v>49994.752920000006</v>
      </c>
      <c r="V73">
        <f t="shared" si="9"/>
        <v>0.10163712906095543</v>
      </c>
    </row>
    <row r="74" spans="5:22" x14ac:dyDescent="0.2">
      <c r="E74" t="s">
        <v>81</v>
      </c>
      <c r="F74" t="s">
        <v>8</v>
      </c>
      <c r="G74">
        <v>1.43</v>
      </c>
      <c r="H74">
        <v>0.16559499999999999</v>
      </c>
      <c r="I74">
        <v>0.266181</v>
      </c>
      <c r="J74">
        <v>3.38756E-3</v>
      </c>
      <c r="K74">
        <v>78.52</v>
      </c>
      <c r="L74" s="20">
        <f t="shared" si="15"/>
        <v>-3.4313122617144365E-2</v>
      </c>
      <c r="N74">
        <f t="shared" si="16"/>
        <v>183</v>
      </c>
      <c r="O74">
        <f t="shared" si="10"/>
        <v>579.58249999999998</v>
      </c>
      <c r="P74">
        <f t="shared" si="17"/>
        <v>692.13200000000006</v>
      </c>
      <c r="Q74">
        <f t="shared" si="11"/>
        <v>-112.54950000000008</v>
      </c>
      <c r="R74">
        <f t="shared" si="12"/>
        <v>8837.3867400000054</v>
      </c>
      <c r="S74">
        <f t="shared" si="18"/>
        <v>-61434.433425464151</v>
      </c>
      <c r="T74">
        <f t="shared" si="13"/>
        <v>-0.8258445606935132</v>
      </c>
      <c r="U74">
        <f t="shared" si="14"/>
        <v>40503.817899999995</v>
      </c>
      <c r="V74">
        <f t="shared" si="9"/>
        <v>0.10634080743646498</v>
      </c>
    </row>
    <row r="75" spans="5:22" x14ac:dyDescent="0.2">
      <c r="E75" t="s">
        <v>82</v>
      </c>
      <c r="F75" t="s">
        <v>8</v>
      </c>
      <c r="G75">
        <v>1.48</v>
      </c>
      <c r="H75">
        <v>0.172207</v>
      </c>
      <c r="I75">
        <v>0.25867299999999999</v>
      </c>
      <c r="J75">
        <v>3.2943299999999998E-3</v>
      </c>
      <c r="K75">
        <v>79.59</v>
      </c>
      <c r="L75" s="20">
        <f t="shared" si="15"/>
        <v>1.3627101375445871E-2</v>
      </c>
      <c r="N75">
        <f t="shared" si="16"/>
        <v>182</v>
      </c>
      <c r="O75">
        <f t="shared" si="10"/>
        <v>602.72450000000003</v>
      </c>
      <c r="P75">
        <f t="shared" si="17"/>
        <v>579.58249999999998</v>
      </c>
      <c r="Q75">
        <f t="shared" si="11"/>
        <v>23.142000000000053</v>
      </c>
      <c r="R75">
        <f t="shared" si="12"/>
        <v>-1841.8717800000043</v>
      </c>
      <c r="S75">
        <f t="shared" si="18"/>
        <v>-63277.131050024844</v>
      </c>
      <c r="T75">
        <f t="shared" si="13"/>
        <v>-0.827205361635033</v>
      </c>
      <c r="U75">
        <f t="shared" si="14"/>
        <v>42790.842955000007</v>
      </c>
      <c r="V75">
        <f t="shared" si="9"/>
        <v>8.386362061901613E-2</v>
      </c>
    </row>
    <row r="76" spans="5:22" x14ac:dyDescent="0.2">
      <c r="E76" t="s">
        <v>83</v>
      </c>
      <c r="F76" t="s">
        <v>8</v>
      </c>
      <c r="G76">
        <v>1.39</v>
      </c>
      <c r="H76">
        <v>0.16376599999999999</v>
      </c>
      <c r="I76">
        <v>0.26181100000000002</v>
      </c>
      <c r="J76">
        <v>3.3191900000000001E-3</v>
      </c>
      <c r="K76">
        <v>78.81</v>
      </c>
      <c r="L76" s="20">
        <f t="shared" si="15"/>
        <v>-9.8002261590651729E-3</v>
      </c>
      <c r="N76">
        <f t="shared" si="16"/>
        <v>181</v>
      </c>
      <c r="O76">
        <f t="shared" si="10"/>
        <v>573.18099999999993</v>
      </c>
      <c r="P76">
        <f t="shared" si="17"/>
        <v>602.72450000000003</v>
      </c>
      <c r="Q76">
        <f t="shared" si="11"/>
        <v>-29.543500000000108</v>
      </c>
      <c r="R76">
        <f t="shared" si="12"/>
        <v>2328.3232350000085</v>
      </c>
      <c r="S76">
        <f t="shared" si="18"/>
        <v>-60949.635020386471</v>
      </c>
      <c r="T76">
        <f t="shared" si="13"/>
        <v>-0.80279134548935149</v>
      </c>
      <c r="U76">
        <f t="shared" si="14"/>
        <v>40307.394609999996</v>
      </c>
      <c r="V76">
        <f t="shared" si="9"/>
        <v>8.3260586534252792E-2</v>
      </c>
    </row>
    <row r="77" spans="5:22" x14ac:dyDescent="0.2">
      <c r="E77" t="s">
        <v>84</v>
      </c>
      <c r="F77" t="s">
        <v>8</v>
      </c>
      <c r="G77">
        <v>1.4650000000000001</v>
      </c>
      <c r="H77">
        <v>0.171236</v>
      </c>
      <c r="I77">
        <v>0.25855899999999998</v>
      </c>
      <c r="J77">
        <v>3.2632500000000001E-3</v>
      </c>
      <c r="K77">
        <v>79.650000000000006</v>
      </c>
      <c r="L77" s="20">
        <f t="shared" si="15"/>
        <v>1.0658545869813629E-2</v>
      </c>
      <c r="N77">
        <f t="shared" si="16"/>
        <v>180</v>
      </c>
      <c r="O77">
        <f t="shared" si="10"/>
        <v>599.32600000000002</v>
      </c>
      <c r="P77">
        <f t="shared" si="17"/>
        <v>573.18099999999993</v>
      </c>
      <c r="Q77">
        <f t="shared" si="11"/>
        <v>26.145000000000095</v>
      </c>
      <c r="R77">
        <f t="shared" si="12"/>
        <v>-2082.4492500000079</v>
      </c>
      <c r="S77">
        <f t="shared" si="18"/>
        <v>-63032.887061731963</v>
      </c>
      <c r="T77">
        <f t="shared" si="13"/>
        <v>-0.81623836787379689</v>
      </c>
      <c r="U77">
        <f t="shared" si="14"/>
        <v>42608.815900000009</v>
      </c>
      <c r="V77">
        <f t="shared" si="9"/>
        <v>8.3401729864474292E-2</v>
      </c>
    </row>
    <row r="78" spans="5:22" x14ac:dyDescent="0.2">
      <c r="E78" t="s">
        <v>85</v>
      </c>
      <c r="F78" t="s">
        <v>8</v>
      </c>
      <c r="G78">
        <v>1.635</v>
      </c>
      <c r="H78">
        <v>0.18574099999999999</v>
      </c>
      <c r="I78">
        <v>0.25768400000000002</v>
      </c>
      <c r="J78">
        <v>3.2570400000000001E-3</v>
      </c>
      <c r="K78">
        <v>80.73</v>
      </c>
      <c r="L78" s="20">
        <f t="shared" si="15"/>
        <v>1.3559322033898313E-2</v>
      </c>
      <c r="N78">
        <f t="shared" si="16"/>
        <v>179</v>
      </c>
      <c r="O78">
        <f t="shared" si="10"/>
        <v>650.09349999999995</v>
      </c>
      <c r="P78">
        <f t="shared" si="17"/>
        <v>599.32600000000002</v>
      </c>
      <c r="Q78">
        <f t="shared" si="11"/>
        <v>50.767499999999927</v>
      </c>
      <c r="R78">
        <f t="shared" si="12"/>
        <v>-4098.460274999994</v>
      </c>
      <c r="S78">
        <f t="shared" si="18"/>
        <v>-67132.163575099825</v>
      </c>
      <c r="T78">
        <f t="shared" si="13"/>
        <v>-0.86766723035969495</v>
      </c>
      <c r="U78">
        <f t="shared" si="14"/>
        <v>46759.548255000002</v>
      </c>
      <c r="V78">
        <f t="shared" si="9"/>
        <v>8.1768915169954881E-2</v>
      </c>
    </row>
    <row r="79" spans="5:22" x14ac:dyDescent="0.2">
      <c r="E79" t="s">
        <v>86</v>
      </c>
      <c r="F79" t="s">
        <v>8</v>
      </c>
      <c r="G79">
        <v>1.57</v>
      </c>
      <c r="H79">
        <v>0.179816</v>
      </c>
      <c r="I79">
        <v>0.26074599999999998</v>
      </c>
      <c r="J79">
        <v>3.2570400000000001E-3</v>
      </c>
      <c r="K79">
        <v>80.260000000000005</v>
      </c>
      <c r="L79" s="20">
        <f t="shared" si="15"/>
        <v>-5.8218753870927786E-3</v>
      </c>
      <c r="N79">
        <f t="shared" si="16"/>
        <v>178</v>
      </c>
      <c r="O79">
        <f t="shared" si="10"/>
        <v>629.35599999999999</v>
      </c>
      <c r="P79">
        <f t="shared" si="17"/>
        <v>650.09349999999995</v>
      </c>
      <c r="Q79">
        <f t="shared" si="11"/>
        <v>-20.737499999999955</v>
      </c>
      <c r="R79">
        <f t="shared" si="12"/>
        <v>1664.3917499999964</v>
      </c>
      <c r="S79">
        <f t="shared" si="18"/>
        <v>-65468.639492330192</v>
      </c>
      <c r="T79">
        <f t="shared" si="13"/>
        <v>-0.84616657766706016</v>
      </c>
      <c r="U79">
        <f t="shared" si="14"/>
        <v>45017.112560000001</v>
      </c>
      <c r="V79">
        <f t="shared" si="9"/>
        <v>8.0147776071222324E-2</v>
      </c>
    </row>
    <row r="80" spans="5:22" x14ac:dyDescent="0.2">
      <c r="E80" t="s">
        <v>87</v>
      </c>
      <c r="F80" t="s">
        <v>8</v>
      </c>
      <c r="G80">
        <v>1.4850000000000001</v>
      </c>
      <c r="H80">
        <v>0.17388300000000001</v>
      </c>
      <c r="I80">
        <v>0.257745</v>
      </c>
      <c r="J80">
        <v>3.3564799999999998E-3</v>
      </c>
      <c r="K80">
        <v>80.12</v>
      </c>
      <c r="L80" s="20">
        <f t="shared" si="15"/>
        <v>-1.7443309244954408E-3</v>
      </c>
      <c r="N80">
        <f t="shared" si="16"/>
        <v>177</v>
      </c>
      <c r="O80">
        <f t="shared" si="10"/>
        <v>608.59050000000002</v>
      </c>
      <c r="P80">
        <f t="shared" si="17"/>
        <v>629.35599999999999</v>
      </c>
      <c r="Q80">
        <f t="shared" si="11"/>
        <v>-20.765499999999975</v>
      </c>
      <c r="R80">
        <f t="shared" si="12"/>
        <v>1663.7318599999981</v>
      </c>
      <c r="S80">
        <f t="shared" si="18"/>
        <v>-63805.753798907863</v>
      </c>
      <c r="T80">
        <f t="shared" si="13"/>
        <v>-0.84985212901173901</v>
      </c>
      <c r="U80">
        <f t="shared" si="14"/>
        <v>43562.770860000004</v>
      </c>
      <c r="V80">
        <f t="shared" si="9"/>
        <v>7.2034791931188696E-2</v>
      </c>
    </row>
    <row r="81" spans="5:22" x14ac:dyDescent="0.2">
      <c r="E81" t="s">
        <v>88</v>
      </c>
      <c r="F81" t="s">
        <v>8</v>
      </c>
      <c r="G81">
        <v>1.615</v>
      </c>
      <c r="H81">
        <v>0.18801599999999999</v>
      </c>
      <c r="I81">
        <v>0.24884100000000001</v>
      </c>
      <c r="J81">
        <v>3.3564799999999998E-3</v>
      </c>
      <c r="K81">
        <v>81.77</v>
      </c>
      <c r="L81" s="20">
        <f t="shared" si="15"/>
        <v>2.0594108836744729E-2</v>
      </c>
      <c r="N81">
        <f t="shared" si="16"/>
        <v>176</v>
      </c>
      <c r="O81">
        <f t="shared" si="10"/>
        <v>658.05599999999993</v>
      </c>
      <c r="P81">
        <f t="shared" si="17"/>
        <v>608.59050000000002</v>
      </c>
      <c r="Q81">
        <f t="shared" si="11"/>
        <v>49.465499999999906</v>
      </c>
      <c r="R81">
        <f t="shared" si="12"/>
        <v>-4044.793934999992</v>
      </c>
      <c r="S81">
        <f t="shared" si="18"/>
        <v>-67851.397586036866</v>
      </c>
      <c r="T81">
        <f t="shared" si="13"/>
        <v>-0.9037375355935755</v>
      </c>
      <c r="U81">
        <f t="shared" si="14"/>
        <v>48156.739119999991</v>
      </c>
      <c r="V81">
        <f t="shared" si="9"/>
        <v>7.3892531887860879E-2</v>
      </c>
    </row>
    <row r="82" spans="5:22" x14ac:dyDescent="0.2">
      <c r="E82" t="s">
        <v>89</v>
      </c>
      <c r="F82" t="s">
        <v>8</v>
      </c>
      <c r="G82">
        <v>1.64</v>
      </c>
      <c r="H82">
        <v>0.189164</v>
      </c>
      <c r="I82">
        <v>0.25179800000000002</v>
      </c>
      <c r="J82">
        <v>3.33162E-3</v>
      </c>
      <c r="K82">
        <v>81.67</v>
      </c>
      <c r="L82" s="20">
        <f t="shared" si="15"/>
        <v>-1.2229423994128963E-3</v>
      </c>
      <c r="N82">
        <f t="shared" si="16"/>
        <v>175</v>
      </c>
      <c r="O82">
        <f t="shared" si="10"/>
        <v>662.07399999999996</v>
      </c>
      <c r="P82">
        <f t="shared" si="17"/>
        <v>658.05599999999993</v>
      </c>
      <c r="Q82">
        <f t="shared" si="11"/>
        <v>4.0180000000000291</v>
      </c>
      <c r="R82">
        <f t="shared" si="12"/>
        <v>-328.15006000000238</v>
      </c>
      <c r="S82">
        <f t="shared" si="18"/>
        <v>-68180.451383572465</v>
      </c>
      <c r="T82">
        <f t="shared" si="13"/>
        <v>-0.90139426761324482</v>
      </c>
      <c r="U82">
        <f t="shared" si="14"/>
        <v>48331.583579999999</v>
      </c>
      <c r="V82">
        <f t="shared" si="9"/>
        <v>7.1562102665374966E-2</v>
      </c>
    </row>
    <row r="83" spans="5:22" x14ac:dyDescent="0.2">
      <c r="E83" t="s">
        <v>90</v>
      </c>
      <c r="F83" t="s">
        <v>8</v>
      </c>
      <c r="G83">
        <v>1.63</v>
      </c>
      <c r="H83">
        <v>0.190474</v>
      </c>
      <c r="I83">
        <v>0.24659200000000001</v>
      </c>
      <c r="J83">
        <v>3.3564799999999998E-3</v>
      </c>
      <c r="K83">
        <v>82.16</v>
      </c>
      <c r="L83" s="20">
        <f t="shared" si="15"/>
        <v>5.9997551120360981E-3</v>
      </c>
      <c r="N83">
        <f t="shared" si="16"/>
        <v>174</v>
      </c>
      <c r="O83">
        <f t="shared" si="10"/>
        <v>666.65899999999999</v>
      </c>
      <c r="P83">
        <f t="shared" si="17"/>
        <v>662.07399999999996</v>
      </c>
      <c r="Q83">
        <f t="shared" si="11"/>
        <v>4.5850000000000364</v>
      </c>
      <c r="R83">
        <f t="shared" si="12"/>
        <v>-376.70360000000295</v>
      </c>
      <c r="S83">
        <f t="shared" si="18"/>
        <v>-68558.056377840083</v>
      </c>
      <c r="T83">
        <f t="shared" si="13"/>
        <v>-0.91314978202814545</v>
      </c>
      <c r="U83">
        <f t="shared" si="14"/>
        <v>49067.703439999997</v>
      </c>
      <c r="V83">
        <f t="shared" si="9"/>
        <v>6.6805111632832717E-2</v>
      </c>
    </row>
    <row r="84" spans="5:22" x14ac:dyDescent="0.2">
      <c r="E84" t="s">
        <v>91</v>
      </c>
      <c r="F84" t="s">
        <v>8</v>
      </c>
      <c r="G84">
        <v>1.94</v>
      </c>
      <c r="H84">
        <v>0.218164</v>
      </c>
      <c r="I84">
        <v>0.242037</v>
      </c>
      <c r="J84">
        <v>3.3564799999999998E-3</v>
      </c>
      <c r="K84">
        <v>84.240600000000001</v>
      </c>
      <c r="L84" s="20">
        <f t="shared" si="15"/>
        <v>2.5323758519961048E-2</v>
      </c>
      <c r="N84">
        <f t="shared" si="16"/>
        <v>173</v>
      </c>
      <c r="O84">
        <f t="shared" si="10"/>
        <v>763.57399999999996</v>
      </c>
      <c r="P84">
        <f t="shared" si="17"/>
        <v>666.65899999999999</v>
      </c>
      <c r="Q84">
        <f t="shared" si="11"/>
        <v>96.914999999999964</v>
      </c>
      <c r="R84">
        <f t="shared" si="12"/>
        <v>-8164.1777489999968</v>
      </c>
      <c r="S84">
        <f t="shared" si="18"/>
        <v>-76723.147276622112</v>
      </c>
      <c r="T84">
        <f t="shared" si="13"/>
        <v>-1.0219036086152244</v>
      </c>
      <c r="U84">
        <f t="shared" si="14"/>
        <v>57533.931904399993</v>
      </c>
      <c r="V84">
        <f t="shared" si="9"/>
        <v>7.0632576790148671E-2</v>
      </c>
    </row>
    <row r="85" spans="5:22" x14ac:dyDescent="0.2">
      <c r="E85" t="s">
        <v>92</v>
      </c>
      <c r="F85" t="s">
        <v>8</v>
      </c>
      <c r="G85">
        <v>1.91</v>
      </c>
      <c r="H85">
        <v>0.21593599999999999</v>
      </c>
      <c r="I85">
        <v>0.24211099999999999</v>
      </c>
      <c r="J85">
        <v>3.2570400000000001E-3</v>
      </c>
      <c r="K85">
        <v>84.16</v>
      </c>
      <c r="L85" s="20">
        <f t="shared" si="15"/>
        <v>-9.5678330876092232E-4</v>
      </c>
      <c r="N85">
        <f t="shared" si="16"/>
        <v>172</v>
      </c>
      <c r="O85">
        <f t="shared" si="10"/>
        <v>755.77599999999995</v>
      </c>
      <c r="P85">
        <f t="shared" si="17"/>
        <v>763.57399999999996</v>
      </c>
      <c r="Q85">
        <f t="shared" si="11"/>
        <v>-7.7980000000000018</v>
      </c>
      <c r="R85">
        <f t="shared" si="12"/>
        <v>656.2796800000001</v>
      </c>
      <c r="S85">
        <f t="shared" si="18"/>
        <v>-76067.889500230725</v>
      </c>
      <c r="T85">
        <f t="shared" si="13"/>
        <v>-0.98315936038822016</v>
      </c>
      <c r="U85">
        <f t="shared" si="14"/>
        <v>56921.108159999996</v>
      </c>
      <c r="V85">
        <f t="shared" si="9"/>
        <v>7.0307212691467377E-2</v>
      </c>
    </row>
    <row r="86" spans="5:22" x14ac:dyDescent="0.2">
      <c r="E86" t="s">
        <v>93</v>
      </c>
      <c r="F86" t="s">
        <v>8</v>
      </c>
      <c r="G86">
        <v>1.95</v>
      </c>
      <c r="H86">
        <v>0.22334799999999999</v>
      </c>
      <c r="I86">
        <v>0.233569</v>
      </c>
      <c r="J86">
        <v>3.2321699999999999E-3</v>
      </c>
      <c r="K86">
        <v>85.201999999999998</v>
      </c>
      <c r="L86" s="20">
        <f t="shared" si="15"/>
        <v>1.2381178707224327E-2</v>
      </c>
      <c r="N86">
        <f t="shared" si="16"/>
        <v>171</v>
      </c>
      <c r="O86">
        <f t="shared" si="10"/>
        <v>781.71799999999996</v>
      </c>
      <c r="P86">
        <f t="shared" si="17"/>
        <v>755.77599999999995</v>
      </c>
      <c r="Q86">
        <f t="shared" si="11"/>
        <v>25.942000000000007</v>
      </c>
      <c r="R86">
        <f t="shared" si="12"/>
        <v>-2210.3102840000006</v>
      </c>
      <c r="S86">
        <f t="shared" si="18"/>
        <v>-78279.18294359112</v>
      </c>
      <c r="T86">
        <f t="shared" si="13"/>
        <v>-1.00401439180471</v>
      </c>
      <c r="U86">
        <f t="shared" si="14"/>
        <v>59778.937035999988</v>
      </c>
      <c r="V86">
        <f t="shared" si="9"/>
        <v>6.5429566477269746E-2</v>
      </c>
    </row>
    <row r="87" spans="5:22" x14ac:dyDescent="0.2">
      <c r="E87" t="s">
        <v>94</v>
      </c>
      <c r="F87" t="s">
        <v>8</v>
      </c>
      <c r="G87">
        <v>1.77</v>
      </c>
      <c r="H87">
        <v>0.207512</v>
      </c>
      <c r="I87">
        <v>0.23633999999999999</v>
      </c>
      <c r="J87">
        <v>3.17002E-3</v>
      </c>
      <c r="K87">
        <v>84.17</v>
      </c>
      <c r="L87" s="20">
        <f t="shared" si="15"/>
        <v>-1.211239172789369E-2</v>
      </c>
      <c r="N87">
        <f t="shared" si="16"/>
        <v>170</v>
      </c>
      <c r="O87">
        <f t="shared" si="10"/>
        <v>726.29200000000003</v>
      </c>
      <c r="P87">
        <f t="shared" si="17"/>
        <v>781.71799999999996</v>
      </c>
      <c r="Q87">
        <f t="shared" si="11"/>
        <v>-55.425999999999931</v>
      </c>
      <c r="R87">
        <f t="shared" si="12"/>
        <v>4665.2064199999941</v>
      </c>
      <c r="S87">
        <f t="shared" si="18"/>
        <v>-73614.980537982934</v>
      </c>
      <c r="T87">
        <f t="shared" si="13"/>
        <v>-0.92603555795641534</v>
      </c>
      <c r="U87">
        <f t="shared" si="14"/>
        <v>54936.997640000001</v>
      </c>
      <c r="V87">
        <f t="shared" ref="V87:V150" si="19">_xlfn.STDEV.P(L68:L87)*SQRT(COUNT(L68:L87))</f>
        <v>6.7389346743850415E-2</v>
      </c>
    </row>
    <row r="88" spans="5:22" x14ac:dyDescent="0.2">
      <c r="E88" t="s">
        <v>95</v>
      </c>
      <c r="F88" t="s">
        <v>8</v>
      </c>
      <c r="G88">
        <v>1.96</v>
      </c>
      <c r="H88">
        <v>0.226516</v>
      </c>
      <c r="I88">
        <v>0.229688</v>
      </c>
      <c r="J88">
        <v>3.12029E-3</v>
      </c>
      <c r="K88">
        <v>85.72</v>
      </c>
      <c r="L88" s="20">
        <f t="shared" si="15"/>
        <v>1.8415112272781142E-2</v>
      </c>
      <c r="N88">
        <f t="shared" si="16"/>
        <v>169</v>
      </c>
      <c r="O88">
        <f t="shared" si="10"/>
        <v>792.80599999999993</v>
      </c>
      <c r="P88">
        <f t="shared" si="17"/>
        <v>726.29200000000003</v>
      </c>
      <c r="Q88">
        <f t="shared" si="11"/>
        <v>66.513999999999896</v>
      </c>
      <c r="R88">
        <f t="shared" si="12"/>
        <v>-5701.5800799999906</v>
      </c>
      <c r="S88">
        <f t="shared" si="18"/>
        <v>-79317.48665354088</v>
      </c>
      <c r="T88">
        <f t="shared" si="13"/>
        <v>-0.98211730329435343</v>
      </c>
      <c r="U88">
        <f t="shared" si="14"/>
        <v>61099.330319999994</v>
      </c>
      <c r="V88">
        <f t="shared" si="19"/>
        <v>6.2757026950449879E-2</v>
      </c>
    </row>
    <row r="89" spans="5:22" x14ac:dyDescent="0.2">
      <c r="E89" t="s">
        <v>96</v>
      </c>
      <c r="F89" t="s">
        <v>8</v>
      </c>
      <c r="G89">
        <v>1.665</v>
      </c>
      <c r="H89">
        <v>0.20200000000000001</v>
      </c>
      <c r="I89">
        <v>0.230463</v>
      </c>
      <c r="J89">
        <v>3.0519200000000001E-3</v>
      </c>
      <c r="K89">
        <v>84.43</v>
      </c>
      <c r="L89" s="20">
        <f t="shared" si="15"/>
        <v>-1.5048996733550979E-2</v>
      </c>
      <c r="N89">
        <f t="shared" si="16"/>
        <v>168</v>
      </c>
      <c r="O89">
        <f t="shared" si="10"/>
        <v>707</v>
      </c>
      <c r="P89">
        <f t="shared" si="17"/>
        <v>792.80599999999993</v>
      </c>
      <c r="Q89">
        <f t="shared" si="11"/>
        <v>-85.805999999999926</v>
      </c>
      <c r="R89">
        <f t="shared" si="12"/>
        <v>7244.6005799999948</v>
      </c>
      <c r="S89">
        <f t="shared" si="18"/>
        <v>-72073.868190844179</v>
      </c>
      <c r="T89">
        <f t="shared" si="13"/>
        <v>-0.87287174527381417</v>
      </c>
      <c r="U89">
        <f t="shared" si="14"/>
        <v>53864.51</v>
      </c>
      <c r="V89">
        <f t="shared" si="19"/>
        <v>6.4857572006748618E-2</v>
      </c>
    </row>
    <row r="90" spans="5:22" x14ac:dyDescent="0.2">
      <c r="E90" t="s">
        <v>97</v>
      </c>
      <c r="F90" t="s">
        <v>8</v>
      </c>
      <c r="G90">
        <v>1.655</v>
      </c>
      <c r="H90">
        <v>0.202737</v>
      </c>
      <c r="I90">
        <v>0.22742599999999999</v>
      </c>
      <c r="J90">
        <v>3.0270599999999998E-3</v>
      </c>
      <c r="K90">
        <v>84.72</v>
      </c>
      <c r="L90" s="20">
        <f t="shared" si="15"/>
        <v>3.434798057562416E-3</v>
      </c>
      <c r="N90">
        <f t="shared" si="16"/>
        <v>167</v>
      </c>
      <c r="O90">
        <f t="shared" si="10"/>
        <v>709.57950000000005</v>
      </c>
      <c r="P90">
        <f t="shared" si="17"/>
        <v>707</v>
      </c>
      <c r="Q90">
        <f t="shared" si="11"/>
        <v>2.5795000000000528</v>
      </c>
      <c r="R90">
        <f t="shared" si="12"/>
        <v>-218.53524000000448</v>
      </c>
      <c r="S90">
        <f t="shared" si="18"/>
        <v>-72293.276302589453</v>
      </c>
      <c r="T90">
        <f t="shared" si="13"/>
        <v>-0.8683971625576048</v>
      </c>
      <c r="U90">
        <f t="shared" si="14"/>
        <v>54323.075240000006</v>
      </c>
      <c r="V90">
        <f t="shared" si="19"/>
        <v>6.2064552963721258E-2</v>
      </c>
    </row>
    <row r="91" spans="5:22" x14ac:dyDescent="0.2">
      <c r="E91" t="s">
        <v>98</v>
      </c>
      <c r="F91" t="s">
        <v>8</v>
      </c>
      <c r="G91">
        <v>1.37</v>
      </c>
      <c r="H91">
        <v>0.176229</v>
      </c>
      <c r="I91">
        <v>0.22933400000000001</v>
      </c>
      <c r="J91">
        <v>2.9835500000000002E-3</v>
      </c>
      <c r="K91">
        <v>83.13</v>
      </c>
      <c r="L91" s="20">
        <f t="shared" si="15"/>
        <v>-1.8767705382436328E-2</v>
      </c>
      <c r="N91">
        <f t="shared" si="16"/>
        <v>166</v>
      </c>
      <c r="O91">
        <f t="shared" si="10"/>
        <v>616.80150000000003</v>
      </c>
      <c r="P91">
        <f t="shared" si="17"/>
        <v>709.57950000000005</v>
      </c>
      <c r="Q91">
        <f t="shared" si="11"/>
        <v>-92.77800000000002</v>
      </c>
      <c r="R91">
        <f t="shared" si="12"/>
        <v>7712.6351400000012</v>
      </c>
      <c r="S91">
        <f t="shared" si="18"/>
        <v>-64581.509559752012</v>
      </c>
      <c r="T91">
        <f t="shared" si="13"/>
        <v>-0.7646117573293576</v>
      </c>
      <c r="U91">
        <f t="shared" si="14"/>
        <v>46479.708695000001</v>
      </c>
      <c r="V91">
        <f t="shared" si="19"/>
        <v>6.4827819782884946E-2</v>
      </c>
    </row>
    <row r="92" spans="5:22" x14ac:dyDescent="0.2">
      <c r="E92" t="s">
        <v>99</v>
      </c>
      <c r="F92" t="s">
        <v>8</v>
      </c>
      <c r="G92">
        <v>1.2649999999999999</v>
      </c>
      <c r="H92">
        <v>0.16530700000000001</v>
      </c>
      <c r="I92">
        <v>0.22956199999999999</v>
      </c>
      <c r="J92">
        <v>2.9524799999999999E-3</v>
      </c>
      <c r="K92">
        <v>83.39</v>
      </c>
      <c r="L92" s="20">
        <f t="shared" si="15"/>
        <v>3.1276314206665212E-3</v>
      </c>
      <c r="N92">
        <f t="shared" si="16"/>
        <v>165</v>
      </c>
      <c r="O92">
        <f t="shared" si="10"/>
        <v>578.57450000000006</v>
      </c>
      <c r="P92">
        <f t="shared" si="17"/>
        <v>616.80150000000003</v>
      </c>
      <c r="Q92">
        <f t="shared" si="11"/>
        <v>-38.226999999999975</v>
      </c>
      <c r="R92">
        <f t="shared" si="12"/>
        <v>3187.7495299999978</v>
      </c>
      <c r="S92">
        <f t="shared" si="18"/>
        <v>-61394.524641509342</v>
      </c>
      <c r="T92">
        <f t="shared" si="13"/>
        <v>-0.71930994489509326</v>
      </c>
      <c r="U92">
        <f t="shared" si="14"/>
        <v>43819.827555000003</v>
      </c>
      <c r="V92">
        <f t="shared" si="19"/>
        <v>6.4016169353292157E-2</v>
      </c>
    </row>
    <row r="93" spans="5:22" x14ac:dyDescent="0.2">
      <c r="E93" t="s">
        <v>100</v>
      </c>
      <c r="F93" t="s">
        <v>8</v>
      </c>
      <c r="G93">
        <v>1.2150000000000001</v>
      </c>
      <c r="H93">
        <v>0.16064200000000001</v>
      </c>
      <c r="I93">
        <v>0.230799</v>
      </c>
      <c r="J93">
        <v>2.9214000000000002E-3</v>
      </c>
      <c r="K93">
        <v>82.78</v>
      </c>
      <c r="L93" s="20">
        <f t="shared" si="15"/>
        <v>-7.3150257824678988E-3</v>
      </c>
      <c r="M93">
        <v>0.24604999999999999</v>
      </c>
      <c r="N93">
        <f t="shared" si="16"/>
        <v>164</v>
      </c>
      <c r="O93">
        <f t="shared" si="10"/>
        <v>562.24700000000007</v>
      </c>
      <c r="P93">
        <f t="shared" si="17"/>
        <v>578.57450000000006</v>
      </c>
      <c r="Q93">
        <f t="shared" si="11"/>
        <v>-16.327499999999986</v>
      </c>
      <c r="R93">
        <f t="shared" si="12"/>
        <v>1493.9487057249987</v>
      </c>
      <c r="S93">
        <f t="shared" si="18"/>
        <v>-59901.295245729234</v>
      </c>
      <c r="T93">
        <f t="shared" si="13"/>
        <v>-0.69442715845584679</v>
      </c>
      <c r="U93">
        <f t="shared" si="14"/>
        <v>42290.306660000009</v>
      </c>
      <c r="V93">
        <f t="shared" si="19"/>
        <v>6.4577243052173855E-2</v>
      </c>
    </row>
    <row r="94" spans="5:22" x14ac:dyDescent="0.2">
      <c r="E94" t="s">
        <v>101</v>
      </c>
      <c r="F94" t="s">
        <v>8</v>
      </c>
      <c r="G94">
        <v>1.4350000000000001</v>
      </c>
      <c r="H94">
        <v>0.18618000000000001</v>
      </c>
      <c r="I94">
        <v>0.22131500000000001</v>
      </c>
      <c r="J94">
        <v>2.84681E-3</v>
      </c>
      <c r="K94">
        <v>85.12</v>
      </c>
      <c r="L94" s="20">
        <f t="shared" si="15"/>
        <v>2.8267697511476175E-2</v>
      </c>
      <c r="N94">
        <f t="shared" si="16"/>
        <v>163</v>
      </c>
      <c r="O94">
        <f t="shared" si="10"/>
        <v>651.63</v>
      </c>
      <c r="P94">
        <f t="shared" si="17"/>
        <v>562.24700000000007</v>
      </c>
      <c r="Q94">
        <f t="shared" si="11"/>
        <v>89.382999999999925</v>
      </c>
      <c r="R94">
        <f t="shared" si="12"/>
        <v>-7608.2809599999937</v>
      </c>
      <c r="S94">
        <f t="shared" si="18"/>
        <v>-67510.270632887681</v>
      </c>
      <c r="T94">
        <f t="shared" si="13"/>
        <v>-0.76265441881115459</v>
      </c>
      <c r="U94">
        <f t="shared" si="14"/>
        <v>50444.245600000002</v>
      </c>
      <c r="V94">
        <f t="shared" si="19"/>
        <v>5.8913504165113005E-2</v>
      </c>
    </row>
    <row r="95" spans="5:22" x14ac:dyDescent="0.2">
      <c r="E95" t="s">
        <v>102</v>
      </c>
      <c r="F95" t="s">
        <v>8</v>
      </c>
      <c r="G95">
        <v>1.2849999999999999</v>
      </c>
      <c r="H95">
        <v>0.173515</v>
      </c>
      <c r="I95">
        <v>0.21749399999999999</v>
      </c>
      <c r="J95">
        <v>2.8530299999999999E-3</v>
      </c>
      <c r="K95">
        <v>84.74</v>
      </c>
      <c r="L95" s="20">
        <f t="shared" si="15"/>
        <v>-4.4642857142858094E-3</v>
      </c>
      <c r="N95">
        <f t="shared" si="16"/>
        <v>162</v>
      </c>
      <c r="O95">
        <f t="shared" si="10"/>
        <v>607.30250000000001</v>
      </c>
      <c r="P95">
        <f t="shared" si="17"/>
        <v>651.63</v>
      </c>
      <c r="Q95">
        <f t="shared" si="11"/>
        <v>-44.327499999999986</v>
      </c>
      <c r="R95">
        <f t="shared" si="12"/>
        <v>3756.3123499999988</v>
      </c>
      <c r="S95">
        <f t="shared" si="18"/>
        <v>-63754.720937306491</v>
      </c>
      <c r="T95">
        <f t="shared" si="13"/>
        <v>-0.72180210903080766</v>
      </c>
      <c r="U95">
        <f t="shared" si="14"/>
        <v>46965.313849999999</v>
      </c>
      <c r="V95">
        <f t="shared" si="19"/>
        <v>5.8635318511356636E-2</v>
      </c>
    </row>
    <row r="96" spans="5:22" x14ac:dyDescent="0.2">
      <c r="E96" t="s">
        <v>103</v>
      </c>
      <c r="F96" t="s">
        <v>8</v>
      </c>
      <c r="G96">
        <v>1.125</v>
      </c>
      <c r="H96">
        <v>0.15871299999999999</v>
      </c>
      <c r="I96">
        <v>0.214256</v>
      </c>
      <c r="J96">
        <v>2.8530299999999999E-3</v>
      </c>
      <c r="K96">
        <v>84.19</v>
      </c>
      <c r="L96" s="20">
        <f t="shared" si="15"/>
        <v>-6.4904413500117553E-3</v>
      </c>
      <c r="N96">
        <f t="shared" si="16"/>
        <v>161</v>
      </c>
      <c r="O96">
        <f t="shared" si="10"/>
        <v>555.49549999999999</v>
      </c>
      <c r="P96">
        <f t="shared" si="17"/>
        <v>607.30250000000001</v>
      </c>
      <c r="Q96">
        <f t="shared" si="11"/>
        <v>-51.807000000000016</v>
      </c>
      <c r="R96">
        <f t="shared" si="12"/>
        <v>4361.6313300000011</v>
      </c>
      <c r="S96">
        <f t="shared" si="18"/>
        <v>-59393.811409415517</v>
      </c>
      <c r="T96">
        <f t="shared" si="13"/>
        <v>-0.67242986414843153</v>
      </c>
      <c r="U96">
        <f t="shared" si="14"/>
        <v>42829.666144999996</v>
      </c>
      <c r="V96">
        <f t="shared" si="19"/>
        <v>5.7985202390839256E-2</v>
      </c>
    </row>
    <row r="97" spans="5:22" x14ac:dyDescent="0.2">
      <c r="E97" t="s">
        <v>104</v>
      </c>
      <c r="F97" t="s">
        <v>8</v>
      </c>
      <c r="G97">
        <v>1.0249999999999999</v>
      </c>
      <c r="H97">
        <v>0.14651900000000001</v>
      </c>
      <c r="I97">
        <v>0.21883</v>
      </c>
      <c r="J97">
        <v>2.8778900000000001E-3</v>
      </c>
      <c r="K97">
        <v>83.1</v>
      </c>
      <c r="L97" s="20">
        <f t="shared" si="15"/>
        <v>-1.2946905808290832E-2</v>
      </c>
      <c r="N97">
        <f t="shared" si="16"/>
        <v>160</v>
      </c>
      <c r="O97">
        <f t="shared" si="10"/>
        <v>512.81650000000002</v>
      </c>
      <c r="P97">
        <f t="shared" si="17"/>
        <v>555.49549999999999</v>
      </c>
      <c r="Q97">
        <f t="shared" si="11"/>
        <v>-42.678999999999974</v>
      </c>
      <c r="R97">
        <f t="shared" si="12"/>
        <v>3546.6248999999975</v>
      </c>
      <c r="S97">
        <f t="shared" si="18"/>
        <v>-55847.858939279671</v>
      </c>
      <c r="T97">
        <f t="shared" si="13"/>
        <v>-0.63779363001096656</v>
      </c>
      <c r="U97">
        <f t="shared" si="14"/>
        <v>39027.551149999999</v>
      </c>
      <c r="V97">
        <f t="shared" si="19"/>
        <v>5.9569505591846858E-2</v>
      </c>
    </row>
    <row r="98" spans="5:22" x14ac:dyDescent="0.2">
      <c r="E98" t="s">
        <v>105</v>
      </c>
      <c r="F98" t="s">
        <v>8</v>
      </c>
      <c r="G98">
        <v>1</v>
      </c>
      <c r="H98">
        <v>0.14369199999999999</v>
      </c>
      <c r="I98">
        <v>0.21968799999999999</v>
      </c>
      <c r="J98">
        <v>2.8592399999999999E-3</v>
      </c>
      <c r="K98">
        <v>82.87</v>
      </c>
      <c r="L98" s="20">
        <f t="shared" si="15"/>
        <v>-2.7677496991574957E-3</v>
      </c>
      <c r="N98">
        <f t="shared" si="16"/>
        <v>159</v>
      </c>
      <c r="O98">
        <f t="shared" si="10"/>
        <v>502.92199999999997</v>
      </c>
      <c r="P98">
        <f t="shared" si="17"/>
        <v>512.81650000000002</v>
      </c>
      <c r="Q98">
        <f t="shared" si="11"/>
        <v>-9.8945000000000505</v>
      </c>
      <c r="R98">
        <f t="shared" si="12"/>
        <v>819.95721500000423</v>
      </c>
      <c r="S98">
        <f t="shared" si="18"/>
        <v>-55028.539517909681</v>
      </c>
      <c r="T98">
        <f t="shared" si="13"/>
        <v>-0.62436429099677804</v>
      </c>
      <c r="U98">
        <f t="shared" si="14"/>
        <v>38177.146139999997</v>
      </c>
      <c r="V98">
        <f t="shared" si="19"/>
        <v>5.8576337210560422E-2</v>
      </c>
    </row>
    <row r="99" spans="5:22" x14ac:dyDescent="0.2">
      <c r="E99" t="s">
        <v>106</v>
      </c>
      <c r="F99" t="s">
        <v>8</v>
      </c>
      <c r="G99">
        <v>1.1499999999999999</v>
      </c>
      <c r="H99">
        <v>0.16364699999999999</v>
      </c>
      <c r="I99">
        <v>0.21137900000000001</v>
      </c>
      <c r="J99">
        <v>2.8157299999999998E-3</v>
      </c>
      <c r="K99">
        <v>84.85</v>
      </c>
      <c r="L99" s="20">
        <f t="shared" si="15"/>
        <v>2.3892844213828868E-2</v>
      </c>
      <c r="N99">
        <f t="shared" si="16"/>
        <v>158</v>
      </c>
      <c r="O99">
        <f t="shared" si="10"/>
        <v>572.7645</v>
      </c>
      <c r="P99">
        <f t="shared" si="17"/>
        <v>502.92199999999997</v>
      </c>
      <c r="Q99">
        <f t="shared" si="11"/>
        <v>69.84250000000003</v>
      </c>
      <c r="R99">
        <f t="shared" si="12"/>
        <v>-5926.1361250000018</v>
      </c>
      <c r="S99">
        <f t="shared" si="18"/>
        <v>-60955.300007200683</v>
      </c>
      <c r="T99">
        <f t="shared" si="13"/>
        <v>-0.68108597971934592</v>
      </c>
      <c r="U99">
        <f t="shared" si="14"/>
        <v>44574.067824999998</v>
      </c>
      <c r="V99">
        <f t="shared" si="19"/>
        <v>6.1977048163477128E-2</v>
      </c>
    </row>
    <row r="100" spans="5:22" x14ac:dyDescent="0.2">
      <c r="E100" t="s">
        <v>107</v>
      </c>
      <c r="F100" t="s">
        <v>8</v>
      </c>
      <c r="G100">
        <v>0.95</v>
      </c>
      <c r="H100">
        <v>0.140345</v>
      </c>
      <c r="I100">
        <v>0.215781</v>
      </c>
      <c r="J100">
        <v>2.9027499999999999E-3</v>
      </c>
      <c r="K100">
        <v>83.16</v>
      </c>
      <c r="L100" s="20">
        <f t="shared" si="15"/>
        <v>-1.9917501473187937E-2</v>
      </c>
      <c r="N100">
        <f t="shared" si="16"/>
        <v>157</v>
      </c>
      <c r="O100">
        <f t="shared" si="10"/>
        <v>491.20749999999998</v>
      </c>
      <c r="P100">
        <f t="shared" si="17"/>
        <v>572.7645</v>
      </c>
      <c r="Q100">
        <f t="shared" si="11"/>
        <v>-81.557000000000016</v>
      </c>
      <c r="R100">
        <f t="shared" si="12"/>
        <v>6782.2801200000013</v>
      </c>
      <c r="S100">
        <f t="shared" si="18"/>
        <v>-54173.700973180399</v>
      </c>
      <c r="T100">
        <f t="shared" si="13"/>
        <v>-0.62401869245991826</v>
      </c>
      <c r="U100">
        <f t="shared" si="14"/>
        <v>37523.815699999999</v>
      </c>
      <c r="V100">
        <f t="shared" si="19"/>
        <v>6.5749385581867423E-2</v>
      </c>
    </row>
    <row r="101" spans="5:22" x14ac:dyDescent="0.2">
      <c r="E101" t="s">
        <v>108</v>
      </c>
      <c r="F101" t="s">
        <v>8</v>
      </c>
      <c r="G101">
        <v>1.0449999999999999</v>
      </c>
      <c r="H101">
        <v>0.151587</v>
      </c>
      <c r="I101">
        <v>0.21414800000000001</v>
      </c>
      <c r="J101">
        <v>2.9276100000000002E-3</v>
      </c>
      <c r="K101">
        <v>84.02</v>
      </c>
      <c r="L101" s="20">
        <f t="shared" si="15"/>
        <v>1.0341510341510318E-2</v>
      </c>
      <c r="N101">
        <f t="shared" si="16"/>
        <v>156</v>
      </c>
      <c r="O101">
        <f t="shared" si="10"/>
        <v>530.55449999999996</v>
      </c>
      <c r="P101">
        <f t="shared" si="17"/>
        <v>491.20749999999998</v>
      </c>
      <c r="Q101">
        <f t="shared" si="11"/>
        <v>39.34699999999998</v>
      </c>
      <c r="R101">
        <f t="shared" si="12"/>
        <v>-3305.9349399999983</v>
      </c>
      <c r="S101">
        <f t="shared" si="18"/>
        <v>-57480.259931872861</v>
      </c>
      <c r="T101">
        <f t="shared" si="13"/>
        <v>-0.66777691975853293</v>
      </c>
      <c r="U101">
        <f t="shared" si="14"/>
        <v>40919.689089999993</v>
      </c>
      <c r="V101">
        <f t="shared" si="19"/>
        <v>6.3568683225185926E-2</v>
      </c>
    </row>
    <row r="102" spans="5:22" x14ac:dyDescent="0.2">
      <c r="E102" t="s">
        <v>109</v>
      </c>
      <c r="F102" t="s">
        <v>8</v>
      </c>
      <c r="G102">
        <v>1.345</v>
      </c>
      <c r="H102">
        <v>0.180836</v>
      </c>
      <c r="I102">
        <v>0.21889</v>
      </c>
      <c r="J102">
        <v>2.9524799999999999E-3</v>
      </c>
      <c r="K102">
        <v>85.39</v>
      </c>
      <c r="L102" s="20">
        <f t="shared" si="15"/>
        <v>1.6305641513925329E-2</v>
      </c>
      <c r="N102">
        <f t="shared" si="16"/>
        <v>155</v>
      </c>
      <c r="O102">
        <f t="shared" si="10"/>
        <v>632.92600000000004</v>
      </c>
      <c r="P102">
        <f t="shared" si="17"/>
        <v>530.55449999999996</v>
      </c>
      <c r="Q102">
        <f t="shared" si="11"/>
        <v>102.37150000000008</v>
      </c>
      <c r="R102">
        <f t="shared" si="12"/>
        <v>-8741.5023850000071</v>
      </c>
      <c r="S102">
        <f t="shared" si="18"/>
        <v>-66222.430093792616</v>
      </c>
      <c r="T102">
        <f t="shared" si="13"/>
        <v>-0.77587460477508263</v>
      </c>
      <c r="U102">
        <f t="shared" si="14"/>
        <v>49338.051140000003</v>
      </c>
      <c r="V102">
        <f t="shared" si="19"/>
        <v>6.5106498658347459E-2</v>
      </c>
    </row>
    <row r="103" spans="5:22" x14ac:dyDescent="0.2">
      <c r="E103" t="s">
        <v>110</v>
      </c>
      <c r="F103" t="s">
        <v>8</v>
      </c>
      <c r="G103">
        <v>1.58</v>
      </c>
      <c r="H103">
        <v>0.20772599999999999</v>
      </c>
      <c r="I103">
        <v>0.21198900000000001</v>
      </c>
      <c r="J103">
        <v>2.9773400000000002E-3</v>
      </c>
      <c r="K103">
        <v>87.35</v>
      </c>
      <c r="L103" s="20">
        <f t="shared" si="15"/>
        <v>2.2953507436467957E-2</v>
      </c>
      <c r="N103">
        <f t="shared" si="16"/>
        <v>154</v>
      </c>
      <c r="O103">
        <f t="shared" si="10"/>
        <v>727.04099999999994</v>
      </c>
      <c r="P103">
        <f t="shared" si="17"/>
        <v>632.92600000000004</v>
      </c>
      <c r="Q103">
        <f t="shared" si="11"/>
        <v>94.114999999999895</v>
      </c>
      <c r="R103">
        <f t="shared" si="12"/>
        <v>-8220.9452499999898</v>
      </c>
      <c r="S103">
        <f t="shared" si="18"/>
        <v>-74444.151218397383</v>
      </c>
      <c r="T103">
        <f t="shared" si="13"/>
        <v>-0.8795458301134258</v>
      </c>
      <c r="U103">
        <f t="shared" si="14"/>
        <v>57977.03134999999</v>
      </c>
      <c r="V103">
        <f t="shared" si="19"/>
        <v>6.8089451982356261E-2</v>
      </c>
    </row>
    <row r="104" spans="5:22" x14ac:dyDescent="0.2">
      <c r="E104" t="s">
        <v>111</v>
      </c>
      <c r="F104" t="s">
        <v>8</v>
      </c>
      <c r="G104">
        <v>1.6</v>
      </c>
      <c r="H104">
        <v>0.20985000000000001</v>
      </c>
      <c r="I104">
        <v>0.21203900000000001</v>
      </c>
      <c r="J104">
        <v>2.94626E-3</v>
      </c>
      <c r="K104">
        <v>87.5</v>
      </c>
      <c r="L104" s="20">
        <f t="shared" si="15"/>
        <v>1.7172295363481194E-3</v>
      </c>
      <c r="N104">
        <f t="shared" si="16"/>
        <v>153</v>
      </c>
      <c r="O104">
        <f t="shared" si="10"/>
        <v>734.47500000000002</v>
      </c>
      <c r="P104">
        <f t="shared" si="17"/>
        <v>727.04099999999994</v>
      </c>
      <c r="Q104">
        <f t="shared" si="11"/>
        <v>7.4340000000000828</v>
      </c>
      <c r="R104">
        <f t="shared" si="12"/>
        <v>-650.47500000000719</v>
      </c>
      <c r="S104">
        <f t="shared" si="18"/>
        <v>-75095.505764227506</v>
      </c>
      <c r="T104">
        <f t="shared" si="13"/>
        <v>-0.87797970163854344</v>
      </c>
      <c r="U104">
        <f t="shared" si="14"/>
        <v>58666.5625</v>
      </c>
      <c r="V104">
        <f t="shared" si="19"/>
        <v>6.4189061846802078E-2</v>
      </c>
    </row>
    <row r="105" spans="5:22" x14ac:dyDescent="0.2">
      <c r="E105" t="s">
        <v>112</v>
      </c>
      <c r="F105" t="s">
        <v>8</v>
      </c>
      <c r="G105">
        <v>1.595</v>
      </c>
      <c r="H105">
        <v>0.20614399999999999</v>
      </c>
      <c r="I105">
        <v>0.21845999999999999</v>
      </c>
      <c r="J105">
        <v>2.9400400000000001E-3</v>
      </c>
      <c r="K105">
        <v>86.95</v>
      </c>
      <c r="L105" s="20">
        <f t="shared" si="15"/>
        <v>-6.2857142857142279E-3</v>
      </c>
      <c r="N105">
        <f t="shared" si="16"/>
        <v>152</v>
      </c>
      <c r="O105">
        <f t="shared" si="10"/>
        <v>721.50400000000002</v>
      </c>
      <c r="P105">
        <f t="shared" si="17"/>
        <v>734.47500000000002</v>
      </c>
      <c r="Q105">
        <f t="shared" si="11"/>
        <v>-12.971000000000004</v>
      </c>
      <c r="R105">
        <f t="shared" si="12"/>
        <v>1127.8284500000004</v>
      </c>
      <c r="S105">
        <f t="shared" si="18"/>
        <v>-73968.555293929137</v>
      </c>
      <c r="T105">
        <f t="shared" si="13"/>
        <v>-0.86297821946969611</v>
      </c>
      <c r="U105">
        <f t="shared" si="14"/>
        <v>57152.272800000006</v>
      </c>
      <c r="V105">
        <f t="shared" si="19"/>
        <v>6.464327176857651E-2</v>
      </c>
    </row>
    <row r="106" spans="5:22" x14ac:dyDescent="0.2">
      <c r="E106" t="s">
        <v>113</v>
      </c>
      <c r="F106" t="s">
        <v>8</v>
      </c>
      <c r="G106">
        <v>1.75</v>
      </c>
      <c r="H106">
        <v>0.21951699999999999</v>
      </c>
      <c r="I106">
        <v>0.220445</v>
      </c>
      <c r="J106">
        <v>2.9276100000000002E-3</v>
      </c>
      <c r="K106">
        <v>87.51</v>
      </c>
      <c r="L106" s="20">
        <f t="shared" si="15"/>
        <v>6.4404830362276844E-3</v>
      </c>
      <c r="N106">
        <f t="shared" si="16"/>
        <v>151</v>
      </c>
      <c r="O106">
        <f t="shared" si="10"/>
        <v>768.30949999999996</v>
      </c>
      <c r="P106">
        <f t="shared" si="17"/>
        <v>721.50400000000002</v>
      </c>
      <c r="Q106">
        <f t="shared" si="11"/>
        <v>46.805499999999938</v>
      </c>
      <c r="R106">
        <f t="shared" si="12"/>
        <v>-4095.9493049999946</v>
      </c>
      <c r="S106">
        <f t="shared" si="18"/>
        <v>-78065.367577148616</v>
      </c>
      <c r="T106">
        <f t="shared" si="13"/>
        <v>-0.90692440782752415</v>
      </c>
      <c r="U106">
        <f t="shared" si="14"/>
        <v>61109.764345000003</v>
      </c>
      <c r="V106">
        <f t="shared" si="19"/>
        <v>6.3920267364016528E-2</v>
      </c>
    </row>
    <row r="107" spans="5:22" x14ac:dyDescent="0.2">
      <c r="E107" t="s">
        <v>114</v>
      </c>
      <c r="F107" t="s">
        <v>8</v>
      </c>
      <c r="G107">
        <v>1.845</v>
      </c>
      <c r="H107">
        <v>0.22838</v>
      </c>
      <c r="I107">
        <v>0.22019</v>
      </c>
      <c r="J107">
        <v>2.9524799999999999E-3</v>
      </c>
      <c r="K107">
        <v>87.91</v>
      </c>
      <c r="L107" s="20">
        <f t="shared" si="15"/>
        <v>4.5709061821506136E-3</v>
      </c>
      <c r="N107">
        <f t="shared" si="16"/>
        <v>150</v>
      </c>
      <c r="O107">
        <f t="shared" si="10"/>
        <v>799.33</v>
      </c>
      <c r="P107">
        <f t="shared" si="17"/>
        <v>768.30949999999996</v>
      </c>
      <c r="Q107">
        <f t="shared" si="11"/>
        <v>31.020500000000084</v>
      </c>
      <c r="R107">
        <f t="shared" si="12"/>
        <v>-2727.0121550000072</v>
      </c>
      <c r="S107">
        <f t="shared" si="18"/>
        <v>-80793.286656556447</v>
      </c>
      <c r="T107">
        <f t="shared" si="13"/>
        <v>-0.94658953566567372</v>
      </c>
      <c r="U107">
        <f t="shared" si="14"/>
        <v>63811.600300000006</v>
      </c>
      <c r="V107">
        <f t="shared" si="19"/>
        <v>6.243438968333874E-2</v>
      </c>
    </row>
    <row r="108" spans="5:22" x14ac:dyDescent="0.2">
      <c r="E108" t="s">
        <v>115</v>
      </c>
      <c r="F108" t="s">
        <v>8</v>
      </c>
      <c r="G108">
        <v>1.7949999999999999</v>
      </c>
      <c r="H108">
        <v>0.224187</v>
      </c>
      <c r="I108">
        <v>0.22125700000000001</v>
      </c>
      <c r="J108">
        <v>2.94626E-3</v>
      </c>
      <c r="K108">
        <v>87.74</v>
      </c>
      <c r="L108" s="20">
        <f t="shared" si="15"/>
        <v>-1.9337959276533034E-3</v>
      </c>
      <c r="N108">
        <f t="shared" si="16"/>
        <v>149</v>
      </c>
      <c r="O108">
        <f t="shared" si="10"/>
        <v>784.65449999999998</v>
      </c>
      <c r="P108">
        <f t="shared" si="17"/>
        <v>799.33</v>
      </c>
      <c r="Q108">
        <f t="shared" si="11"/>
        <v>-14.675500000000056</v>
      </c>
      <c r="R108">
        <f t="shared" si="12"/>
        <v>1287.6283700000049</v>
      </c>
      <c r="S108">
        <f t="shared" si="18"/>
        <v>-79506.604876092111</v>
      </c>
      <c r="T108">
        <f t="shared" si="13"/>
        <v>-0.92955210191363147</v>
      </c>
      <c r="U108">
        <f t="shared" si="14"/>
        <v>62563.085829999996</v>
      </c>
      <c r="V108">
        <f t="shared" si="19"/>
        <v>6.0286687018983993E-2</v>
      </c>
    </row>
    <row r="109" spans="5:22" x14ac:dyDescent="0.2">
      <c r="E109" t="s">
        <v>116</v>
      </c>
      <c r="F109" t="s">
        <v>8</v>
      </c>
      <c r="G109">
        <v>1.69</v>
      </c>
      <c r="H109">
        <v>0.21726200000000001</v>
      </c>
      <c r="I109">
        <v>0.21704200000000001</v>
      </c>
      <c r="J109">
        <v>2.9835500000000002E-3</v>
      </c>
      <c r="K109">
        <v>87.74</v>
      </c>
      <c r="L109" s="20">
        <f t="shared" si="15"/>
        <v>0</v>
      </c>
      <c r="N109">
        <f t="shared" si="16"/>
        <v>148</v>
      </c>
      <c r="O109">
        <f t="shared" si="10"/>
        <v>760.41700000000003</v>
      </c>
      <c r="P109">
        <f t="shared" si="17"/>
        <v>784.65449999999998</v>
      </c>
      <c r="Q109">
        <f t="shared" si="11"/>
        <v>-24.237499999999955</v>
      </c>
      <c r="R109">
        <f t="shared" si="12"/>
        <v>2126.5982499999959</v>
      </c>
      <c r="S109">
        <f t="shared" si="18"/>
        <v>-77380.936178194024</v>
      </c>
      <c r="T109">
        <f t="shared" si="13"/>
        <v>-0.91615036561289998</v>
      </c>
      <c r="U109">
        <f t="shared" si="14"/>
        <v>60803.987580000001</v>
      </c>
      <c r="V109">
        <f t="shared" si="19"/>
        <v>5.7955970117363378E-2</v>
      </c>
    </row>
    <row r="110" spans="5:22" x14ac:dyDescent="0.2">
      <c r="E110" t="s">
        <v>117</v>
      </c>
      <c r="F110" t="s">
        <v>8</v>
      </c>
      <c r="G110">
        <v>1.6</v>
      </c>
      <c r="H110">
        <v>0.21068899999999999</v>
      </c>
      <c r="I110">
        <v>0.214141</v>
      </c>
      <c r="J110">
        <v>2.9773400000000002E-3</v>
      </c>
      <c r="K110">
        <v>87.65</v>
      </c>
      <c r="L110" s="20">
        <f t="shared" si="15"/>
        <v>-1.0257579211304657E-3</v>
      </c>
      <c r="N110">
        <f t="shared" si="16"/>
        <v>147</v>
      </c>
      <c r="O110">
        <f t="shared" si="10"/>
        <v>737.41149999999993</v>
      </c>
      <c r="P110">
        <f t="shared" si="17"/>
        <v>760.41700000000003</v>
      </c>
      <c r="Q110">
        <f t="shared" si="11"/>
        <v>-23.005500000000097</v>
      </c>
      <c r="R110">
        <f t="shared" si="12"/>
        <v>2016.4320750000086</v>
      </c>
      <c r="S110">
        <f t="shared" si="18"/>
        <v>-75365.420253559627</v>
      </c>
      <c r="T110">
        <f t="shared" si="13"/>
        <v>-0.89043047753068738</v>
      </c>
      <c r="U110">
        <f t="shared" si="14"/>
        <v>59034.117975000001</v>
      </c>
      <c r="V110">
        <f t="shared" si="19"/>
        <v>5.800921454467578E-2</v>
      </c>
    </row>
    <row r="111" spans="5:22" x14ac:dyDescent="0.2">
      <c r="E111" t="s">
        <v>118</v>
      </c>
      <c r="F111" t="s">
        <v>8</v>
      </c>
      <c r="G111">
        <v>1.5249999999999999</v>
      </c>
      <c r="H111">
        <v>0.20671300000000001</v>
      </c>
      <c r="I111">
        <v>0.208644</v>
      </c>
      <c r="J111">
        <v>2.9649099999999999E-3</v>
      </c>
      <c r="K111">
        <v>87.86</v>
      </c>
      <c r="L111" s="20">
        <f t="shared" si="15"/>
        <v>2.3958927552765186E-3</v>
      </c>
      <c r="N111">
        <f t="shared" si="16"/>
        <v>146</v>
      </c>
      <c r="O111">
        <f t="shared" si="10"/>
        <v>723.49549999999999</v>
      </c>
      <c r="P111">
        <f t="shared" si="17"/>
        <v>737.41149999999993</v>
      </c>
      <c r="Q111">
        <f t="shared" si="11"/>
        <v>-13.91599999999994</v>
      </c>
      <c r="R111">
        <f t="shared" si="12"/>
        <v>1222.6597599999948</v>
      </c>
      <c r="S111">
        <f t="shared" si="18"/>
        <v>-74143.650924037167</v>
      </c>
      <c r="T111">
        <f t="shared" si="13"/>
        <v>-0.87233830183010719</v>
      </c>
      <c r="U111">
        <f t="shared" si="14"/>
        <v>58228.814630000001</v>
      </c>
      <c r="V111">
        <f t="shared" si="19"/>
        <v>5.4042836109088853E-2</v>
      </c>
    </row>
    <row r="112" spans="5:22" x14ac:dyDescent="0.2">
      <c r="E112" t="s">
        <v>119</v>
      </c>
      <c r="F112" t="s">
        <v>8</v>
      </c>
      <c r="G112">
        <v>1.57</v>
      </c>
      <c r="H112">
        <v>0.21252499999999999</v>
      </c>
      <c r="I112">
        <v>0.20665700000000001</v>
      </c>
      <c r="J112">
        <v>2.9400400000000001E-3</v>
      </c>
      <c r="K112">
        <v>88.31</v>
      </c>
      <c r="L112" s="20">
        <f t="shared" si="15"/>
        <v>5.1217846574096448E-3</v>
      </c>
      <c r="N112">
        <f t="shared" si="16"/>
        <v>145</v>
      </c>
      <c r="O112">
        <f t="shared" si="10"/>
        <v>743.83749999999998</v>
      </c>
      <c r="P112">
        <f t="shared" si="17"/>
        <v>723.49549999999999</v>
      </c>
      <c r="Q112">
        <f t="shared" si="11"/>
        <v>20.341999999999985</v>
      </c>
      <c r="R112">
        <f t="shared" si="12"/>
        <v>-1796.4020199999986</v>
      </c>
      <c r="S112">
        <f t="shared" si="18"/>
        <v>-75940.925282338998</v>
      </c>
      <c r="T112">
        <f t="shared" si="13"/>
        <v>-0.88598951574241247</v>
      </c>
      <c r="U112">
        <f t="shared" si="14"/>
        <v>60193.289625000005</v>
      </c>
      <c r="V112">
        <f t="shared" si="19"/>
        <v>5.4088260438235419E-2</v>
      </c>
    </row>
    <row r="113" spans="5:22" x14ac:dyDescent="0.2">
      <c r="E113" t="s">
        <v>120</v>
      </c>
      <c r="F113" t="s">
        <v>8</v>
      </c>
      <c r="G113">
        <v>1.2549999999999999</v>
      </c>
      <c r="H113">
        <v>0.17907400000000001</v>
      </c>
      <c r="I113">
        <v>0.21079500000000001</v>
      </c>
      <c r="J113">
        <v>2.9214000000000002E-3</v>
      </c>
      <c r="K113">
        <v>86.49</v>
      </c>
      <c r="L113" s="20">
        <f t="shared" si="15"/>
        <v>-2.0609217529158674E-2</v>
      </c>
      <c r="N113">
        <f t="shared" si="16"/>
        <v>144</v>
      </c>
      <c r="O113">
        <f t="shared" si="10"/>
        <v>626.75900000000001</v>
      </c>
      <c r="P113">
        <f t="shared" si="17"/>
        <v>743.83749999999998</v>
      </c>
      <c r="Q113">
        <f t="shared" si="11"/>
        <v>-117.07849999999996</v>
      </c>
      <c r="R113">
        <f t="shared" si="12"/>
        <v>10126.119464999996</v>
      </c>
      <c r="S113">
        <f t="shared" si="18"/>
        <v>-65815.691806854738</v>
      </c>
      <c r="T113">
        <f t="shared" si="13"/>
        <v>-0.76299191287518031</v>
      </c>
      <c r="U113">
        <f t="shared" si="14"/>
        <v>49815.885909999997</v>
      </c>
      <c r="V113">
        <f t="shared" si="19"/>
        <v>5.8018819554454343E-2</v>
      </c>
    </row>
    <row r="114" spans="5:22" x14ac:dyDescent="0.2">
      <c r="E114" t="s">
        <v>121</v>
      </c>
      <c r="F114" t="s">
        <v>8</v>
      </c>
      <c r="G114">
        <v>1.0649999999999999</v>
      </c>
      <c r="H114">
        <v>0.15789300000000001</v>
      </c>
      <c r="I114">
        <v>0.21260200000000001</v>
      </c>
      <c r="J114">
        <v>2.9214000000000002E-3</v>
      </c>
      <c r="K114">
        <v>85.26</v>
      </c>
      <c r="L114" s="20">
        <f t="shared" si="15"/>
        <v>-1.4221297259798704E-2</v>
      </c>
      <c r="N114">
        <f t="shared" si="16"/>
        <v>143</v>
      </c>
      <c r="O114">
        <f t="shared" si="10"/>
        <v>552.62549999999999</v>
      </c>
      <c r="P114">
        <f t="shared" si="17"/>
        <v>626.75900000000001</v>
      </c>
      <c r="Q114">
        <f t="shared" si="11"/>
        <v>-74.133500000000026</v>
      </c>
      <c r="R114">
        <f t="shared" si="12"/>
        <v>6320.6222100000023</v>
      </c>
      <c r="S114">
        <f t="shared" si="18"/>
        <v>-59495.832588767611</v>
      </c>
      <c r="T114">
        <f t="shared" si="13"/>
        <v>-0.68972668779692747</v>
      </c>
      <c r="U114">
        <f t="shared" si="14"/>
        <v>43389.350129999999</v>
      </c>
      <c r="V114">
        <f t="shared" si="19"/>
        <v>5.3597632009423107E-2</v>
      </c>
    </row>
    <row r="115" spans="5:22" x14ac:dyDescent="0.2">
      <c r="E115" t="s">
        <v>122</v>
      </c>
      <c r="F115" t="s">
        <v>8</v>
      </c>
      <c r="G115">
        <v>1.0349999999999999</v>
      </c>
      <c r="H115">
        <v>0.15673100000000001</v>
      </c>
      <c r="I115">
        <v>0.20893999999999999</v>
      </c>
      <c r="J115">
        <v>2.89653E-3</v>
      </c>
      <c r="K115">
        <v>85.23</v>
      </c>
      <c r="L115" s="20">
        <f t="shared" si="15"/>
        <v>-3.5186488388461168E-4</v>
      </c>
      <c r="N115">
        <f t="shared" si="16"/>
        <v>142</v>
      </c>
      <c r="O115">
        <f t="shared" si="10"/>
        <v>548.55849999999998</v>
      </c>
      <c r="P115">
        <f t="shared" si="17"/>
        <v>552.62549999999999</v>
      </c>
      <c r="Q115">
        <f t="shared" si="11"/>
        <v>-4.0670000000000073</v>
      </c>
      <c r="R115">
        <f t="shared" si="12"/>
        <v>346.63041000000061</v>
      </c>
      <c r="S115">
        <f t="shared" si="18"/>
        <v>-59149.891905455414</v>
      </c>
      <c r="T115">
        <f t="shared" si="13"/>
        <v>-0.67987871587662208</v>
      </c>
      <c r="U115">
        <f t="shared" si="14"/>
        <v>43131.140955000003</v>
      </c>
      <c r="V115">
        <f t="shared" si="19"/>
        <v>5.3392781087499654E-2</v>
      </c>
    </row>
    <row r="116" spans="5:22" x14ac:dyDescent="0.2">
      <c r="E116" t="s">
        <v>123</v>
      </c>
      <c r="F116" t="s">
        <v>8</v>
      </c>
      <c r="G116">
        <v>1.0449999999999999</v>
      </c>
      <c r="H116">
        <v>0.156913</v>
      </c>
      <c r="I116">
        <v>0.21054</v>
      </c>
      <c r="J116">
        <v>2.9151799999999999E-3</v>
      </c>
      <c r="K116">
        <v>85.62</v>
      </c>
      <c r="L116" s="20">
        <f t="shared" si="15"/>
        <v>4.5758535726856397E-3</v>
      </c>
      <c r="N116">
        <f t="shared" si="16"/>
        <v>141</v>
      </c>
      <c r="O116">
        <f t="shared" si="10"/>
        <v>549.19550000000004</v>
      </c>
      <c r="P116">
        <f t="shared" si="17"/>
        <v>548.55849999999998</v>
      </c>
      <c r="Q116">
        <f t="shared" si="11"/>
        <v>0.6370000000000573</v>
      </c>
      <c r="R116">
        <f t="shared" si="12"/>
        <v>-54.539940000004911</v>
      </c>
      <c r="S116">
        <f t="shared" si="18"/>
        <v>-59205.111724171293</v>
      </c>
      <c r="T116">
        <f t="shared" si="13"/>
        <v>-0.68489506982567327</v>
      </c>
      <c r="U116">
        <f t="shared" si="14"/>
        <v>43364.618710000002</v>
      </c>
      <c r="V116">
        <f t="shared" si="19"/>
        <v>5.3061496050472549E-2</v>
      </c>
    </row>
    <row r="117" spans="5:22" x14ac:dyDescent="0.2">
      <c r="E117" t="s">
        <v>124</v>
      </c>
      <c r="F117" t="s">
        <v>8</v>
      </c>
      <c r="G117">
        <v>0.99</v>
      </c>
      <c r="H117">
        <v>0.152392</v>
      </c>
      <c r="I117">
        <v>0.20794799999999999</v>
      </c>
      <c r="J117">
        <v>2.9276100000000002E-3</v>
      </c>
      <c r="K117">
        <v>85.31</v>
      </c>
      <c r="L117" s="20">
        <f t="shared" si="15"/>
        <v>-3.6206493809858298E-3</v>
      </c>
      <c r="M117">
        <v>0.28259000000000001</v>
      </c>
      <c r="N117">
        <f t="shared" si="16"/>
        <v>140</v>
      </c>
      <c r="O117">
        <f t="shared" si="10"/>
        <v>533.37199999999996</v>
      </c>
      <c r="P117">
        <f t="shared" si="17"/>
        <v>549.19550000000004</v>
      </c>
      <c r="Q117">
        <f t="shared" si="11"/>
        <v>-15.823500000000081</v>
      </c>
      <c r="R117">
        <f t="shared" si="12"/>
        <v>1505.099941345007</v>
      </c>
      <c r="S117">
        <f t="shared" si="18"/>
        <v>-57700.696677896114</v>
      </c>
      <c r="T117">
        <f t="shared" si="13"/>
        <v>-0.67033784365545823</v>
      </c>
      <c r="U117">
        <f t="shared" si="14"/>
        <v>42036.965319999996</v>
      </c>
      <c r="V117">
        <f t="shared" si="19"/>
        <v>5.1377371183202861E-2</v>
      </c>
    </row>
    <row r="118" spans="5:22" x14ac:dyDescent="0.2">
      <c r="E118" t="s">
        <v>125</v>
      </c>
      <c r="F118" t="s">
        <v>8</v>
      </c>
      <c r="G118">
        <v>0.77500000000000002</v>
      </c>
      <c r="H118">
        <v>0.124831</v>
      </c>
      <c r="I118">
        <v>0.21429799999999999</v>
      </c>
      <c r="J118">
        <v>2.9897700000000001E-3</v>
      </c>
      <c r="K118">
        <v>83.32</v>
      </c>
      <c r="L118" s="20">
        <f t="shared" si="15"/>
        <v>-2.3326690892040869E-2</v>
      </c>
      <c r="N118">
        <f t="shared" si="16"/>
        <v>139</v>
      </c>
      <c r="O118">
        <f t="shared" si="10"/>
        <v>436.9085</v>
      </c>
      <c r="P118">
        <f t="shared" si="17"/>
        <v>533.37199999999996</v>
      </c>
      <c r="Q118">
        <f t="shared" si="11"/>
        <v>-96.463499999999954</v>
      </c>
      <c r="R118">
        <f t="shared" si="12"/>
        <v>8037.3388199999954</v>
      </c>
      <c r="S118">
        <f t="shared" si="18"/>
        <v>-49664.028195739775</v>
      </c>
      <c r="T118">
        <f t="shared" si="13"/>
        <v>-0.58922230785228935</v>
      </c>
      <c r="U118">
        <f t="shared" si="14"/>
        <v>33690.716219999995</v>
      </c>
      <c r="V118">
        <f t="shared" si="19"/>
        <v>5.6671692434182803E-2</v>
      </c>
    </row>
    <row r="119" spans="5:22" x14ac:dyDescent="0.2">
      <c r="E119" t="s">
        <v>126</v>
      </c>
      <c r="F119" t="s">
        <v>8</v>
      </c>
      <c r="G119">
        <v>0.69499999999999995</v>
      </c>
      <c r="H119">
        <v>0.11630500000000001</v>
      </c>
      <c r="I119">
        <v>0.209893</v>
      </c>
      <c r="J119">
        <v>3.0084199999999999E-3</v>
      </c>
      <c r="K119">
        <v>83.18</v>
      </c>
      <c r="L119" s="20">
        <f t="shared" si="15"/>
        <v>-1.6802688430147539E-3</v>
      </c>
      <c r="N119">
        <f t="shared" si="16"/>
        <v>138</v>
      </c>
      <c r="O119">
        <f t="shared" si="10"/>
        <v>407.0675</v>
      </c>
      <c r="P119">
        <f t="shared" si="17"/>
        <v>436.9085</v>
      </c>
      <c r="Q119">
        <f t="shared" si="11"/>
        <v>-29.841000000000008</v>
      </c>
      <c r="R119">
        <f t="shared" si="12"/>
        <v>2482.1743800000008</v>
      </c>
      <c r="S119">
        <f t="shared" si="18"/>
        <v>-47182.443038047626</v>
      </c>
      <c r="T119">
        <f t="shared" si="13"/>
        <v>-0.56327224319255254</v>
      </c>
      <c r="U119">
        <f t="shared" si="14"/>
        <v>31427.374650000005</v>
      </c>
      <c r="V119">
        <f t="shared" si="19"/>
        <v>5.1272772818077107E-2</v>
      </c>
    </row>
    <row r="120" spans="5:22" x14ac:dyDescent="0.2">
      <c r="E120" t="s">
        <v>127</v>
      </c>
      <c r="F120" t="s">
        <v>8</v>
      </c>
      <c r="G120">
        <v>0.61499999999999999</v>
      </c>
      <c r="H120">
        <v>0.107346</v>
      </c>
      <c r="I120">
        <v>0.20505599999999999</v>
      </c>
      <c r="J120">
        <v>2.9835500000000002E-3</v>
      </c>
      <c r="K120">
        <v>83.03</v>
      </c>
      <c r="L120" s="20">
        <f t="shared" si="15"/>
        <v>-1.8033181053138669E-3</v>
      </c>
      <c r="N120">
        <f t="shared" si="16"/>
        <v>137</v>
      </c>
      <c r="O120">
        <f t="shared" si="10"/>
        <v>375.71100000000001</v>
      </c>
      <c r="P120">
        <f t="shared" si="17"/>
        <v>407.0675</v>
      </c>
      <c r="Q120">
        <f t="shared" si="11"/>
        <v>-31.356499999999983</v>
      </c>
      <c r="R120">
        <f t="shared" si="12"/>
        <v>2603.5301949999985</v>
      </c>
      <c r="S120">
        <f t="shared" si="18"/>
        <v>-44579.476115290818</v>
      </c>
      <c r="T120">
        <f t="shared" si="13"/>
        <v>-0.52779799985625364</v>
      </c>
      <c r="U120">
        <f t="shared" si="14"/>
        <v>29042.784330000002</v>
      </c>
      <c r="V120">
        <f t="shared" si="19"/>
        <v>4.7461962245358785E-2</v>
      </c>
    </row>
    <row r="121" spans="5:22" x14ac:dyDescent="0.2">
      <c r="E121" t="s">
        <v>128</v>
      </c>
      <c r="F121" t="s">
        <v>8</v>
      </c>
      <c r="G121">
        <v>0.72499999999999998</v>
      </c>
      <c r="H121">
        <v>0.124445</v>
      </c>
      <c r="I121">
        <v>0.19848099999999999</v>
      </c>
      <c r="J121">
        <v>2.9835500000000002E-3</v>
      </c>
      <c r="K121">
        <v>84.72</v>
      </c>
      <c r="L121" s="20">
        <f t="shared" si="15"/>
        <v>2.035408888353607E-2</v>
      </c>
      <c r="N121">
        <f t="shared" si="16"/>
        <v>136</v>
      </c>
      <c r="O121">
        <f t="shared" si="10"/>
        <v>435.5575</v>
      </c>
      <c r="P121">
        <f t="shared" si="17"/>
        <v>375.71100000000001</v>
      </c>
      <c r="Q121">
        <f t="shared" si="11"/>
        <v>59.846499999999992</v>
      </c>
      <c r="R121">
        <f t="shared" si="12"/>
        <v>-5070.1954799999994</v>
      </c>
      <c r="S121">
        <f t="shared" si="18"/>
        <v>-49650.199393290677</v>
      </c>
      <c r="T121">
        <f t="shared" si="13"/>
        <v>-0.58783274761846194</v>
      </c>
      <c r="U121">
        <f t="shared" si="14"/>
        <v>34362.931400000001</v>
      </c>
      <c r="V121">
        <f t="shared" si="19"/>
        <v>5.0551000840625859E-2</v>
      </c>
    </row>
    <row r="122" spans="5:22" x14ac:dyDescent="0.2">
      <c r="E122" t="s">
        <v>129</v>
      </c>
      <c r="F122" t="s">
        <v>8</v>
      </c>
      <c r="G122">
        <v>0.65</v>
      </c>
      <c r="H122">
        <v>0.11493</v>
      </c>
      <c r="I122">
        <v>0.19728899999999999</v>
      </c>
      <c r="J122">
        <v>2.9835500000000002E-3</v>
      </c>
      <c r="K122">
        <v>84.27</v>
      </c>
      <c r="L122" s="20">
        <f t="shared" si="15"/>
        <v>-5.3116147308782669E-3</v>
      </c>
      <c r="N122">
        <f t="shared" si="16"/>
        <v>135</v>
      </c>
      <c r="O122">
        <f t="shared" si="10"/>
        <v>402.255</v>
      </c>
      <c r="P122">
        <f t="shared" si="17"/>
        <v>435.5575</v>
      </c>
      <c r="Q122">
        <f t="shared" si="11"/>
        <v>-33.302500000000009</v>
      </c>
      <c r="R122">
        <f t="shared" si="12"/>
        <v>2806.4016750000005</v>
      </c>
      <c r="S122">
        <f t="shared" si="18"/>
        <v>-46844.385551038293</v>
      </c>
      <c r="T122">
        <f t="shared" si="13"/>
        <v>-0.55461335916984245</v>
      </c>
      <c r="U122">
        <f t="shared" si="14"/>
        <v>31623.028849999995</v>
      </c>
      <c r="V122">
        <f t="shared" si="19"/>
        <v>4.8115279741055318E-2</v>
      </c>
    </row>
    <row r="123" spans="5:22" x14ac:dyDescent="0.2">
      <c r="E123" t="s">
        <v>130</v>
      </c>
      <c r="F123" t="s">
        <v>8</v>
      </c>
      <c r="G123">
        <v>0.66500000000000004</v>
      </c>
      <c r="H123">
        <v>0.11991400000000001</v>
      </c>
      <c r="I123">
        <v>0.19051399999999999</v>
      </c>
      <c r="J123">
        <v>2.9586899999999999E-3</v>
      </c>
      <c r="K123">
        <v>85.25</v>
      </c>
      <c r="L123" s="20">
        <f t="shared" si="15"/>
        <v>1.1629286816186024E-2</v>
      </c>
      <c r="N123">
        <f t="shared" si="16"/>
        <v>134</v>
      </c>
      <c r="O123">
        <f t="shared" si="10"/>
        <v>419.69900000000001</v>
      </c>
      <c r="P123">
        <f t="shared" si="17"/>
        <v>402.255</v>
      </c>
      <c r="Q123">
        <f t="shared" si="11"/>
        <v>17.444000000000017</v>
      </c>
      <c r="R123">
        <f t="shared" si="12"/>
        <v>-1487.1010000000015</v>
      </c>
      <c r="S123">
        <f t="shared" si="18"/>
        <v>-48332.041164397466</v>
      </c>
      <c r="T123">
        <f t="shared" si="13"/>
        <v>-0.56745843997099654</v>
      </c>
      <c r="U123">
        <f t="shared" si="14"/>
        <v>33451.839749999999</v>
      </c>
      <c r="V123">
        <f t="shared" si="19"/>
        <v>4.3628089461520157E-2</v>
      </c>
    </row>
    <row r="124" spans="5:22" x14ac:dyDescent="0.2">
      <c r="E124" t="s">
        <v>131</v>
      </c>
      <c r="F124" t="s">
        <v>8</v>
      </c>
      <c r="G124">
        <v>0.59499999999999997</v>
      </c>
      <c r="H124">
        <v>0.11003</v>
      </c>
      <c r="I124">
        <v>0.190857</v>
      </c>
      <c r="J124">
        <v>2.9400400000000001E-3</v>
      </c>
      <c r="K124">
        <v>84.66</v>
      </c>
      <c r="L124" s="20">
        <f t="shared" si="15"/>
        <v>-6.9208211143695353E-3</v>
      </c>
      <c r="N124">
        <f t="shared" si="16"/>
        <v>133</v>
      </c>
      <c r="O124">
        <f t="shared" si="10"/>
        <v>385.10500000000002</v>
      </c>
      <c r="P124">
        <f t="shared" si="17"/>
        <v>419.69900000000001</v>
      </c>
      <c r="Q124">
        <f t="shared" si="11"/>
        <v>-34.593999999999994</v>
      </c>
      <c r="R124">
        <f t="shared" si="12"/>
        <v>2928.7280399999995</v>
      </c>
      <c r="S124">
        <f t="shared" si="18"/>
        <v>-45403.880582837432</v>
      </c>
      <c r="T124">
        <f t="shared" si="13"/>
        <v>-0.52971914709827528</v>
      </c>
      <c r="U124">
        <f t="shared" si="14"/>
        <v>30520.489300000001</v>
      </c>
      <c r="V124">
        <f t="shared" si="19"/>
        <v>4.3868505403577188E-2</v>
      </c>
    </row>
    <row r="125" spans="5:22" x14ac:dyDescent="0.2">
      <c r="E125" t="s">
        <v>132</v>
      </c>
      <c r="F125" t="s">
        <v>8</v>
      </c>
      <c r="G125">
        <v>0.64</v>
      </c>
      <c r="H125">
        <v>0.116318</v>
      </c>
      <c r="I125">
        <v>0.191692</v>
      </c>
      <c r="J125">
        <v>2.9151799999999999E-3</v>
      </c>
      <c r="K125">
        <v>85.03</v>
      </c>
      <c r="L125" s="20">
        <f t="shared" si="15"/>
        <v>4.3704228679424251E-3</v>
      </c>
      <c r="N125">
        <f t="shared" si="16"/>
        <v>132</v>
      </c>
      <c r="O125">
        <f t="shared" si="10"/>
        <v>407.113</v>
      </c>
      <c r="P125">
        <f t="shared" si="17"/>
        <v>385.10500000000002</v>
      </c>
      <c r="Q125">
        <f t="shared" si="11"/>
        <v>22.007999999999981</v>
      </c>
      <c r="R125">
        <f t="shared" si="12"/>
        <v>-1871.3402399999984</v>
      </c>
      <c r="S125">
        <f t="shared" si="18"/>
        <v>-47275.750541984526</v>
      </c>
      <c r="T125">
        <f t="shared" si="13"/>
        <v>-0.54689413676580334</v>
      </c>
      <c r="U125">
        <f t="shared" si="14"/>
        <v>32376.81839</v>
      </c>
      <c r="V125">
        <f t="shared" si="19"/>
        <v>4.3959766006614248E-2</v>
      </c>
    </row>
    <row r="126" spans="5:22" x14ac:dyDescent="0.2">
      <c r="E126" t="s">
        <v>133</v>
      </c>
      <c r="F126" t="s">
        <v>8</v>
      </c>
      <c r="G126">
        <v>0.47499999999999998</v>
      </c>
      <c r="H126">
        <v>9.0722999999999998E-2</v>
      </c>
      <c r="I126">
        <v>0.196766</v>
      </c>
      <c r="J126">
        <v>2.8841000000000001E-3</v>
      </c>
      <c r="K126">
        <v>82.99</v>
      </c>
      <c r="L126" s="20">
        <f t="shared" si="15"/>
        <v>-2.3991532400329363E-2</v>
      </c>
      <c r="N126">
        <f t="shared" si="16"/>
        <v>131</v>
      </c>
      <c r="O126">
        <f t="shared" si="10"/>
        <v>317.53050000000002</v>
      </c>
      <c r="P126">
        <f t="shared" si="17"/>
        <v>407.113</v>
      </c>
      <c r="Q126">
        <f t="shared" si="11"/>
        <v>-89.582499999999982</v>
      </c>
      <c r="R126">
        <f t="shared" si="12"/>
        <v>7434.4516749999984</v>
      </c>
      <c r="S126">
        <f t="shared" si="18"/>
        <v>-39841.845761121294</v>
      </c>
      <c r="T126">
        <f t="shared" si="13"/>
        <v>-0.45598360063353144</v>
      </c>
      <c r="U126">
        <f t="shared" si="14"/>
        <v>24689.356195</v>
      </c>
      <c r="V126">
        <f t="shared" si="19"/>
        <v>4.8531510545128893E-2</v>
      </c>
    </row>
    <row r="127" spans="5:22" x14ac:dyDescent="0.2">
      <c r="E127" t="s">
        <v>134</v>
      </c>
      <c r="F127" t="s">
        <v>8</v>
      </c>
      <c r="G127">
        <v>0.48</v>
      </c>
      <c r="H127">
        <v>9.1982999999999995E-2</v>
      </c>
      <c r="I127">
        <v>0.19694800000000001</v>
      </c>
      <c r="J127">
        <v>2.8778900000000001E-3</v>
      </c>
      <c r="K127">
        <v>83.25</v>
      </c>
      <c r="L127" s="20">
        <f t="shared" si="15"/>
        <v>3.1329075792265737E-3</v>
      </c>
      <c r="N127">
        <f t="shared" si="16"/>
        <v>130</v>
      </c>
      <c r="O127">
        <f t="shared" si="10"/>
        <v>321.94049999999999</v>
      </c>
      <c r="P127">
        <f t="shared" si="17"/>
        <v>317.53050000000002</v>
      </c>
      <c r="Q127">
        <f t="shared" si="11"/>
        <v>4.4099999999999682</v>
      </c>
      <c r="R127">
        <f t="shared" si="12"/>
        <v>-367.13249999999732</v>
      </c>
      <c r="S127">
        <f t="shared" si="18"/>
        <v>-40209.434244721924</v>
      </c>
      <c r="T127">
        <f t="shared" si="13"/>
        <v>-0.45919971713707453</v>
      </c>
      <c r="U127">
        <f t="shared" si="14"/>
        <v>25121.546624999999</v>
      </c>
      <c r="V127">
        <f t="shared" si="19"/>
        <v>4.833922109313344E-2</v>
      </c>
    </row>
    <row r="128" spans="5:22" x14ac:dyDescent="0.2">
      <c r="E128" t="s">
        <v>135</v>
      </c>
      <c r="F128" t="s">
        <v>8</v>
      </c>
      <c r="G128">
        <v>0.39500000000000002</v>
      </c>
      <c r="H128">
        <v>7.7201000000000006E-2</v>
      </c>
      <c r="I128">
        <v>0.20424900000000001</v>
      </c>
      <c r="J128">
        <v>2.8343800000000001E-3</v>
      </c>
      <c r="K128">
        <v>81.55</v>
      </c>
      <c r="L128" s="20">
        <f t="shared" si="15"/>
        <v>-2.0420420420420471E-2</v>
      </c>
      <c r="N128">
        <f t="shared" si="16"/>
        <v>129</v>
      </c>
      <c r="O128">
        <f t="shared" si="10"/>
        <v>270.20350000000002</v>
      </c>
      <c r="P128">
        <f t="shared" si="17"/>
        <v>321.94049999999999</v>
      </c>
      <c r="Q128">
        <f t="shared" si="11"/>
        <v>-51.736999999999966</v>
      </c>
      <c r="R128">
        <f t="shared" si="12"/>
        <v>4219.1523499999967</v>
      </c>
      <c r="S128">
        <f t="shared" si="18"/>
        <v>-35990.741094439065</v>
      </c>
      <c r="T128">
        <f t="shared" si="13"/>
        <v>-0.40480728866371507</v>
      </c>
      <c r="U128">
        <f t="shared" si="14"/>
        <v>20652.595425</v>
      </c>
      <c r="V128">
        <f t="shared" si="19"/>
        <v>5.1327059335673095E-2</v>
      </c>
    </row>
    <row r="129" spans="5:22" x14ac:dyDescent="0.2">
      <c r="E129" t="s">
        <v>136</v>
      </c>
      <c r="F129" t="s">
        <v>8</v>
      </c>
      <c r="G129">
        <v>0.42499999999999999</v>
      </c>
      <c r="H129">
        <v>8.1783999999999996E-2</v>
      </c>
      <c r="I129">
        <v>0.204961</v>
      </c>
      <c r="J129">
        <v>2.8032999999999999E-3</v>
      </c>
      <c r="K129">
        <v>81.93</v>
      </c>
      <c r="L129" s="20">
        <f t="shared" si="15"/>
        <v>4.6597179644392028E-3</v>
      </c>
      <c r="N129">
        <f t="shared" si="16"/>
        <v>128</v>
      </c>
      <c r="O129">
        <f t="shared" si="10"/>
        <v>286.24399999999997</v>
      </c>
      <c r="P129">
        <f t="shared" si="17"/>
        <v>270.20350000000002</v>
      </c>
      <c r="Q129">
        <f t="shared" si="11"/>
        <v>16.040499999999952</v>
      </c>
      <c r="R129">
        <f t="shared" si="12"/>
        <v>-1314.1981649999962</v>
      </c>
      <c r="S129">
        <f t="shared" si="18"/>
        <v>-37305.344066727725</v>
      </c>
      <c r="T129">
        <f t="shared" si="13"/>
        <v>-0.41499234532641999</v>
      </c>
      <c r="U129">
        <f t="shared" si="14"/>
        <v>21964.47092</v>
      </c>
      <c r="V129">
        <f t="shared" si="19"/>
        <v>5.1850805389245386E-2</v>
      </c>
    </row>
    <row r="130" spans="5:22" x14ac:dyDescent="0.2">
      <c r="E130" t="s">
        <v>137</v>
      </c>
      <c r="F130" t="s">
        <v>8</v>
      </c>
      <c r="G130">
        <v>0.41</v>
      </c>
      <c r="H130">
        <v>7.9500000000000001E-2</v>
      </c>
      <c r="I130">
        <v>0.205294</v>
      </c>
      <c r="J130">
        <v>2.7970899999999999E-3</v>
      </c>
      <c r="K130">
        <v>81.77</v>
      </c>
      <c r="L130" s="20">
        <f t="shared" si="15"/>
        <v>-1.9528866105212872E-3</v>
      </c>
      <c r="N130">
        <f t="shared" si="16"/>
        <v>127</v>
      </c>
      <c r="O130">
        <f t="shared" si="10"/>
        <v>278.25</v>
      </c>
      <c r="P130">
        <f t="shared" si="17"/>
        <v>286.24399999999997</v>
      </c>
      <c r="Q130">
        <f t="shared" si="11"/>
        <v>-7.9939999999999714</v>
      </c>
      <c r="R130">
        <f t="shared" si="12"/>
        <v>653.66937999999766</v>
      </c>
      <c r="S130">
        <f t="shared" si="18"/>
        <v>-36652.089679073055</v>
      </c>
      <c r="T130">
        <f t="shared" si="13"/>
        <v>-0.40682219650967638</v>
      </c>
      <c r="U130">
        <f t="shared" si="14"/>
        <v>21317.502499999999</v>
      </c>
      <c r="V130">
        <f t="shared" si="19"/>
        <v>5.1817070863325564E-2</v>
      </c>
    </row>
    <row r="131" spans="5:22" x14ac:dyDescent="0.2">
      <c r="E131" t="s">
        <v>138</v>
      </c>
      <c r="F131" t="s">
        <v>8</v>
      </c>
      <c r="G131">
        <v>0.39500000000000002</v>
      </c>
      <c r="H131">
        <v>7.6876E-2</v>
      </c>
      <c r="I131">
        <v>0.20719699999999999</v>
      </c>
      <c r="J131">
        <v>2.7473599999999999E-3</v>
      </c>
      <c r="K131">
        <v>81.44</v>
      </c>
      <c r="L131" s="20">
        <f t="shared" si="15"/>
        <v>-4.0357099180627909E-3</v>
      </c>
      <c r="N131">
        <f t="shared" si="16"/>
        <v>126</v>
      </c>
      <c r="O131">
        <f t="shared" ref="O131:O194" si="20">$B$6*H131</f>
        <v>269.06599999999997</v>
      </c>
      <c r="P131">
        <f t="shared" si="17"/>
        <v>278.25</v>
      </c>
      <c r="Q131">
        <f t="shared" ref="Q131:Q194" si="21">O131-P131</f>
        <v>-9.1840000000000259</v>
      </c>
      <c r="R131">
        <f t="shared" ref="R131:R194" si="22">-Q131*K131+P131*M131</f>
        <v>747.94496000000208</v>
      </c>
      <c r="S131">
        <f t="shared" si="18"/>
        <v>-35904.55154126956</v>
      </c>
      <c r="T131">
        <f t="shared" ref="T131:T194" si="23">S131*J131/252</f>
        <v>-0.39143939969215213</v>
      </c>
      <c r="U131">
        <f t="shared" ref="U131:U194" si="24">-$B$6*G131+K131*O131</f>
        <v>20530.235039999996</v>
      </c>
      <c r="V131">
        <f t="shared" si="19"/>
        <v>5.1475928383815518E-2</v>
      </c>
    </row>
    <row r="132" spans="5:22" x14ac:dyDescent="0.2">
      <c r="E132" t="s">
        <v>139</v>
      </c>
      <c r="F132" t="s">
        <v>8</v>
      </c>
      <c r="G132">
        <v>0.47</v>
      </c>
      <c r="H132">
        <v>9.0709999999999999E-2</v>
      </c>
      <c r="I132">
        <v>0.19935</v>
      </c>
      <c r="J132">
        <v>2.7287100000000001E-3</v>
      </c>
      <c r="K132">
        <v>83.31</v>
      </c>
      <c r="L132" s="20">
        <f t="shared" ref="L132:L195" si="25">K132/K131-1</f>
        <v>2.2961689587426282E-2</v>
      </c>
      <c r="N132">
        <f t="shared" ref="N132:N195" si="26">N131-1</f>
        <v>125</v>
      </c>
      <c r="O132">
        <f t="shared" si="20"/>
        <v>317.48500000000001</v>
      </c>
      <c r="P132">
        <f t="shared" ref="P132:P195" si="27">O131</f>
        <v>269.06599999999997</v>
      </c>
      <c r="Q132">
        <f t="shared" si="21"/>
        <v>48.41900000000004</v>
      </c>
      <c r="R132">
        <f t="shared" si="22"/>
        <v>-4033.7868900000035</v>
      </c>
      <c r="S132">
        <f t="shared" ref="S132:S195" si="28">R132+S131+T131</f>
        <v>-39938.729870669253</v>
      </c>
      <c r="T132">
        <f t="shared" si="23"/>
        <v>-0.43246512533886466</v>
      </c>
      <c r="U132">
        <f t="shared" si="24"/>
        <v>24804.675350000001</v>
      </c>
      <c r="V132">
        <f t="shared" si="19"/>
        <v>5.7162902950602057E-2</v>
      </c>
    </row>
    <row r="133" spans="5:22" x14ac:dyDescent="0.2">
      <c r="E133" t="s">
        <v>140</v>
      </c>
      <c r="F133" t="s">
        <v>8</v>
      </c>
      <c r="G133">
        <v>0.48</v>
      </c>
      <c r="H133">
        <v>9.289E-2</v>
      </c>
      <c r="I133">
        <v>0.19755200000000001</v>
      </c>
      <c r="J133">
        <v>2.7287100000000001E-3</v>
      </c>
      <c r="K133">
        <v>83.66</v>
      </c>
      <c r="L133" s="20">
        <f t="shared" si="25"/>
        <v>4.2011763293721138E-3</v>
      </c>
      <c r="N133">
        <f t="shared" si="26"/>
        <v>124</v>
      </c>
      <c r="O133">
        <f t="shared" si="20"/>
        <v>325.11500000000001</v>
      </c>
      <c r="P133">
        <f t="shared" si="27"/>
        <v>317.48500000000001</v>
      </c>
      <c r="Q133">
        <f t="shared" si="21"/>
        <v>7.6299999999999955</v>
      </c>
      <c r="R133">
        <f t="shared" si="22"/>
        <v>-638.32579999999962</v>
      </c>
      <c r="S133">
        <f t="shared" si="28"/>
        <v>-40577.488135794592</v>
      </c>
      <c r="T133">
        <f t="shared" si="23"/>
        <v>-0.43938173671041297</v>
      </c>
      <c r="U133">
        <f t="shared" si="24"/>
        <v>25519.120899999998</v>
      </c>
      <c r="V133">
        <f t="shared" si="19"/>
        <v>5.4498285134329701E-2</v>
      </c>
    </row>
    <row r="134" spans="5:22" x14ac:dyDescent="0.2">
      <c r="E134" t="s">
        <v>141</v>
      </c>
      <c r="F134" t="s">
        <v>8</v>
      </c>
      <c r="G134">
        <v>0.79</v>
      </c>
      <c r="H134">
        <v>0.13649500000000001</v>
      </c>
      <c r="I134">
        <v>0.19941900000000001</v>
      </c>
      <c r="J134">
        <v>2.6914199999999999E-3</v>
      </c>
      <c r="K134">
        <v>86.2</v>
      </c>
      <c r="L134" s="20">
        <f t="shared" si="25"/>
        <v>3.0360984939038937E-2</v>
      </c>
      <c r="N134">
        <f t="shared" si="26"/>
        <v>123</v>
      </c>
      <c r="O134">
        <f t="shared" si="20"/>
        <v>477.73250000000002</v>
      </c>
      <c r="P134">
        <f t="shared" si="27"/>
        <v>325.11500000000001</v>
      </c>
      <c r="Q134">
        <f t="shared" si="21"/>
        <v>152.61750000000001</v>
      </c>
      <c r="R134">
        <f t="shared" si="22"/>
        <v>-13155.628500000001</v>
      </c>
      <c r="S134">
        <f t="shared" si="28"/>
        <v>-53733.5560175313</v>
      </c>
      <c r="T134">
        <f t="shared" si="23"/>
        <v>-0.57388717197104788</v>
      </c>
      <c r="U134">
        <f t="shared" si="24"/>
        <v>38415.541499999999</v>
      </c>
      <c r="V134">
        <f t="shared" si="19"/>
        <v>6.1088342207275548E-2</v>
      </c>
    </row>
    <row r="135" spans="5:22" x14ac:dyDescent="0.2">
      <c r="E135" t="s">
        <v>142</v>
      </c>
      <c r="F135" t="s">
        <v>8</v>
      </c>
      <c r="G135">
        <v>0.93</v>
      </c>
      <c r="H135">
        <v>0.16003100000000001</v>
      </c>
      <c r="I135">
        <v>0.189888</v>
      </c>
      <c r="J135">
        <v>2.7162800000000002E-3</v>
      </c>
      <c r="K135">
        <v>87.23</v>
      </c>
      <c r="L135" s="20">
        <f t="shared" si="25"/>
        <v>1.1948955916473381E-2</v>
      </c>
      <c r="N135">
        <f t="shared" si="26"/>
        <v>122</v>
      </c>
      <c r="O135">
        <f t="shared" si="20"/>
        <v>560.10850000000005</v>
      </c>
      <c r="P135">
        <f t="shared" si="27"/>
        <v>477.73250000000002</v>
      </c>
      <c r="Q135">
        <f t="shared" si="21"/>
        <v>82.376000000000033</v>
      </c>
      <c r="R135">
        <f t="shared" si="22"/>
        <v>-7185.6584800000028</v>
      </c>
      <c r="S135">
        <f t="shared" si="28"/>
        <v>-60919.788384703279</v>
      </c>
      <c r="T135">
        <f t="shared" si="23"/>
        <v>-0.6566476301333406</v>
      </c>
      <c r="U135">
        <f t="shared" si="24"/>
        <v>45603.264455000004</v>
      </c>
      <c r="V135">
        <f t="shared" si="19"/>
        <v>6.2057162338214129E-2</v>
      </c>
    </row>
    <row r="136" spans="5:22" x14ac:dyDescent="0.2">
      <c r="E136" t="s">
        <v>143</v>
      </c>
      <c r="F136" t="s">
        <v>8</v>
      </c>
      <c r="G136">
        <v>0.96499999999999997</v>
      </c>
      <c r="H136">
        <v>0.16555</v>
      </c>
      <c r="I136">
        <v>0.18893699999999999</v>
      </c>
      <c r="J136">
        <v>2.7038499999999998E-3</v>
      </c>
      <c r="K136">
        <v>87.46</v>
      </c>
      <c r="L136" s="20">
        <f t="shared" si="25"/>
        <v>2.6367075547402141E-3</v>
      </c>
      <c r="M136">
        <v>0.12615999999999999</v>
      </c>
      <c r="N136">
        <f t="shared" si="26"/>
        <v>121</v>
      </c>
      <c r="O136">
        <f t="shared" si="20"/>
        <v>579.42499999999995</v>
      </c>
      <c r="P136">
        <f t="shared" si="27"/>
        <v>560.10850000000005</v>
      </c>
      <c r="Q136">
        <f t="shared" si="21"/>
        <v>19.316499999999905</v>
      </c>
      <c r="R136">
        <f t="shared" si="22"/>
        <v>-1618.7578016399916</v>
      </c>
      <c r="S136">
        <f t="shared" si="28"/>
        <v>-62539.202833973402</v>
      </c>
      <c r="T136">
        <f t="shared" si="23"/>
        <v>-0.67101834755015466</v>
      </c>
      <c r="U136">
        <f t="shared" si="24"/>
        <v>47299.010499999989</v>
      </c>
      <c r="V136">
        <f t="shared" si="19"/>
        <v>6.1982178689821185E-2</v>
      </c>
    </row>
    <row r="137" spans="5:22" x14ac:dyDescent="0.2">
      <c r="E137" t="s">
        <v>144</v>
      </c>
      <c r="F137" t="s">
        <v>8</v>
      </c>
      <c r="G137">
        <v>1.06</v>
      </c>
      <c r="H137">
        <v>0.17960499999999999</v>
      </c>
      <c r="I137">
        <v>0.187027</v>
      </c>
      <c r="J137">
        <v>2.6727700000000001E-3</v>
      </c>
      <c r="K137">
        <v>88.33</v>
      </c>
      <c r="L137" s="20">
        <f t="shared" si="25"/>
        <v>9.9474045277840872E-3</v>
      </c>
      <c r="N137">
        <f t="shared" si="26"/>
        <v>120</v>
      </c>
      <c r="O137">
        <f t="shared" si="20"/>
        <v>628.61749999999995</v>
      </c>
      <c r="P137">
        <f t="shared" si="27"/>
        <v>579.42499999999995</v>
      </c>
      <c r="Q137">
        <f t="shared" si="21"/>
        <v>49.192499999999995</v>
      </c>
      <c r="R137">
        <f t="shared" si="22"/>
        <v>-4345.1735249999992</v>
      </c>
      <c r="S137">
        <f t="shared" si="28"/>
        <v>-66885.047377320952</v>
      </c>
      <c r="T137">
        <f t="shared" si="23"/>
        <v>-0.70939820666143705</v>
      </c>
      <c r="U137">
        <f t="shared" si="24"/>
        <v>51815.783774999996</v>
      </c>
      <c r="V137">
        <f t="shared" si="19"/>
        <v>6.2345493500012443E-2</v>
      </c>
    </row>
    <row r="138" spans="5:22" x14ac:dyDescent="0.2">
      <c r="E138" t="s">
        <v>145</v>
      </c>
      <c r="F138" t="s">
        <v>8</v>
      </c>
      <c r="G138">
        <v>1.21</v>
      </c>
      <c r="H138">
        <v>0.198488</v>
      </c>
      <c r="I138">
        <v>0.187002</v>
      </c>
      <c r="J138">
        <v>2.6727700000000001E-3</v>
      </c>
      <c r="K138">
        <v>89.17</v>
      </c>
      <c r="L138" s="20">
        <f t="shared" si="25"/>
        <v>9.5097928223706329E-3</v>
      </c>
      <c r="N138">
        <f t="shared" si="26"/>
        <v>119</v>
      </c>
      <c r="O138">
        <f t="shared" si="20"/>
        <v>694.70799999999997</v>
      </c>
      <c r="P138">
        <f t="shared" si="27"/>
        <v>628.61749999999995</v>
      </c>
      <c r="Q138">
        <f t="shared" si="21"/>
        <v>66.09050000000002</v>
      </c>
      <c r="R138">
        <f t="shared" si="22"/>
        <v>-5893.289885000002</v>
      </c>
      <c r="S138">
        <f t="shared" si="28"/>
        <v>-72779.046660527616</v>
      </c>
      <c r="T138">
        <f t="shared" si="23"/>
        <v>-0.77191131961451742</v>
      </c>
      <c r="U138">
        <f t="shared" si="24"/>
        <v>57712.112359999999</v>
      </c>
      <c r="V138">
        <f t="shared" si="19"/>
        <v>5.7084527689866764E-2</v>
      </c>
    </row>
    <row r="139" spans="5:22" x14ac:dyDescent="0.2">
      <c r="E139" t="s">
        <v>146</v>
      </c>
      <c r="F139" t="s">
        <v>8</v>
      </c>
      <c r="G139">
        <v>1.1100000000000001</v>
      </c>
      <c r="H139">
        <v>0.187778</v>
      </c>
      <c r="I139">
        <v>0.184942</v>
      </c>
      <c r="J139">
        <v>2.6603400000000002E-3</v>
      </c>
      <c r="K139">
        <v>88.88</v>
      </c>
      <c r="L139" s="20">
        <f t="shared" si="25"/>
        <v>-3.2522148704722253E-3</v>
      </c>
      <c r="N139">
        <f t="shared" si="26"/>
        <v>118</v>
      </c>
      <c r="O139">
        <f t="shared" si="20"/>
        <v>657.22299999999996</v>
      </c>
      <c r="P139">
        <f t="shared" si="27"/>
        <v>694.70799999999997</v>
      </c>
      <c r="Q139">
        <f t="shared" si="21"/>
        <v>-37.485000000000014</v>
      </c>
      <c r="R139">
        <f t="shared" si="22"/>
        <v>3331.6668000000009</v>
      </c>
      <c r="S139">
        <f t="shared" si="28"/>
        <v>-69448.151771847231</v>
      </c>
      <c r="T139">
        <f t="shared" si="23"/>
        <v>-0.73315752414569868</v>
      </c>
      <c r="U139">
        <f t="shared" si="24"/>
        <v>54528.98023999999</v>
      </c>
      <c r="V139">
        <f t="shared" si="19"/>
        <v>5.7246952348689803E-2</v>
      </c>
    </row>
    <row r="140" spans="5:22" x14ac:dyDescent="0.2">
      <c r="E140" t="s">
        <v>147</v>
      </c>
      <c r="F140" t="s">
        <v>8</v>
      </c>
      <c r="G140">
        <v>1.5249999999999999</v>
      </c>
      <c r="H140">
        <v>0.235128</v>
      </c>
      <c r="I140">
        <v>0.18779299999999999</v>
      </c>
      <c r="J140">
        <v>2.6603400000000002E-3</v>
      </c>
      <c r="K140">
        <v>90.63</v>
      </c>
      <c r="L140" s="20">
        <f t="shared" si="25"/>
        <v>1.9689468946894717E-2</v>
      </c>
      <c r="N140">
        <f t="shared" si="26"/>
        <v>117</v>
      </c>
      <c r="O140">
        <f t="shared" si="20"/>
        <v>822.94799999999998</v>
      </c>
      <c r="P140">
        <f t="shared" si="27"/>
        <v>657.22299999999996</v>
      </c>
      <c r="Q140">
        <f t="shared" si="21"/>
        <v>165.72500000000002</v>
      </c>
      <c r="R140">
        <f t="shared" si="22"/>
        <v>-15019.656750000002</v>
      </c>
      <c r="S140">
        <f t="shared" si="28"/>
        <v>-84468.541679371381</v>
      </c>
      <c r="T140">
        <f t="shared" si="23"/>
        <v>-0.89172634988610666</v>
      </c>
      <c r="U140">
        <f t="shared" si="24"/>
        <v>69246.277239999996</v>
      </c>
      <c r="V140">
        <f t="shared" si="19"/>
        <v>5.9095989099039868E-2</v>
      </c>
    </row>
    <row r="141" spans="5:22" x14ac:dyDescent="0.2">
      <c r="E141" t="s">
        <v>148</v>
      </c>
      <c r="F141" t="s">
        <v>8</v>
      </c>
      <c r="G141">
        <v>1.6</v>
      </c>
      <c r="H141">
        <v>0.243561</v>
      </c>
      <c r="I141">
        <v>0.188053</v>
      </c>
      <c r="J141">
        <v>2.6603400000000002E-3</v>
      </c>
      <c r="K141">
        <v>90.97</v>
      </c>
      <c r="L141" s="20">
        <f t="shared" si="25"/>
        <v>3.751517157674078E-3</v>
      </c>
      <c r="N141">
        <f t="shared" si="26"/>
        <v>116</v>
      </c>
      <c r="O141">
        <f t="shared" si="20"/>
        <v>852.46349999999995</v>
      </c>
      <c r="P141">
        <f t="shared" si="27"/>
        <v>822.94799999999998</v>
      </c>
      <c r="Q141">
        <f t="shared" si="21"/>
        <v>29.515499999999975</v>
      </c>
      <c r="R141">
        <f t="shared" si="22"/>
        <v>-2685.0250349999978</v>
      </c>
      <c r="S141">
        <f t="shared" si="28"/>
        <v>-87154.458440721268</v>
      </c>
      <c r="T141">
        <f t="shared" si="23"/>
        <v>-0.92008131733408105</v>
      </c>
      <c r="U141">
        <f t="shared" si="24"/>
        <v>71948.604594999997</v>
      </c>
      <c r="V141">
        <f t="shared" si="19"/>
        <v>5.6806342234639179E-2</v>
      </c>
    </row>
    <row r="142" spans="5:22" x14ac:dyDescent="0.2">
      <c r="E142" t="s">
        <v>149</v>
      </c>
      <c r="F142" t="s">
        <v>8</v>
      </c>
      <c r="G142">
        <v>1.645</v>
      </c>
      <c r="H142">
        <v>0.24823400000000001</v>
      </c>
      <c r="I142">
        <v>0.18993399999999999</v>
      </c>
      <c r="J142">
        <v>2.6479099999999998E-3</v>
      </c>
      <c r="K142">
        <v>91.14</v>
      </c>
      <c r="L142" s="20">
        <f t="shared" si="25"/>
        <v>1.8687479388810324E-3</v>
      </c>
      <c r="N142">
        <f t="shared" si="26"/>
        <v>115</v>
      </c>
      <c r="O142">
        <f t="shared" si="20"/>
        <v>868.81900000000007</v>
      </c>
      <c r="P142">
        <f t="shared" si="27"/>
        <v>852.46349999999995</v>
      </c>
      <c r="Q142">
        <f t="shared" si="21"/>
        <v>16.35550000000012</v>
      </c>
      <c r="R142">
        <f t="shared" si="22"/>
        <v>-1490.640270000011</v>
      </c>
      <c r="S142">
        <f t="shared" si="28"/>
        <v>-88646.018792038623</v>
      </c>
      <c r="T142">
        <f t="shared" si="23"/>
        <v>-0.93145507785566251</v>
      </c>
      <c r="U142">
        <f t="shared" si="24"/>
        <v>73426.663660000006</v>
      </c>
      <c r="V142">
        <f t="shared" si="19"/>
        <v>5.6100856598011263E-2</v>
      </c>
    </row>
    <row r="143" spans="5:22" x14ac:dyDescent="0.2">
      <c r="E143" t="s">
        <v>150</v>
      </c>
      <c r="F143" t="s">
        <v>8</v>
      </c>
      <c r="G143">
        <v>1.66</v>
      </c>
      <c r="H143">
        <v>0.24778900000000001</v>
      </c>
      <c r="I143">
        <v>0.19314500000000001</v>
      </c>
      <c r="J143">
        <v>2.62926E-3</v>
      </c>
      <c r="K143">
        <v>90.99</v>
      </c>
      <c r="L143" s="20">
        <f t="shared" si="25"/>
        <v>-1.645819618169897E-3</v>
      </c>
      <c r="N143">
        <f t="shared" si="26"/>
        <v>114</v>
      </c>
      <c r="O143">
        <f t="shared" si="20"/>
        <v>867.26150000000007</v>
      </c>
      <c r="P143">
        <f t="shared" si="27"/>
        <v>868.81900000000007</v>
      </c>
      <c r="Q143">
        <f t="shared" si="21"/>
        <v>-1.5575000000000045</v>
      </c>
      <c r="R143">
        <f t="shared" si="22"/>
        <v>141.7169250000004</v>
      </c>
      <c r="S143">
        <f t="shared" si="28"/>
        <v>-88505.233322116474</v>
      </c>
      <c r="T143">
        <f t="shared" si="23"/>
        <v>-0.92342567366868233</v>
      </c>
      <c r="U143">
        <f t="shared" si="24"/>
        <v>73102.123885000008</v>
      </c>
      <c r="V143">
        <f t="shared" si="19"/>
        <v>5.5787904813829399E-2</v>
      </c>
    </row>
    <row r="144" spans="5:22" x14ac:dyDescent="0.2">
      <c r="E144" t="s">
        <v>151</v>
      </c>
      <c r="F144" t="s">
        <v>8</v>
      </c>
      <c r="G144">
        <v>1.65</v>
      </c>
      <c r="H144">
        <v>0.244088</v>
      </c>
      <c r="I144">
        <v>0.197183</v>
      </c>
      <c r="J144">
        <v>2.6541300000000002E-3</v>
      </c>
      <c r="K144">
        <v>90.68</v>
      </c>
      <c r="L144" s="20">
        <f t="shared" si="25"/>
        <v>-3.4069677986590108E-3</v>
      </c>
      <c r="N144">
        <f t="shared" si="26"/>
        <v>113</v>
      </c>
      <c r="O144">
        <f t="shared" si="20"/>
        <v>854.30799999999999</v>
      </c>
      <c r="P144">
        <f t="shared" si="27"/>
        <v>867.26150000000007</v>
      </c>
      <c r="Q144">
        <f t="shared" si="21"/>
        <v>-12.953500000000076</v>
      </c>
      <c r="R144">
        <f t="shared" si="22"/>
        <v>1174.623380000007</v>
      </c>
      <c r="S144">
        <f t="shared" si="28"/>
        <v>-87331.533367790136</v>
      </c>
      <c r="T144">
        <f t="shared" si="23"/>
        <v>-0.91979858197401931</v>
      </c>
      <c r="U144">
        <f t="shared" si="24"/>
        <v>71693.649440000008</v>
      </c>
      <c r="V144">
        <f t="shared" si="19"/>
        <v>5.5244031630146025E-2</v>
      </c>
    </row>
    <row r="145" spans="5:22" x14ac:dyDescent="0.2">
      <c r="E145" t="s">
        <v>152</v>
      </c>
      <c r="F145" t="s">
        <v>8</v>
      </c>
      <c r="G145">
        <v>1.8149999999999999</v>
      </c>
      <c r="H145">
        <v>0.26204</v>
      </c>
      <c r="I145">
        <v>0.19664499999999999</v>
      </c>
      <c r="J145">
        <v>2.62926E-3</v>
      </c>
      <c r="K145">
        <v>91.42</v>
      </c>
      <c r="L145" s="20">
        <f t="shared" si="25"/>
        <v>8.160564622849531E-3</v>
      </c>
      <c r="N145">
        <f t="shared" si="26"/>
        <v>112</v>
      </c>
      <c r="O145">
        <f t="shared" si="20"/>
        <v>917.14</v>
      </c>
      <c r="P145">
        <f t="shared" si="27"/>
        <v>854.30799999999999</v>
      </c>
      <c r="Q145">
        <f t="shared" si="21"/>
        <v>62.831999999999994</v>
      </c>
      <c r="R145">
        <f t="shared" si="22"/>
        <v>-5744.1014399999995</v>
      </c>
      <c r="S145">
        <f t="shared" si="28"/>
        <v>-93076.554606372112</v>
      </c>
      <c r="T145">
        <f t="shared" si="23"/>
        <v>-0.97112088081091252</v>
      </c>
      <c r="U145">
        <f t="shared" si="24"/>
        <v>77492.438800000004</v>
      </c>
      <c r="V145">
        <f t="shared" si="19"/>
        <v>5.5425819161484098E-2</v>
      </c>
    </row>
    <row r="146" spans="5:22" x14ac:dyDescent="0.2">
      <c r="E146" t="s">
        <v>153</v>
      </c>
      <c r="F146" t="s">
        <v>8</v>
      </c>
      <c r="G146">
        <v>1.875</v>
      </c>
      <c r="H146">
        <v>0.26826899999999998</v>
      </c>
      <c r="I146">
        <v>0.197017</v>
      </c>
      <c r="J146">
        <v>2.62305E-3</v>
      </c>
      <c r="K146">
        <v>91.67</v>
      </c>
      <c r="L146" s="20">
        <f t="shared" si="25"/>
        <v>2.7346313716911652E-3</v>
      </c>
      <c r="N146">
        <f t="shared" si="26"/>
        <v>111</v>
      </c>
      <c r="O146">
        <f t="shared" si="20"/>
        <v>938.94149999999991</v>
      </c>
      <c r="P146">
        <f t="shared" si="27"/>
        <v>917.14</v>
      </c>
      <c r="Q146">
        <f t="shared" si="21"/>
        <v>21.801499999999919</v>
      </c>
      <c r="R146">
        <f t="shared" si="22"/>
        <v>-1998.5435049999926</v>
      </c>
      <c r="S146">
        <f t="shared" si="28"/>
        <v>-95076.069232252921</v>
      </c>
      <c r="T146">
        <f t="shared" si="23"/>
        <v>-0.9896400134907184</v>
      </c>
      <c r="U146">
        <f t="shared" si="24"/>
        <v>79510.267304999987</v>
      </c>
      <c r="V146">
        <f t="shared" si="19"/>
        <v>4.7645423479417123E-2</v>
      </c>
    </row>
    <row r="147" spans="5:22" x14ac:dyDescent="0.2">
      <c r="E147" t="s">
        <v>154</v>
      </c>
      <c r="F147" t="s">
        <v>8</v>
      </c>
      <c r="G147">
        <v>2.14</v>
      </c>
      <c r="H147">
        <v>0.29727500000000001</v>
      </c>
      <c r="I147">
        <v>0.19525300000000001</v>
      </c>
      <c r="J147">
        <v>2.62305E-3</v>
      </c>
      <c r="K147">
        <v>92.86</v>
      </c>
      <c r="L147" s="20">
        <f t="shared" si="25"/>
        <v>1.2981346132867833E-2</v>
      </c>
      <c r="N147">
        <f t="shared" si="26"/>
        <v>110</v>
      </c>
      <c r="O147">
        <f t="shared" si="20"/>
        <v>1040.4625000000001</v>
      </c>
      <c r="P147">
        <f t="shared" si="27"/>
        <v>938.94149999999991</v>
      </c>
      <c r="Q147">
        <f t="shared" si="21"/>
        <v>101.52100000000019</v>
      </c>
      <c r="R147">
        <f t="shared" si="22"/>
        <v>-9427.2400600000165</v>
      </c>
      <c r="S147">
        <f t="shared" si="28"/>
        <v>-104504.29893226642</v>
      </c>
      <c r="T147">
        <f t="shared" si="23"/>
        <v>-1.0877777829931805</v>
      </c>
      <c r="U147">
        <f t="shared" si="24"/>
        <v>89127.347750000001</v>
      </c>
      <c r="V147">
        <f t="shared" si="19"/>
        <v>4.8214264298858021E-2</v>
      </c>
    </row>
    <row r="148" spans="5:22" x14ac:dyDescent="0.2">
      <c r="E148" t="s">
        <v>155</v>
      </c>
      <c r="F148" t="s">
        <v>8</v>
      </c>
      <c r="G148">
        <v>2.15</v>
      </c>
      <c r="H148">
        <v>0.30194900000000002</v>
      </c>
      <c r="I148">
        <v>0.19176699999999999</v>
      </c>
      <c r="J148">
        <v>2.6354799999999999E-3</v>
      </c>
      <c r="K148">
        <v>93.19</v>
      </c>
      <c r="L148" s="20">
        <f t="shared" si="25"/>
        <v>3.553736808098229E-3</v>
      </c>
      <c r="N148">
        <f t="shared" si="26"/>
        <v>109</v>
      </c>
      <c r="O148">
        <f t="shared" si="20"/>
        <v>1056.8215</v>
      </c>
      <c r="P148">
        <f t="shared" si="27"/>
        <v>1040.4625000000001</v>
      </c>
      <c r="Q148">
        <f t="shared" si="21"/>
        <v>16.358999999999924</v>
      </c>
      <c r="R148">
        <f t="shared" si="22"/>
        <v>-1524.4952099999928</v>
      </c>
      <c r="S148">
        <f t="shared" si="28"/>
        <v>-106029.8819200494</v>
      </c>
      <c r="T148">
        <f t="shared" si="23"/>
        <v>-1.1088874333438563</v>
      </c>
      <c r="U148">
        <f t="shared" si="24"/>
        <v>90960.195584999994</v>
      </c>
      <c r="V148">
        <f t="shared" si="19"/>
        <v>4.0325202722328958E-2</v>
      </c>
    </row>
    <row r="149" spans="5:22" x14ac:dyDescent="0.2">
      <c r="E149" t="s">
        <v>156</v>
      </c>
      <c r="F149" t="s">
        <v>8</v>
      </c>
      <c r="G149">
        <v>2.0299999999999998</v>
      </c>
      <c r="H149">
        <v>0.29076099999999999</v>
      </c>
      <c r="I149">
        <v>0.19172600000000001</v>
      </c>
      <c r="J149">
        <v>2.6479099999999998E-3</v>
      </c>
      <c r="K149">
        <v>92.83</v>
      </c>
      <c r="L149" s="20">
        <f t="shared" si="25"/>
        <v>-3.8630754372787068E-3</v>
      </c>
      <c r="N149">
        <f t="shared" si="26"/>
        <v>108</v>
      </c>
      <c r="O149">
        <f t="shared" si="20"/>
        <v>1017.6635</v>
      </c>
      <c r="P149">
        <f t="shared" si="27"/>
        <v>1056.8215</v>
      </c>
      <c r="Q149">
        <f t="shared" si="21"/>
        <v>-39.158000000000015</v>
      </c>
      <c r="R149">
        <f t="shared" si="22"/>
        <v>3635.0371400000013</v>
      </c>
      <c r="S149">
        <f t="shared" si="28"/>
        <v>-102395.95366748275</v>
      </c>
      <c r="T149">
        <f t="shared" si="23"/>
        <v>-1.0759336098240644</v>
      </c>
      <c r="U149">
        <f t="shared" si="24"/>
        <v>87364.702705000003</v>
      </c>
      <c r="V149">
        <f t="shared" si="19"/>
        <v>4.1599030481628295E-2</v>
      </c>
    </row>
    <row r="150" spans="5:22" x14ac:dyDescent="0.2">
      <c r="E150" t="s">
        <v>157</v>
      </c>
      <c r="F150" t="s">
        <v>8</v>
      </c>
      <c r="G150">
        <v>2.0550000000000002</v>
      </c>
      <c r="H150">
        <v>0.28972599999999998</v>
      </c>
      <c r="I150">
        <v>0.19625699999999999</v>
      </c>
      <c r="J150">
        <v>2.6479099999999998E-3</v>
      </c>
      <c r="K150">
        <v>92.63</v>
      </c>
      <c r="L150" s="20">
        <f t="shared" si="25"/>
        <v>-2.1544759237316358E-3</v>
      </c>
      <c r="N150">
        <f t="shared" si="26"/>
        <v>107</v>
      </c>
      <c r="O150">
        <f t="shared" si="20"/>
        <v>1014.0409999999999</v>
      </c>
      <c r="P150">
        <f t="shared" si="27"/>
        <v>1017.6635</v>
      </c>
      <c r="Q150">
        <f t="shared" si="21"/>
        <v>-3.6225000000000591</v>
      </c>
      <c r="R150">
        <f t="shared" si="22"/>
        <v>335.55217500000543</v>
      </c>
      <c r="S150">
        <f t="shared" si="28"/>
        <v>-102061.47742609258</v>
      </c>
      <c r="T150">
        <f t="shared" si="23"/>
        <v>-1.0724190741719237</v>
      </c>
      <c r="U150">
        <f t="shared" si="24"/>
        <v>86738.117829999988</v>
      </c>
      <c r="V150">
        <f t="shared" si="19"/>
        <v>4.1639504748417523E-2</v>
      </c>
    </row>
    <row r="151" spans="5:22" x14ac:dyDescent="0.2">
      <c r="E151" t="s">
        <v>158</v>
      </c>
      <c r="F151" t="s">
        <v>8</v>
      </c>
      <c r="G151">
        <v>2.33</v>
      </c>
      <c r="H151">
        <v>0.31945400000000002</v>
      </c>
      <c r="I151">
        <v>0.19307199999999999</v>
      </c>
      <c r="J151">
        <v>2.6603400000000002E-3</v>
      </c>
      <c r="K151">
        <v>93.792000000000002</v>
      </c>
      <c r="L151" s="20">
        <f t="shared" si="25"/>
        <v>1.2544532009068465E-2</v>
      </c>
      <c r="N151">
        <f t="shared" si="26"/>
        <v>106</v>
      </c>
      <c r="O151">
        <f t="shared" si="20"/>
        <v>1118.0889999999999</v>
      </c>
      <c r="P151">
        <f t="shared" si="27"/>
        <v>1014.0409999999999</v>
      </c>
      <c r="Q151">
        <f t="shared" si="21"/>
        <v>104.048</v>
      </c>
      <c r="R151">
        <f t="shared" si="22"/>
        <v>-9758.8700160000008</v>
      </c>
      <c r="S151">
        <f t="shared" si="28"/>
        <v>-111821.41986116675</v>
      </c>
      <c r="T151">
        <f t="shared" si="23"/>
        <v>-1.180488079815303</v>
      </c>
      <c r="U151">
        <f t="shared" si="24"/>
        <v>96712.80348799999</v>
      </c>
      <c r="V151">
        <f t="shared" ref="V151:V214" si="29">_xlfn.STDEV.P(L132:L151)*SQRT(COUNT(L132:L151))</f>
        <v>4.0649180407940716E-2</v>
      </c>
    </row>
    <row r="152" spans="5:22" x14ac:dyDescent="0.2">
      <c r="E152" t="s">
        <v>159</v>
      </c>
      <c r="F152" t="s">
        <v>8</v>
      </c>
      <c r="G152">
        <v>2.1549999999999998</v>
      </c>
      <c r="H152">
        <v>0.30622500000000002</v>
      </c>
      <c r="I152">
        <v>0.19123599999999999</v>
      </c>
      <c r="J152">
        <v>2.6603400000000002E-3</v>
      </c>
      <c r="K152">
        <v>93.5</v>
      </c>
      <c r="L152" s="20">
        <f t="shared" si="25"/>
        <v>-3.1132719208460946E-3</v>
      </c>
      <c r="N152">
        <f t="shared" si="26"/>
        <v>105</v>
      </c>
      <c r="O152">
        <f t="shared" si="20"/>
        <v>1071.7875000000001</v>
      </c>
      <c r="P152">
        <f t="shared" si="27"/>
        <v>1118.0889999999999</v>
      </c>
      <c r="Q152">
        <f t="shared" si="21"/>
        <v>-46.301499999999805</v>
      </c>
      <c r="R152">
        <f t="shared" si="22"/>
        <v>4329.1902499999815</v>
      </c>
      <c r="S152">
        <f t="shared" si="28"/>
        <v>-107493.41009924658</v>
      </c>
      <c r="T152">
        <f t="shared" si="23"/>
        <v>-1.1347976929501178</v>
      </c>
      <c r="U152">
        <f t="shared" si="24"/>
        <v>92669.631250000006</v>
      </c>
      <c r="V152">
        <f t="shared" si="29"/>
        <v>3.837260747977965E-2</v>
      </c>
    </row>
    <row r="153" spans="5:22" x14ac:dyDescent="0.2">
      <c r="E153" t="s">
        <v>160</v>
      </c>
      <c r="F153" t="s">
        <v>8</v>
      </c>
      <c r="G153">
        <v>1.9750000000000001</v>
      </c>
      <c r="H153">
        <v>0.28424100000000002</v>
      </c>
      <c r="I153">
        <v>0.19644900000000001</v>
      </c>
      <c r="J153">
        <v>2.6479099999999998E-3</v>
      </c>
      <c r="K153">
        <v>92.58</v>
      </c>
      <c r="L153" s="20">
        <f t="shared" si="25"/>
        <v>-9.8395721925134128E-3</v>
      </c>
      <c r="N153">
        <f t="shared" si="26"/>
        <v>104</v>
      </c>
      <c r="O153">
        <f t="shared" si="20"/>
        <v>994.84350000000006</v>
      </c>
      <c r="P153">
        <f t="shared" si="27"/>
        <v>1071.7875000000001</v>
      </c>
      <c r="Q153">
        <f t="shared" si="21"/>
        <v>-76.944000000000074</v>
      </c>
      <c r="R153">
        <f t="shared" si="22"/>
        <v>7123.4755200000063</v>
      </c>
      <c r="S153">
        <f t="shared" si="28"/>
        <v>-100371.06937693953</v>
      </c>
      <c r="T153">
        <f t="shared" si="23"/>
        <v>-1.0546569774360792</v>
      </c>
      <c r="U153">
        <f t="shared" si="24"/>
        <v>85190.11123000001</v>
      </c>
      <c r="V153">
        <f t="shared" si="29"/>
        <v>4.1294998996503962E-2</v>
      </c>
    </row>
    <row r="154" spans="5:22" x14ac:dyDescent="0.2">
      <c r="E154" t="s">
        <v>161</v>
      </c>
      <c r="F154" t="s">
        <v>8</v>
      </c>
      <c r="G154">
        <v>2.2999999999999998</v>
      </c>
      <c r="H154">
        <v>0.31687500000000002</v>
      </c>
      <c r="I154">
        <v>0.19581299999999999</v>
      </c>
      <c r="J154">
        <v>2.6479099999999998E-3</v>
      </c>
      <c r="K154">
        <v>93.768000000000001</v>
      </c>
      <c r="L154" s="20">
        <f t="shared" si="25"/>
        <v>1.283214517174347E-2</v>
      </c>
      <c r="N154">
        <f t="shared" si="26"/>
        <v>103</v>
      </c>
      <c r="O154">
        <f t="shared" si="20"/>
        <v>1109.0625</v>
      </c>
      <c r="P154">
        <f t="shared" si="27"/>
        <v>994.84350000000006</v>
      </c>
      <c r="Q154">
        <f t="shared" si="21"/>
        <v>114.21899999999994</v>
      </c>
      <c r="R154">
        <f t="shared" si="22"/>
        <v>-10710.087191999994</v>
      </c>
      <c r="S154">
        <f t="shared" si="28"/>
        <v>-111082.21122591695</v>
      </c>
      <c r="T154">
        <f t="shared" si="23"/>
        <v>-1.1672051505048322</v>
      </c>
      <c r="U154">
        <f t="shared" si="24"/>
        <v>95944.572499999995</v>
      </c>
      <c r="V154">
        <f t="shared" si="29"/>
        <v>3.3351260374946061E-2</v>
      </c>
    </row>
    <row r="155" spans="5:22" x14ac:dyDescent="0.2">
      <c r="E155" t="s">
        <v>162</v>
      </c>
      <c r="F155" t="s">
        <v>8</v>
      </c>
      <c r="G155">
        <v>2.36</v>
      </c>
      <c r="H155">
        <v>0.32590999999999998</v>
      </c>
      <c r="I155">
        <v>0.192968</v>
      </c>
      <c r="J155">
        <v>2.6354799999999999E-3</v>
      </c>
      <c r="K155">
        <v>94.19</v>
      </c>
      <c r="L155" s="20">
        <f t="shared" si="25"/>
        <v>4.5004692432386584E-3</v>
      </c>
      <c r="N155">
        <f t="shared" si="26"/>
        <v>102</v>
      </c>
      <c r="O155">
        <f t="shared" si="20"/>
        <v>1140.6849999999999</v>
      </c>
      <c r="P155">
        <f t="shared" si="27"/>
        <v>1109.0625</v>
      </c>
      <c r="Q155">
        <f t="shared" si="21"/>
        <v>31.622499999999945</v>
      </c>
      <c r="R155">
        <f t="shared" si="22"/>
        <v>-2978.523274999995</v>
      </c>
      <c r="S155">
        <f t="shared" si="28"/>
        <v>-114061.90170606745</v>
      </c>
      <c r="T155">
        <f t="shared" si="23"/>
        <v>-1.1928883361440741</v>
      </c>
      <c r="U155">
        <f t="shared" si="24"/>
        <v>99181.120149999988</v>
      </c>
      <c r="V155">
        <f t="shared" si="29"/>
        <v>3.2407330887151024E-2</v>
      </c>
    </row>
    <row r="156" spans="5:22" x14ac:dyDescent="0.2">
      <c r="E156" t="s">
        <v>163</v>
      </c>
      <c r="F156" t="s">
        <v>8</v>
      </c>
      <c r="G156">
        <v>2.02</v>
      </c>
      <c r="H156">
        <v>0.29690499999999997</v>
      </c>
      <c r="I156">
        <v>0.189196</v>
      </c>
      <c r="J156">
        <v>2.6354799999999999E-3</v>
      </c>
      <c r="K156">
        <v>93.41</v>
      </c>
      <c r="L156" s="20">
        <f t="shared" si="25"/>
        <v>-8.2811338783310706E-3</v>
      </c>
      <c r="N156">
        <f t="shared" si="26"/>
        <v>101</v>
      </c>
      <c r="O156">
        <f t="shared" si="20"/>
        <v>1039.1675</v>
      </c>
      <c r="P156">
        <f t="shared" si="27"/>
        <v>1140.6849999999999</v>
      </c>
      <c r="Q156">
        <f t="shared" si="21"/>
        <v>-101.51749999999993</v>
      </c>
      <c r="R156">
        <f t="shared" si="22"/>
        <v>9482.7496749999937</v>
      </c>
      <c r="S156">
        <f t="shared" si="28"/>
        <v>-104580.34491940359</v>
      </c>
      <c r="T156">
        <f t="shared" si="23"/>
        <v>-1.0937278072547214</v>
      </c>
      <c r="U156">
        <f t="shared" si="24"/>
        <v>89998.636174999992</v>
      </c>
      <c r="V156">
        <f t="shared" si="29"/>
        <v>3.4502798677710479E-2</v>
      </c>
    </row>
    <row r="157" spans="5:22" x14ac:dyDescent="0.2">
      <c r="E157" t="s">
        <v>164</v>
      </c>
      <c r="F157" t="s">
        <v>8</v>
      </c>
      <c r="G157">
        <v>1.7350000000000001</v>
      </c>
      <c r="H157">
        <v>0.25817400000000001</v>
      </c>
      <c r="I157">
        <v>0.20194400000000001</v>
      </c>
      <c r="J157">
        <v>2.6354799999999999E-3</v>
      </c>
      <c r="K157">
        <v>91.611000000000004</v>
      </c>
      <c r="L157" s="20">
        <f t="shared" si="25"/>
        <v>-1.9259179959319028E-2</v>
      </c>
      <c r="N157">
        <f t="shared" si="26"/>
        <v>100</v>
      </c>
      <c r="O157">
        <f t="shared" si="20"/>
        <v>903.60900000000004</v>
      </c>
      <c r="P157">
        <f t="shared" si="27"/>
        <v>1039.1675</v>
      </c>
      <c r="Q157">
        <f t="shared" si="21"/>
        <v>-135.55849999999998</v>
      </c>
      <c r="R157">
        <f t="shared" si="22"/>
        <v>12418.649743499998</v>
      </c>
      <c r="S157">
        <f t="shared" si="28"/>
        <v>-92162.78890371084</v>
      </c>
      <c r="T157">
        <f t="shared" si="23"/>
        <v>-0.96386185277758663</v>
      </c>
      <c r="U157">
        <f t="shared" si="24"/>
        <v>76708.024099000002</v>
      </c>
      <c r="V157">
        <f t="shared" si="29"/>
        <v>4.0175028207795296E-2</v>
      </c>
    </row>
    <row r="158" spans="5:22" x14ac:dyDescent="0.2">
      <c r="E158" t="s">
        <v>165</v>
      </c>
      <c r="F158" t="s">
        <v>8</v>
      </c>
      <c r="G158">
        <v>1.825</v>
      </c>
      <c r="H158">
        <v>0.271397</v>
      </c>
      <c r="I158">
        <v>0.197798</v>
      </c>
      <c r="J158">
        <v>2.5981899999999998E-3</v>
      </c>
      <c r="K158">
        <v>92.3</v>
      </c>
      <c r="L158" s="20">
        <f t="shared" si="25"/>
        <v>7.5209308925783258E-3</v>
      </c>
      <c r="N158">
        <f t="shared" si="26"/>
        <v>99</v>
      </c>
      <c r="O158">
        <f t="shared" si="20"/>
        <v>949.8895</v>
      </c>
      <c r="P158">
        <f t="shared" si="27"/>
        <v>903.60900000000004</v>
      </c>
      <c r="Q158">
        <f t="shared" si="21"/>
        <v>46.280499999999961</v>
      </c>
      <c r="R158">
        <f t="shared" si="22"/>
        <v>-4271.6901499999958</v>
      </c>
      <c r="S158">
        <f t="shared" si="28"/>
        <v>-96435.442915563617</v>
      </c>
      <c r="T158">
        <f t="shared" si="23"/>
        <v>-0.99427620408249295</v>
      </c>
      <c r="U158">
        <f t="shared" si="24"/>
        <v>81287.30085</v>
      </c>
      <c r="V158">
        <f t="shared" si="29"/>
        <v>3.984198847294565E-2</v>
      </c>
    </row>
    <row r="159" spans="5:22" x14ac:dyDescent="0.2">
      <c r="E159" t="s">
        <v>166</v>
      </c>
      <c r="F159" t="s">
        <v>8</v>
      </c>
      <c r="G159">
        <v>2.06</v>
      </c>
      <c r="H159">
        <v>0.29736299999999999</v>
      </c>
      <c r="I159">
        <v>0.19664000000000001</v>
      </c>
      <c r="J159">
        <v>2.5981899999999998E-3</v>
      </c>
      <c r="K159">
        <v>93.13</v>
      </c>
      <c r="L159" s="20">
        <f t="shared" si="25"/>
        <v>8.9924160346694926E-3</v>
      </c>
      <c r="N159">
        <f t="shared" si="26"/>
        <v>98</v>
      </c>
      <c r="O159">
        <f t="shared" si="20"/>
        <v>1040.7704999999999</v>
      </c>
      <c r="P159">
        <f t="shared" si="27"/>
        <v>949.8895</v>
      </c>
      <c r="Q159">
        <f t="shared" si="21"/>
        <v>90.880999999999858</v>
      </c>
      <c r="R159">
        <f t="shared" si="22"/>
        <v>-8463.747529999986</v>
      </c>
      <c r="S159">
        <f t="shared" si="28"/>
        <v>-104900.1847217677</v>
      </c>
      <c r="T159">
        <f t="shared" si="23"/>
        <v>-1.0815500434216254</v>
      </c>
      <c r="U159">
        <f t="shared" si="24"/>
        <v>89716.956664999976</v>
      </c>
      <c r="V159">
        <f t="shared" si="29"/>
        <v>4.0086446484719707E-2</v>
      </c>
    </row>
    <row r="160" spans="5:22" x14ac:dyDescent="0.2">
      <c r="E160" t="s">
        <v>167</v>
      </c>
      <c r="F160" t="s">
        <v>8</v>
      </c>
      <c r="G160">
        <v>2.1800000000000002</v>
      </c>
      <c r="H160">
        <v>0.29925400000000002</v>
      </c>
      <c r="I160">
        <v>0.208319</v>
      </c>
      <c r="J160">
        <v>2.57954E-3</v>
      </c>
      <c r="K160">
        <v>93.79</v>
      </c>
      <c r="L160" s="20">
        <f t="shared" si="25"/>
        <v>7.0868678191775558E-3</v>
      </c>
      <c r="N160">
        <f t="shared" si="26"/>
        <v>97</v>
      </c>
      <c r="O160">
        <f t="shared" si="20"/>
        <v>1047.3890000000001</v>
      </c>
      <c r="P160">
        <f t="shared" si="27"/>
        <v>1040.7704999999999</v>
      </c>
      <c r="Q160">
        <f t="shared" si="21"/>
        <v>6.6185000000002674</v>
      </c>
      <c r="R160">
        <f t="shared" si="22"/>
        <v>-620.74911500002509</v>
      </c>
      <c r="S160">
        <f t="shared" si="28"/>
        <v>-105522.01538681115</v>
      </c>
      <c r="T160">
        <f t="shared" si="23"/>
        <v>-1.0801518236940271</v>
      </c>
      <c r="U160">
        <f t="shared" si="24"/>
        <v>90604.614310000019</v>
      </c>
      <c r="V160">
        <f t="shared" si="29"/>
        <v>3.6352128231691254E-2</v>
      </c>
    </row>
    <row r="161" spans="5:22" x14ac:dyDescent="0.2">
      <c r="E161" t="s">
        <v>168</v>
      </c>
      <c r="F161" t="s">
        <v>8</v>
      </c>
      <c r="G161">
        <v>2.7349999999999999</v>
      </c>
      <c r="H161">
        <v>0.34868100000000002</v>
      </c>
      <c r="I161">
        <v>0.21096699999999999</v>
      </c>
      <c r="J161">
        <v>2.57954E-3</v>
      </c>
      <c r="K161">
        <v>95.03</v>
      </c>
      <c r="L161" s="20">
        <f t="shared" si="25"/>
        <v>1.3221025695703048E-2</v>
      </c>
      <c r="M161">
        <v>0.32866000000000001</v>
      </c>
      <c r="N161">
        <f t="shared" si="26"/>
        <v>96</v>
      </c>
      <c r="O161">
        <f t="shared" si="20"/>
        <v>1220.3835000000001</v>
      </c>
      <c r="P161">
        <f t="shared" si="27"/>
        <v>1047.3890000000001</v>
      </c>
      <c r="Q161">
        <f t="shared" si="21"/>
        <v>172.99450000000002</v>
      </c>
      <c r="R161">
        <f t="shared" si="22"/>
        <v>-16095.432466260001</v>
      </c>
      <c r="S161">
        <f t="shared" si="28"/>
        <v>-121618.52800489485</v>
      </c>
      <c r="T161">
        <f t="shared" si="23"/>
        <v>-1.2449200703561367</v>
      </c>
      <c r="U161">
        <f t="shared" si="24"/>
        <v>106400.54400500002</v>
      </c>
      <c r="V161">
        <f t="shared" si="29"/>
        <v>3.8007969037834398E-2</v>
      </c>
    </row>
    <row r="162" spans="5:22" x14ac:dyDescent="0.2">
      <c r="E162" t="s">
        <v>169</v>
      </c>
      <c r="F162" t="s">
        <v>8</v>
      </c>
      <c r="G162">
        <v>2.77</v>
      </c>
      <c r="H162">
        <v>0.35123100000000002</v>
      </c>
      <c r="I162">
        <v>0.21332300000000001</v>
      </c>
      <c r="J162">
        <v>2.5919699999999999E-3</v>
      </c>
      <c r="K162">
        <v>95.13</v>
      </c>
      <c r="L162" s="20">
        <f t="shared" si="25"/>
        <v>1.0522992739134818E-3</v>
      </c>
      <c r="N162">
        <f t="shared" si="26"/>
        <v>95</v>
      </c>
      <c r="O162">
        <f t="shared" si="20"/>
        <v>1229.3085000000001</v>
      </c>
      <c r="P162">
        <f t="shared" si="27"/>
        <v>1220.3835000000001</v>
      </c>
      <c r="Q162">
        <f t="shared" si="21"/>
        <v>8.9249999999999545</v>
      </c>
      <c r="R162">
        <f t="shared" si="22"/>
        <v>-849.03524999999559</v>
      </c>
      <c r="S162">
        <f t="shared" si="28"/>
        <v>-122468.8081749652</v>
      </c>
      <c r="T162">
        <f t="shared" si="23"/>
        <v>-1.2596645901796213</v>
      </c>
      <c r="U162">
        <f t="shared" si="24"/>
        <v>107249.11760500001</v>
      </c>
      <c r="V162">
        <f t="shared" si="29"/>
        <v>3.8023877985878932E-2</v>
      </c>
    </row>
    <row r="163" spans="5:22" x14ac:dyDescent="0.2">
      <c r="E163" t="s">
        <v>170</v>
      </c>
      <c r="F163" t="s">
        <v>8</v>
      </c>
      <c r="G163">
        <v>2.915</v>
      </c>
      <c r="H163">
        <v>0.36226999999999998</v>
      </c>
      <c r="I163">
        <v>0.215116</v>
      </c>
      <c r="J163">
        <v>2.57954E-3</v>
      </c>
      <c r="K163">
        <v>95.48</v>
      </c>
      <c r="L163" s="20">
        <f t="shared" si="25"/>
        <v>3.679175864606421E-3</v>
      </c>
      <c r="N163">
        <f t="shared" si="26"/>
        <v>94</v>
      </c>
      <c r="O163">
        <f t="shared" si="20"/>
        <v>1267.9449999999999</v>
      </c>
      <c r="P163">
        <f t="shared" si="27"/>
        <v>1229.3085000000001</v>
      </c>
      <c r="Q163">
        <f t="shared" si="21"/>
        <v>38.636499999999842</v>
      </c>
      <c r="R163">
        <f t="shared" si="22"/>
        <v>-3689.0130199999849</v>
      </c>
      <c r="S163">
        <f t="shared" si="28"/>
        <v>-126159.08085955537</v>
      </c>
      <c r="T163">
        <f t="shared" si="23"/>
        <v>-1.2913983946049901</v>
      </c>
      <c r="U163">
        <f t="shared" si="24"/>
        <v>110860.88860000001</v>
      </c>
      <c r="V163">
        <f t="shared" si="29"/>
        <v>3.7841760647146422E-2</v>
      </c>
    </row>
    <row r="164" spans="5:22" x14ac:dyDescent="0.2">
      <c r="E164" t="s">
        <v>171</v>
      </c>
      <c r="F164" t="s">
        <v>8</v>
      </c>
      <c r="G164">
        <v>2.93</v>
      </c>
      <c r="H164">
        <v>0.362427</v>
      </c>
      <c r="I164">
        <v>0.21695900000000001</v>
      </c>
      <c r="J164">
        <v>2.5671100000000001E-3</v>
      </c>
      <c r="K164">
        <v>95.46</v>
      </c>
      <c r="L164" s="20">
        <f t="shared" si="25"/>
        <v>-2.0946795140353025E-4</v>
      </c>
      <c r="N164">
        <f t="shared" si="26"/>
        <v>93</v>
      </c>
      <c r="O164">
        <f t="shared" si="20"/>
        <v>1268.4945</v>
      </c>
      <c r="P164">
        <f t="shared" si="27"/>
        <v>1267.9449999999999</v>
      </c>
      <c r="Q164">
        <f t="shared" si="21"/>
        <v>0.54950000000008004</v>
      </c>
      <c r="R164">
        <f t="shared" si="22"/>
        <v>-52.455270000007637</v>
      </c>
      <c r="S164">
        <f t="shared" si="28"/>
        <v>-126212.82752794998</v>
      </c>
      <c r="T164">
        <f t="shared" si="23"/>
        <v>-1.285723062203475</v>
      </c>
      <c r="U164">
        <f t="shared" si="24"/>
        <v>110835.48496999999</v>
      </c>
      <c r="V164">
        <f t="shared" si="29"/>
        <v>3.7473653995732832E-2</v>
      </c>
    </row>
    <row r="165" spans="5:22" x14ac:dyDescent="0.2">
      <c r="E165" t="s">
        <v>172</v>
      </c>
      <c r="F165" t="s">
        <v>8</v>
      </c>
      <c r="G165">
        <v>3.05</v>
      </c>
      <c r="H165">
        <v>0.37273000000000001</v>
      </c>
      <c r="I165">
        <v>0.21725900000000001</v>
      </c>
      <c r="J165">
        <v>2.5422499999999998E-3</v>
      </c>
      <c r="K165">
        <v>95.82</v>
      </c>
      <c r="L165" s="20">
        <f t="shared" si="25"/>
        <v>3.7712130735385596E-3</v>
      </c>
      <c r="N165">
        <f t="shared" si="26"/>
        <v>92</v>
      </c>
      <c r="O165">
        <f t="shared" si="20"/>
        <v>1304.5550000000001</v>
      </c>
      <c r="P165">
        <f t="shared" si="27"/>
        <v>1268.4945</v>
      </c>
      <c r="Q165">
        <f t="shared" si="21"/>
        <v>36.060500000000047</v>
      </c>
      <c r="R165">
        <f t="shared" si="22"/>
        <v>-3455.3171100000045</v>
      </c>
      <c r="S165">
        <f t="shared" si="28"/>
        <v>-129669.43036101219</v>
      </c>
      <c r="T165">
        <f t="shared" si="23"/>
        <v>-1.3081432910130286</v>
      </c>
      <c r="U165">
        <f t="shared" si="24"/>
        <v>114327.4601</v>
      </c>
      <c r="V165">
        <f t="shared" si="29"/>
        <v>3.7065141569372517E-2</v>
      </c>
    </row>
    <row r="166" spans="5:22" x14ac:dyDescent="0.2">
      <c r="E166" t="s">
        <v>173</v>
      </c>
      <c r="F166" t="s">
        <v>8</v>
      </c>
      <c r="G166">
        <v>2.92</v>
      </c>
      <c r="H166">
        <v>0.363867</v>
      </c>
      <c r="I166">
        <v>0.216278</v>
      </c>
      <c r="J166">
        <v>2.5236E-3</v>
      </c>
      <c r="K166">
        <v>95.58</v>
      </c>
      <c r="L166" s="20">
        <f t="shared" si="25"/>
        <v>-2.5046963055729288E-3</v>
      </c>
      <c r="N166">
        <f t="shared" si="26"/>
        <v>91</v>
      </c>
      <c r="O166">
        <f t="shared" si="20"/>
        <v>1273.5345</v>
      </c>
      <c r="P166">
        <f t="shared" si="27"/>
        <v>1304.5550000000001</v>
      </c>
      <c r="Q166">
        <f t="shared" si="21"/>
        <v>-31.020500000000084</v>
      </c>
      <c r="R166">
        <f t="shared" si="22"/>
        <v>2964.9393900000077</v>
      </c>
      <c r="S166">
        <f t="shared" si="28"/>
        <v>-126705.79911430318</v>
      </c>
      <c r="T166">
        <f t="shared" si="23"/>
        <v>-1.2688680739875218</v>
      </c>
      <c r="U166">
        <f t="shared" si="24"/>
        <v>111504.42750999999</v>
      </c>
      <c r="V166">
        <f t="shared" si="29"/>
        <v>3.7366637486517688E-2</v>
      </c>
    </row>
    <row r="167" spans="5:22" x14ac:dyDescent="0.2">
      <c r="E167" t="s">
        <v>174</v>
      </c>
      <c r="F167" t="s">
        <v>8</v>
      </c>
      <c r="G167">
        <v>2.7549999999999999</v>
      </c>
      <c r="H167">
        <v>0.348549</v>
      </c>
      <c r="I167">
        <v>0.21993599999999999</v>
      </c>
      <c r="J167">
        <v>2.5236E-3</v>
      </c>
      <c r="K167">
        <v>95.05</v>
      </c>
      <c r="L167" s="20">
        <f t="shared" si="25"/>
        <v>-5.5450931157146055E-3</v>
      </c>
      <c r="N167">
        <f t="shared" si="26"/>
        <v>90</v>
      </c>
      <c r="O167">
        <f t="shared" si="20"/>
        <v>1219.9214999999999</v>
      </c>
      <c r="P167">
        <f t="shared" si="27"/>
        <v>1273.5345</v>
      </c>
      <c r="Q167">
        <f t="shared" si="21"/>
        <v>-53.613000000000056</v>
      </c>
      <c r="R167">
        <f t="shared" si="22"/>
        <v>5095.9156500000054</v>
      </c>
      <c r="S167">
        <f t="shared" si="28"/>
        <v>-121611.15233237715</v>
      </c>
      <c r="T167">
        <f t="shared" si="23"/>
        <v>-1.2178488254999482</v>
      </c>
      <c r="U167">
        <f t="shared" si="24"/>
        <v>106311.03857499998</v>
      </c>
      <c r="V167">
        <f t="shared" si="29"/>
        <v>3.6333113444934464E-2</v>
      </c>
    </row>
    <row r="168" spans="5:22" x14ac:dyDescent="0.2">
      <c r="E168" t="s">
        <v>175</v>
      </c>
      <c r="F168" t="s">
        <v>8</v>
      </c>
      <c r="G168">
        <v>2.2850000000000001</v>
      </c>
      <c r="H168">
        <v>0.301535</v>
      </c>
      <c r="I168">
        <v>0.22728200000000001</v>
      </c>
      <c r="J168">
        <v>2.5484599999999998E-3</v>
      </c>
      <c r="K168">
        <v>93.21</v>
      </c>
      <c r="L168" s="20">
        <f t="shared" si="25"/>
        <v>-1.9358232509205764E-2</v>
      </c>
      <c r="N168">
        <f t="shared" si="26"/>
        <v>89</v>
      </c>
      <c r="O168">
        <f t="shared" si="20"/>
        <v>1055.3724999999999</v>
      </c>
      <c r="P168">
        <f t="shared" si="27"/>
        <v>1219.9214999999999</v>
      </c>
      <c r="Q168">
        <f t="shared" si="21"/>
        <v>-164.54899999999998</v>
      </c>
      <c r="R168">
        <f t="shared" si="22"/>
        <v>15337.612289999997</v>
      </c>
      <c r="S168">
        <f t="shared" si="28"/>
        <v>-106274.75789120267</v>
      </c>
      <c r="T168">
        <f t="shared" si="23"/>
        <v>-1.0747498789500569</v>
      </c>
      <c r="U168">
        <f t="shared" si="24"/>
        <v>90373.770724999995</v>
      </c>
      <c r="V168">
        <f t="shared" si="29"/>
        <v>4.1363188223538259E-2</v>
      </c>
    </row>
    <row r="169" spans="5:22" x14ac:dyDescent="0.2">
      <c r="E169" t="s">
        <v>176</v>
      </c>
      <c r="F169" t="s">
        <v>8</v>
      </c>
      <c r="G169">
        <v>2.17</v>
      </c>
      <c r="H169">
        <v>0.29077500000000001</v>
      </c>
      <c r="I169">
        <v>0.22821</v>
      </c>
      <c r="J169">
        <v>2.5236E-3</v>
      </c>
      <c r="K169">
        <v>92.83</v>
      </c>
      <c r="L169" s="20">
        <f t="shared" si="25"/>
        <v>-4.0768157922969062E-3</v>
      </c>
      <c r="N169">
        <f t="shared" si="26"/>
        <v>88</v>
      </c>
      <c r="O169">
        <f t="shared" si="20"/>
        <v>1017.7125</v>
      </c>
      <c r="P169">
        <f t="shared" si="27"/>
        <v>1055.3724999999999</v>
      </c>
      <c r="Q169">
        <f t="shared" si="21"/>
        <v>-37.659999999999968</v>
      </c>
      <c r="R169">
        <f t="shared" si="22"/>
        <v>3495.9777999999969</v>
      </c>
      <c r="S169">
        <f t="shared" si="28"/>
        <v>-102779.85484108163</v>
      </c>
      <c r="T169">
        <f t="shared" si="23"/>
        <v>-1.0292668320514031</v>
      </c>
      <c r="U169">
        <f t="shared" si="24"/>
        <v>86879.251374999993</v>
      </c>
      <c r="V169">
        <f t="shared" si="29"/>
        <v>4.138394691938338E-2</v>
      </c>
    </row>
    <row r="170" spans="5:22" x14ac:dyDescent="0.2">
      <c r="E170" t="s">
        <v>177</v>
      </c>
      <c r="F170" t="s">
        <v>8</v>
      </c>
      <c r="G170">
        <v>2.19</v>
      </c>
      <c r="H170">
        <v>0.29932599999999998</v>
      </c>
      <c r="I170">
        <v>0.22054699999999999</v>
      </c>
      <c r="J170">
        <v>2.5236E-3</v>
      </c>
      <c r="K170">
        <v>93.45</v>
      </c>
      <c r="L170" s="20">
        <f t="shared" si="25"/>
        <v>6.6788753635678155E-3</v>
      </c>
      <c r="N170">
        <f t="shared" si="26"/>
        <v>87</v>
      </c>
      <c r="O170">
        <f t="shared" si="20"/>
        <v>1047.6409999999998</v>
      </c>
      <c r="P170">
        <f t="shared" si="27"/>
        <v>1017.7125</v>
      </c>
      <c r="Q170">
        <f t="shared" si="21"/>
        <v>29.928499999999872</v>
      </c>
      <c r="R170">
        <f t="shared" si="22"/>
        <v>-2796.8183249999879</v>
      </c>
      <c r="S170">
        <f t="shared" si="28"/>
        <v>-105577.70243291366</v>
      </c>
      <c r="T170">
        <f t="shared" si="23"/>
        <v>-1.0572852772210355</v>
      </c>
      <c r="U170">
        <f t="shared" si="24"/>
        <v>90237.051449999984</v>
      </c>
      <c r="V170">
        <f t="shared" si="29"/>
        <v>4.1808328869985471E-2</v>
      </c>
    </row>
    <row r="171" spans="5:22" x14ac:dyDescent="0.2">
      <c r="E171" t="s">
        <v>178</v>
      </c>
      <c r="F171" t="s">
        <v>8</v>
      </c>
      <c r="G171">
        <v>2.3650000000000002</v>
      </c>
      <c r="H171">
        <v>0.32172200000000001</v>
      </c>
      <c r="I171">
        <v>0.21445</v>
      </c>
      <c r="J171">
        <v>2.5236E-3</v>
      </c>
      <c r="K171">
        <v>94.45</v>
      </c>
      <c r="L171" s="20">
        <f t="shared" si="25"/>
        <v>1.0700909577314066E-2</v>
      </c>
      <c r="N171">
        <f t="shared" si="26"/>
        <v>86</v>
      </c>
      <c r="O171">
        <f t="shared" si="20"/>
        <v>1126.027</v>
      </c>
      <c r="P171">
        <f t="shared" si="27"/>
        <v>1047.6409999999998</v>
      </c>
      <c r="Q171">
        <f t="shared" si="21"/>
        <v>78.386000000000195</v>
      </c>
      <c r="R171">
        <f t="shared" si="22"/>
        <v>-7403.5577000000185</v>
      </c>
      <c r="S171">
        <f t="shared" si="28"/>
        <v>-112982.3174181909</v>
      </c>
      <c r="T171">
        <f t="shared" si="23"/>
        <v>-1.1314372072878831</v>
      </c>
      <c r="U171">
        <f t="shared" si="24"/>
        <v>98075.750150000007</v>
      </c>
      <c r="V171">
        <f t="shared" si="29"/>
        <v>4.1312195860109917E-2</v>
      </c>
    </row>
    <row r="172" spans="5:22" x14ac:dyDescent="0.2">
      <c r="E172" t="s">
        <v>179</v>
      </c>
      <c r="F172" t="s">
        <v>8</v>
      </c>
      <c r="G172">
        <v>2.5</v>
      </c>
      <c r="H172">
        <v>0.33688000000000001</v>
      </c>
      <c r="I172">
        <v>0.21459</v>
      </c>
      <c r="J172">
        <v>2.5111700000000001E-3</v>
      </c>
      <c r="K172">
        <v>95.06</v>
      </c>
      <c r="L172" s="20">
        <f t="shared" si="25"/>
        <v>6.4584436209633722E-3</v>
      </c>
      <c r="N172">
        <f t="shared" si="26"/>
        <v>85</v>
      </c>
      <c r="O172">
        <f t="shared" si="20"/>
        <v>1179.0800000000002</v>
      </c>
      <c r="P172">
        <f t="shared" si="27"/>
        <v>1126.027</v>
      </c>
      <c r="Q172">
        <f t="shared" si="21"/>
        <v>53.053000000000111</v>
      </c>
      <c r="R172">
        <f t="shared" si="22"/>
        <v>-5043.2181800000108</v>
      </c>
      <c r="S172">
        <f t="shared" si="28"/>
        <v>-118026.66703539819</v>
      </c>
      <c r="T172">
        <f t="shared" si="23"/>
        <v>-1.1761310534098448</v>
      </c>
      <c r="U172">
        <f t="shared" si="24"/>
        <v>103333.34480000002</v>
      </c>
      <c r="V172">
        <f t="shared" si="29"/>
        <v>4.1552652888758507E-2</v>
      </c>
    </row>
    <row r="173" spans="5:22" x14ac:dyDescent="0.2">
      <c r="E173" t="s">
        <v>180</v>
      </c>
      <c r="F173" t="s">
        <v>8</v>
      </c>
      <c r="G173">
        <v>2.52</v>
      </c>
      <c r="H173">
        <v>0.34537499999999999</v>
      </c>
      <c r="I173">
        <v>0.20854400000000001</v>
      </c>
      <c r="J173">
        <v>2.4552300000000001E-3</v>
      </c>
      <c r="K173">
        <v>95.53</v>
      </c>
      <c r="L173" s="20">
        <f t="shared" si="25"/>
        <v>4.9442457395330042E-3</v>
      </c>
      <c r="N173">
        <f t="shared" si="26"/>
        <v>84</v>
      </c>
      <c r="O173">
        <f t="shared" si="20"/>
        <v>1208.8125</v>
      </c>
      <c r="P173">
        <f t="shared" si="27"/>
        <v>1179.0800000000002</v>
      </c>
      <c r="Q173">
        <f t="shared" si="21"/>
        <v>29.732499999999845</v>
      </c>
      <c r="R173">
        <f t="shared" si="22"/>
        <v>-2840.3457249999851</v>
      </c>
      <c r="S173">
        <f t="shared" si="28"/>
        <v>-120868.18889145159</v>
      </c>
      <c r="T173">
        <f t="shared" si="23"/>
        <v>-1.1776158865553916</v>
      </c>
      <c r="U173">
        <f t="shared" si="24"/>
        <v>106657.858125</v>
      </c>
      <c r="V173">
        <f t="shared" si="29"/>
        <v>4.0219013106636857E-2</v>
      </c>
    </row>
    <row r="174" spans="5:22" x14ac:dyDescent="0.2">
      <c r="E174" t="s">
        <v>181</v>
      </c>
      <c r="F174" t="s">
        <v>8</v>
      </c>
      <c r="G174">
        <v>2.73</v>
      </c>
      <c r="H174">
        <v>0.36858600000000002</v>
      </c>
      <c r="I174">
        <v>0.20555100000000001</v>
      </c>
      <c r="J174">
        <v>2.4365799999999998E-3</v>
      </c>
      <c r="K174">
        <v>96.338999999999999</v>
      </c>
      <c r="L174" s="20">
        <f t="shared" si="25"/>
        <v>8.4685439129068563E-3</v>
      </c>
      <c r="N174">
        <f t="shared" si="26"/>
        <v>83</v>
      </c>
      <c r="O174">
        <f t="shared" si="20"/>
        <v>1290.0510000000002</v>
      </c>
      <c r="P174">
        <f t="shared" si="27"/>
        <v>1208.8125</v>
      </c>
      <c r="Q174">
        <f t="shared" si="21"/>
        <v>81.238500000000158</v>
      </c>
      <c r="R174">
        <f t="shared" si="22"/>
        <v>-7826.4358515000149</v>
      </c>
      <c r="S174">
        <f t="shared" si="28"/>
        <v>-128695.80235883816</v>
      </c>
      <c r="T174">
        <f t="shared" si="23"/>
        <v>-1.244355627426579</v>
      </c>
      <c r="U174">
        <f t="shared" si="24"/>
        <v>114727.22328900002</v>
      </c>
      <c r="V174">
        <f t="shared" si="29"/>
        <v>3.9213798156698426E-2</v>
      </c>
    </row>
    <row r="175" spans="5:22" x14ac:dyDescent="0.2">
      <c r="E175" t="s">
        <v>182</v>
      </c>
      <c r="F175" t="s">
        <v>8</v>
      </c>
      <c r="G175">
        <v>2.6549999999999998</v>
      </c>
      <c r="H175">
        <v>0.36313200000000001</v>
      </c>
      <c r="I175">
        <v>0.20495099999999999</v>
      </c>
      <c r="J175">
        <v>2.4365799999999998E-3</v>
      </c>
      <c r="K175">
        <v>96.22</v>
      </c>
      <c r="L175" s="20">
        <f t="shared" si="25"/>
        <v>-1.2352214575612752E-3</v>
      </c>
      <c r="N175">
        <f t="shared" si="26"/>
        <v>82</v>
      </c>
      <c r="O175">
        <f t="shared" si="20"/>
        <v>1270.962</v>
      </c>
      <c r="P175">
        <f t="shared" si="27"/>
        <v>1290.0510000000002</v>
      </c>
      <c r="Q175">
        <f t="shared" si="21"/>
        <v>-19.089000000000169</v>
      </c>
      <c r="R175">
        <f t="shared" si="22"/>
        <v>1836.7435800000162</v>
      </c>
      <c r="S175">
        <f t="shared" si="28"/>
        <v>-126860.30313446558</v>
      </c>
      <c r="T175">
        <f t="shared" si="23"/>
        <v>-1.2266082436959369</v>
      </c>
      <c r="U175">
        <f t="shared" si="24"/>
        <v>112999.46364</v>
      </c>
      <c r="V175">
        <f t="shared" si="29"/>
        <v>3.9157594754268006E-2</v>
      </c>
    </row>
    <row r="176" spans="5:22" x14ac:dyDescent="0.2">
      <c r="E176" t="s">
        <v>183</v>
      </c>
      <c r="F176" t="s">
        <v>8</v>
      </c>
      <c r="G176">
        <v>2.68</v>
      </c>
      <c r="H176">
        <v>0.36568499999999998</v>
      </c>
      <c r="I176">
        <v>0.206986</v>
      </c>
      <c r="J176">
        <v>2.4241499999999999E-3</v>
      </c>
      <c r="K176">
        <v>96.32</v>
      </c>
      <c r="L176" s="20">
        <f t="shared" si="25"/>
        <v>1.0392849719391695E-3</v>
      </c>
      <c r="N176">
        <f t="shared" si="26"/>
        <v>81</v>
      </c>
      <c r="O176">
        <f t="shared" si="20"/>
        <v>1279.8975</v>
      </c>
      <c r="P176">
        <f t="shared" si="27"/>
        <v>1270.962</v>
      </c>
      <c r="Q176">
        <f t="shared" si="21"/>
        <v>8.9355000000000473</v>
      </c>
      <c r="R176">
        <f t="shared" si="22"/>
        <v>-860.66736000000446</v>
      </c>
      <c r="S176">
        <f t="shared" si="28"/>
        <v>-127722.19710270928</v>
      </c>
      <c r="T176">
        <f t="shared" si="23"/>
        <v>-1.2286419210576696</v>
      </c>
      <c r="U176">
        <f t="shared" si="24"/>
        <v>113899.72719999999</v>
      </c>
      <c r="V176">
        <f t="shared" si="29"/>
        <v>3.7958843066318831E-2</v>
      </c>
    </row>
    <row r="177" spans="5:22" x14ac:dyDescent="0.2">
      <c r="E177" t="s">
        <v>184</v>
      </c>
      <c r="F177" t="s">
        <v>8</v>
      </c>
      <c r="G177">
        <v>2.87</v>
      </c>
      <c r="H177">
        <v>0.38442999999999999</v>
      </c>
      <c r="I177">
        <v>0.20630200000000001</v>
      </c>
      <c r="J177">
        <v>2.4241499999999999E-3</v>
      </c>
      <c r="K177">
        <v>96.9</v>
      </c>
      <c r="L177" s="20">
        <f t="shared" si="25"/>
        <v>6.0215946843855672E-3</v>
      </c>
      <c r="N177">
        <f t="shared" si="26"/>
        <v>80</v>
      </c>
      <c r="O177">
        <f t="shared" si="20"/>
        <v>1345.5049999999999</v>
      </c>
      <c r="P177">
        <f t="shared" si="27"/>
        <v>1279.8975</v>
      </c>
      <c r="Q177">
        <f t="shared" si="21"/>
        <v>65.607499999999845</v>
      </c>
      <c r="R177">
        <f t="shared" si="22"/>
        <v>-6357.3667499999856</v>
      </c>
      <c r="S177">
        <f t="shared" si="28"/>
        <v>-134080.7924946303</v>
      </c>
      <c r="T177">
        <f t="shared" si="23"/>
        <v>-1.2898093378010238</v>
      </c>
      <c r="U177">
        <f t="shared" si="24"/>
        <v>120334.4345</v>
      </c>
      <c r="V177">
        <f t="shared" si="29"/>
        <v>3.1540693041163546E-2</v>
      </c>
    </row>
    <row r="178" spans="5:22" x14ac:dyDescent="0.2">
      <c r="E178" t="s">
        <v>185</v>
      </c>
      <c r="F178" t="s">
        <v>8</v>
      </c>
      <c r="G178">
        <v>3.25</v>
      </c>
      <c r="H178">
        <v>0.422259</v>
      </c>
      <c r="I178">
        <v>0.202655</v>
      </c>
      <c r="J178">
        <v>2.4241499999999999E-3</v>
      </c>
      <c r="K178">
        <v>98.08</v>
      </c>
      <c r="L178" s="20">
        <f t="shared" si="25"/>
        <v>1.2177502579979294E-2</v>
      </c>
      <c r="N178">
        <f t="shared" si="26"/>
        <v>79</v>
      </c>
      <c r="O178">
        <f t="shared" si="20"/>
        <v>1477.9065000000001</v>
      </c>
      <c r="P178">
        <f t="shared" si="27"/>
        <v>1345.5049999999999</v>
      </c>
      <c r="Q178">
        <f t="shared" si="21"/>
        <v>132.40150000000017</v>
      </c>
      <c r="R178">
        <f t="shared" si="22"/>
        <v>-12985.939120000015</v>
      </c>
      <c r="S178">
        <f t="shared" si="28"/>
        <v>-147068.02142396811</v>
      </c>
      <c r="T178">
        <f t="shared" si="23"/>
        <v>-1.4147418418052076</v>
      </c>
      <c r="U178">
        <f t="shared" si="24"/>
        <v>133578.06951999999</v>
      </c>
      <c r="V178">
        <f t="shared" si="29"/>
        <v>3.254308847193637E-2</v>
      </c>
    </row>
    <row r="179" spans="5:22" x14ac:dyDescent="0.2">
      <c r="E179" t="s">
        <v>186</v>
      </c>
      <c r="F179" t="s">
        <v>8</v>
      </c>
      <c r="G179">
        <v>3.3</v>
      </c>
      <c r="H179">
        <v>0.433394</v>
      </c>
      <c r="I179">
        <v>0.19630800000000001</v>
      </c>
      <c r="J179">
        <v>2.4365799999999998E-3</v>
      </c>
      <c r="K179">
        <v>98.06</v>
      </c>
      <c r="L179" s="20">
        <f t="shared" si="25"/>
        <v>-2.039151712887044E-4</v>
      </c>
      <c r="N179">
        <f t="shared" si="26"/>
        <v>78</v>
      </c>
      <c r="O179">
        <f t="shared" si="20"/>
        <v>1516.8789999999999</v>
      </c>
      <c r="P179">
        <f t="shared" si="27"/>
        <v>1477.9065000000001</v>
      </c>
      <c r="Q179">
        <f t="shared" si="21"/>
        <v>38.972499999999854</v>
      </c>
      <c r="R179">
        <f t="shared" si="22"/>
        <v>-3821.6433499999857</v>
      </c>
      <c r="S179">
        <f t="shared" si="28"/>
        <v>-150891.07951580992</v>
      </c>
      <c r="T179">
        <f t="shared" si="23"/>
        <v>-1.4589610576453655</v>
      </c>
      <c r="U179">
        <f t="shared" si="24"/>
        <v>137195.15474</v>
      </c>
      <c r="V179">
        <f t="shared" si="29"/>
        <v>3.2100363639478005E-2</v>
      </c>
    </row>
    <row r="180" spans="5:22" x14ac:dyDescent="0.2">
      <c r="E180" t="s">
        <v>187</v>
      </c>
      <c r="F180" t="s">
        <v>8</v>
      </c>
      <c r="G180">
        <v>3.4750000000000001</v>
      </c>
      <c r="H180">
        <v>0.44411400000000001</v>
      </c>
      <c r="I180">
        <v>0.20052600000000001</v>
      </c>
      <c r="J180">
        <v>2.4552300000000001E-3</v>
      </c>
      <c r="K180">
        <v>98.11</v>
      </c>
      <c r="L180" s="20">
        <f t="shared" si="25"/>
        <v>5.0989190291650388E-4</v>
      </c>
      <c r="M180">
        <v>0.17524999999999999</v>
      </c>
      <c r="N180">
        <f t="shared" si="26"/>
        <v>77</v>
      </c>
      <c r="O180">
        <f t="shared" si="20"/>
        <v>1554.3990000000001</v>
      </c>
      <c r="P180">
        <f t="shared" si="27"/>
        <v>1516.8789999999999</v>
      </c>
      <c r="Q180">
        <f t="shared" si="21"/>
        <v>37.520000000000209</v>
      </c>
      <c r="R180">
        <f t="shared" si="22"/>
        <v>-3415.2541552500206</v>
      </c>
      <c r="S180">
        <f t="shared" si="28"/>
        <v>-154307.79263211761</v>
      </c>
      <c r="T180">
        <f t="shared" si="23"/>
        <v>-1.5034171496196593</v>
      </c>
      <c r="U180">
        <f t="shared" si="24"/>
        <v>140339.58589000002</v>
      </c>
      <c r="V180">
        <f t="shared" si="29"/>
        <v>3.1821637561282874E-2</v>
      </c>
    </row>
    <row r="181" spans="5:22" x14ac:dyDescent="0.2">
      <c r="E181" t="s">
        <v>188</v>
      </c>
      <c r="F181" t="s">
        <v>8</v>
      </c>
      <c r="G181">
        <v>3.25</v>
      </c>
      <c r="H181">
        <v>0.42902299999999999</v>
      </c>
      <c r="I181">
        <v>0.20036300000000001</v>
      </c>
      <c r="J181">
        <v>2.46766E-3</v>
      </c>
      <c r="K181">
        <v>97.74</v>
      </c>
      <c r="L181" s="20">
        <f t="shared" si="25"/>
        <v>-3.7712771379064813E-3</v>
      </c>
      <c r="N181">
        <f t="shared" si="26"/>
        <v>76</v>
      </c>
      <c r="O181">
        <f t="shared" si="20"/>
        <v>1501.5805</v>
      </c>
      <c r="P181">
        <f t="shared" si="27"/>
        <v>1554.3990000000001</v>
      </c>
      <c r="Q181">
        <f t="shared" si="21"/>
        <v>-52.818500000000085</v>
      </c>
      <c r="R181">
        <f t="shared" si="22"/>
        <v>5162.4801900000084</v>
      </c>
      <c r="S181">
        <f t="shared" si="28"/>
        <v>-149146.81585926723</v>
      </c>
      <c r="T181">
        <f t="shared" si="23"/>
        <v>-1.4604906016796799</v>
      </c>
      <c r="U181">
        <f t="shared" si="24"/>
        <v>135389.47806999998</v>
      </c>
      <c r="V181">
        <f t="shared" si="29"/>
        <v>3.025018806205482E-2</v>
      </c>
    </row>
    <row r="182" spans="5:22" x14ac:dyDescent="0.2">
      <c r="E182" t="s">
        <v>189</v>
      </c>
      <c r="F182" t="s">
        <v>8</v>
      </c>
      <c r="G182">
        <v>3.4</v>
      </c>
      <c r="H182">
        <v>0.44466699999999998</v>
      </c>
      <c r="I182">
        <v>0.19870399999999999</v>
      </c>
      <c r="J182">
        <v>2.4552300000000001E-3</v>
      </c>
      <c r="K182">
        <v>98.21</v>
      </c>
      <c r="L182" s="20">
        <f t="shared" si="25"/>
        <v>4.8086760793943917E-3</v>
      </c>
      <c r="N182">
        <f t="shared" si="26"/>
        <v>75</v>
      </c>
      <c r="O182">
        <f t="shared" si="20"/>
        <v>1556.3344999999999</v>
      </c>
      <c r="P182">
        <f t="shared" si="27"/>
        <v>1501.5805</v>
      </c>
      <c r="Q182">
        <f t="shared" si="21"/>
        <v>54.753999999999905</v>
      </c>
      <c r="R182">
        <f t="shared" si="22"/>
        <v>-5377.3903399999899</v>
      </c>
      <c r="S182">
        <f t="shared" si="28"/>
        <v>-154525.6666898689</v>
      </c>
      <c r="T182">
        <f t="shared" si="23"/>
        <v>-1.5055398913768525</v>
      </c>
      <c r="U182">
        <f t="shared" si="24"/>
        <v>140947.61124499998</v>
      </c>
      <c r="V182">
        <f t="shared" si="29"/>
        <v>3.042436823485788E-2</v>
      </c>
    </row>
    <row r="183" spans="5:22" x14ac:dyDescent="0.2">
      <c r="E183" t="s">
        <v>190</v>
      </c>
      <c r="F183" t="s">
        <v>8</v>
      </c>
      <c r="G183">
        <v>3.05</v>
      </c>
      <c r="H183">
        <v>0.41917100000000002</v>
      </c>
      <c r="I183">
        <v>0.19614899999999999</v>
      </c>
      <c r="J183">
        <v>2.4552300000000001E-3</v>
      </c>
      <c r="K183">
        <v>97.58</v>
      </c>
      <c r="L183" s="20">
        <f t="shared" si="25"/>
        <v>-6.4148253741981298E-3</v>
      </c>
      <c r="N183">
        <f t="shared" si="26"/>
        <v>74</v>
      </c>
      <c r="O183">
        <f t="shared" si="20"/>
        <v>1467.0985000000001</v>
      </c>
      <c r="P183">
        <f t="shared" si="27"/>
        <v>1556.3344999999999</v>
      </c>
      <c r="Q183">
        <f t="shared" si="21"/>
        <v>-89.235999999999876</v>
      </c>
      <c r="R183">
        <f t="shared" si="22"/>
        <v>8707.6488799999879</v>
      </c>
      <c r="S183">
        <f t="shared" si="28"/>
        <v>-145819.52334976027</v>
      </c>
      <c r="T183">
        <f t="shared" si="23"/>
        <v>-1.4207161441033012</v>
      </c>
      <c r="U183">
        <f t="shared" si="24"/>
        <v>132484.47163000001</v>
      </c>
      <c r="V183">
        <f t="shared" si="29"/>
        <v>3.1318032427231995E-2</v>
      </c>
    </row>
    <row r="184" spans="5:22" x14ac:dyDescent="0.2">
      <c r="E184" t="s">
        <v>191</v>
      </c>
      <c r="F184" t="s">
        <v>8</v>
      </c>
      <c r="G184">
        <v>2.9649999999999999</v>
      </c>
      <c r="H184">
        <v>0.402588</v>
      </c>
      <c r="I184">
        <v>0.20460300000000001</v>
      </c>
      <c r="J184">
        <v>2.4365799999999998E-3</v>
      </c>
      <c r="K184">
        <v>96.99</v>
      </c>
      <c r="L184" s="20">
        <f t="shared" si="25"/>
        <v>-6.0463209674114227E-3</v>
      </c>
      <c r="N184">
        <f t="shared" si="26"/>
        <v>73</v>
      </c>
      <c r="O184">
        <f t="shared" si="20"/>
        <v>1409.058</v>
      </c>
      <c r="P184">
        <f t="shared" si="27"/>
        <v>1467.0985000000001</v>
      </c>
      <c r="Q184">
        <f t="shared" si="21"/>
        <v>-58.040500000000065</v>
      </c>
      <c r="R184">
        <f t="shared" si="22"/>
        <v>5629.3480950000057</v>
      </c>
      <c r="S184">
        <f t="shared" si="28"/>
        <v>-140191.5959709044</v>
      </c>
      <c r="T184">
        <f t="shared" si="23"/>
        <v>-1.3555080909158184</v>
      </c>
      <c r="U184">
        <f t="shared" si="24"/>
        <v>126287.03542</v>
      </c>
      <c r="V184">
        <f t="shared" si="29"/>
        <v>3.2072144543678467E-2</v>
      </c>
    </row>
    <row r="185" spans="5:22" x14ac:dyDescent="0.2">
      <c r="E185" t="s">
        <v>192</v>
      </c>
      <c r="F185" t="s">
        <v>8</v>
      </c>
      <c r="G185">
        <v>2.75</v>
      </c>
      <c r="H185">
        <v>0.38958599999999999</v>
      </c>
      <c r="I185">
        <v>0.19991600000000001</v>
      </c>
      <c r="J185">
        <v>2.4365799999999998E-3</v>
      </c>
      <c r="K185">
        <v>96.74</v>
      </c>
      <c r="L185" s="20">
        <f t="shared" si="25"/>
        <v>-2.5775853180740604E-3</v>
      </c>
      <c r="N185">
        <f t="shared" si="26"/>
        <v>72</v>
      </c>
      <c r="O185">
        <f t="shared" si="20"/>
        <v>1363.5509999999999</v>
      </c>
      <c r="P185">
        <f t="shared" si="27"/>
        <v>1409.058</v>
      </c>
      <c r="Q185">
        <f t="shared" si="21"/>
        <v>-45.507000000000062</v>
      </c>
      <c r="R185">
        <f t="shared" si="22"/>
        <v>4402.3471800000061</v>
      </c>
      <c r="S185">
        <f t="shared" si="28"/>
        <v>-135790.60429899531</v>
      </c>
      <c r="T185">
        <f t="shared" si="23"/>
        <v>-1.3129550421541505</v>
      </c>
      <c r="U185">
        <f t="shared" si="24"/>
        <v>122284.92374</v>
      </c>
      <c r="V185">
        <f t="shared" si="29"/>
        <v>3.2085128733791976E-2</v>
      </c>
    </row>
    <row r="186" spans="5:22" x14ac:dyDescent="0.2">
      <c r="E186" t="s">
        <v>193</v>
      </c>
      <c r="F186" t="s">
        <v>8</v>
      </c>
      <c r="G186">
        <v>3.1</v>
      </c>
      <c r="H186">
        <v>0.42677500000000002</v>
      </c>
      <c r="I186">
        <v>0.19792299999999999</v>
      </c>
      <c r="J186">
        <v>2.4365799999999998E-3</v>
      </c>
      <c r="K186">
        <v>97.84</v>
      </c>
      <c r="L186" s="20">
        <f t="shared" si="25"/>
        <v>1.1370684308455781E-2</v>
      </c>
      <c r="N186">
        <f t="shared" si="26"/>
        <v>71</v>
      </c>
      <c r="O186">
        <f t="shared" si="20"/>
        <v>1493.7125000000001</v>
      </c>
      <c r="P186">
        <f t="shared" si="27"/>
        <v>1363.5509999999999</v>
      </c>
      <c r="Q186">
        <f t="shared" si="21"/>
        <v>130.16150000000016</v>
      </c>
      <c r="R186">
        <f t="shared" si="22"/>
        <v>-12735.001160000016</v>
      </c>
      <c r="S186">
        <f t="shared" si="28"/>
        <v>-148526.91841403747</v>
      </c>
      <c r="T186">
        <f t="shared" si="23"/>
        <v>-1.4361020590050613</v>
      </c>
      <c r="U186">
        <f t="shared" si="24"/>
        <v>135294.83100000001</v>
      </c>
      <c r="V186">
        <f t="shared" si="29"/>
        <v>3.3598662124452262E-2</v>
      </c>
    </row>
    <row r="187" spans="5:22" x14ac:dyDescent="0.2">
      <c r="E187" t="s">
        <v>194</v>
      </c>
      <c r="F187" t="s">
        <v>8</v>
      </c>
      <c r="G187">
        <v>2.89</v>
      </c>
      <c r="H187">
        <v>0.410495</v>
      </c>
      <c r="I187">
        <v>0.196822</v>
      </c>
      <c r="J187">
        <v>2.4241499999999999E-3</v>
      </c>
      <c r="K187">
        <v>97.44</v>
      </c>
      <c r="L187" s="20">
        <f t="shared" si="25"/>
        <v>-4.0883074407196407E-3</v>
      </c>
      <c r="N187">
        <f t="shared" si="26"/>
        <v>70</v>
      </c>
      <c r="O187">
        <f t="shared" si="20"/>
        <v>1436.7325000000001</v>
      </c>
      <c r="P187">
        <f t="shared" si="27"/>
        <v>1493.7125000000001</v>
      </c>
      <c r="Q187">
        <f t="shared" si="21"/>
        <v>-56.980000000000018</v>
      </c>
      <c r="R187">
        <f t="shared" si="22"/>
        <v>5552.1312000000016</v>
      </c>
      <c r="S187">
        <f t="shared" si="28"/>
        <v>-142976.22331609647</v>
      </c>
      <c r="T187">
        <f t="shared" si="23"/>
        <v>-1.3753802053639494</v>
      </c>
      <c r="U187">
        <f t="shared" si="24"/>
        <v>129880.21480000002</v>
      </c>
      <c r="V187">
        <f t="shared" si="29"/>
        <v>3.3335285750678054E-2</v>
      </c>
    </row>
    <row r="188" spans="5:22" x14ac:dyDescent="0.2">
      <c r="E188" t="s">
        <v>195</v>
      </c>
      <c r="F188" t="s">
        <v>8</v>
      </c>
      <c r="G188">
        <v>2.75</v>
      </c>
      <c r="H188">
        <v>0.39700600000000003</v>
      </c>
      <c r="I188">
        <v>0.197965</v>
      </c>
      <c r="J188">
        <v>2.41793E-3</v>
      </c>
      <c r="K188">
        <v>97.09</v>
      </c>
      <c r="L188" s="20">
        <f t="shared" si="25"/>
        <v>-3.5919540229883973E-3</v>
      </c>
      <c r="N188">
        <f t="shared" si="26"/>
        <v>69</v>
      </c>
      <c r="O188">
        <f t="shared" si="20"/>
        <v>1389.5210000000002</v>
      </c>
      <c r="P188">
        <f t="shared" si="27"/>
        <v>1436.7325000000001</v>
      </c>
      <c r="Q188">
        <f t="shared" si="21"/>
        <v>-47.211499999999887</v>
      </c>
      <c r="R188">
        <f t="shared" si="22"/>
        <v>4583.7645349999893</v>
      </c>
      <c r="S188">
        <f t="shared" si="28"/>
        <v>-138393.83416130184</v>
      </c>
      <c r="T188">
        <f t="shared" si="23"/>
        <v>-1.3278833469588751</v>
      </c>
      <c r="U188">
        <f t="shared" si="24"/>
        <v>125283.59389000002</v>
      </c>
      <c r="V188">
        <f t="shared" si="29"/>
        <v>2.6399193566112759E-2</v>
      </c>
    </row>
    <row r="189" spans="5:22" x14ac:dyDescent="0.2">
      <c r="E189" t="s">
        <v>196</v>
      </c>
      <c r="F189" t="s">
        <v>8</v>
      </c>
      <c r="G189">
        <v>2.125</v>
      </c>
      <c r="H189">
        <v>0.32932699999999998</v>
      </c>
      <c r="I189">
        <v>0.203711</v>
      </c>
      <c r="J189">
        <v>2.41793E-3</v>
      </c>
      <c r="K189">
        <v>95.12</v>
      </c>
      <c r="L189" s="20">
        <f t="shared" si="25"/>
        <v>-2.0290452157791683E-2</v>
      </c>
      <c r="N189">
        <f t="shared" si="26"/>
        <v>68</v>
      </c>
      <c r="O189">
        <f t="shared" si="20"/>
        <v>1152.6444999999999</v>
      </c>
      <c r="P189">
        <f t="shared" si="27"/>
        <v>1389.5210000000002</v>
      </c>
      <c r="Q189">
        <f t="shared" si="21"/>
        <v>-236.87650000000031</v>
      </c>
      <c r="R189">
        <f t="shared" si="22"/>
        <v>22531.692680000029</v>
      </c>
      <c r="S189">
        <f t="shared" si="28"/>
        <v>-115863.46936464876</v>
      </c>
      <c r="T189">
        <f t="shared" si="23"/>
        <v>-1.111705390797084</v>
      </c>
      <c r="U189">
        <f t="shared" si="24"/>
        <v>102202.04483999999</v>
      </c>
      <c r="V189">
        <f t="shared" si="29"/>
        <v>3.3846873170511202E-2</v>
      </c>
    </row>
    <row r="190" spans="5:22" x14ac:dyDescent="0.2">
      <c r="E190" t="s">
        <v>197</v>
      </c>
      <c r="F190" t="s">
        <v>8</v>
      </c>
      <c r="G190">
        <v>2.0099999999999998</v>
      </c>
      <c r="H190">
        <v>0.31850699999999998</v>
      </c>
      <c r="I190">
        <v>0.20305000000000001</v>
      </c>
      <c r="J190">
        <v>2.3868600000000002E-3</v>
      </c>
      <c r="K190">
        <v>94.86</v>
      </c>
      <c r="L190" s="20">
        <f t="shared" si="25"/>
        <v>-2.7333894028596095E-3</v>
      </c>
      <c r="N190">
        <f t="shared" si="26"/>
        <v>67</v>
      </c>
      <c r="O190">
        <f t="shared" si="20"/>
        <v>1114.7745</v>
      </c>
      <c r="P190">
        <f t="shared" si="27"/>
        <v>1152.6444999999999</v>
      </c>
      <c r="Q190">
        <f t="shared" si="21"/>
        <v>-37.869999999999891</v>
      </c>
      <c r="R190">
        <f t="shared" si="22"/>
        <v>3592.3481999999894</v>
      </c>
      <c r="S190">
        <f t="shared" si="28"/>
        <v>-112272.23287003956</v>
      </c>
      <c r="T190">
        <f t="shared" si="23"/>
        <v>-1.0634051656673915</v>
      </c>
      <c r="U190">
        <f t="shared" si="24"/>
        <v>98712.50907</v>
      </c>
      <c r="V190">
        <f t="shared" si="29"/>
        <v>3.3578820794868652E-2</v>
      </c>
    </row>
    <row r="191" spans="5:22" x14ac:dyDescent="0.2">
      <c r="E191" t="s">
        <v>198</v>
      </c>
      <c r="F191" t="s">
        <v>8</v>
      </c>
      <c r="G191">
        <v>2.2949999999999999</v>
      </c>
      <c r="H191">
        <v>0.35367100000000001</v>
      </c>
      <c r="I191">
        <v>0.20116600000000001</v>
      </c>
      <c r="J191">
        <v>2.3930700000000002E-3</v>
      </c>
      <c r="K191">
        <v>95.97</v>
      </c>
      <c r="L191" s="20">
        <f t="shared" si="25"/>
        <v>1.1701454775458586E-2</v>
      </c>
      <c r="N191">
        <f t="shared" si="26"/>
        <v>66</v>
      </c>
      <c r="O191">
        <f t="shared" si="20"/>
        <v>1237.8485000000001</v>
      </c>
      <c r="P191">
        <f t="shared" si="27"/>
        <v>1114.7745</v>
      </c>
      <c r="Q191">
        <f t="shared" si="21"/>
        <v>123.07400000000007</v>
      </c>
      <c r="R191">
        <f t="shared" si="22"/>
        <v>-11811.411780000006</v>
      </c>
      <c r="S191">
        <f t="shared" si="28"/>
        <v>-124084.70805520524</v>
      </c>
      <c r="T191">
        <f t="shared" si="23"/>
        <v>-1.1783467948637698</v>
      </c>
      <c r="U191">
        <f t="shared" si="24"/>
        <v>110763.82054500001</v>
      </c>
      <c r="V191">
        <f t="shared" si="29"/>
        <v>3.3887257620422849E-2</v>
      </c>
    </row>
    <row r="192" spans="5:22" x14ac:dyDescent="0.2">
      <c r="E192" t="s">
        <v>199</v>
      </c>
      <c r="F192" t="s">
        <v>8</v>
      </c>
      <c r="G192">
        <v>2.6949999999999998</v>
      </c>
      <c r="H192">
        <v>0.39961099999999999</v>
      </c>
      <c r="I192">
        <v>0.197022</v>
      </c>
      <c r="J192">
        <v>2.3992900000000001E-3</v>
      </c>
      <c r="K192">
        <v>97.29</v>
      </c>
      <c r="L192" s="20">
        <f t="shared" si="25"/>
        <v>1.3754298218193295E-2</v>
      </c>
      <c r="N192">
        <f t="shared" si="26"/>
        <v>65</v>
      </c>
      <c r="O192">
        <f t="shared" si="20"/>
        <v>1398.6385</v>
      </c>
      <c r="P192">
        <f t="shared" si="27"/>
        <v>1237.8485000000001</v>
      </c>
      <c r="Q192">
        <f t="shared" si="21"/>
        <v>160.78999999999996</v>
      </c>
      <c r="R192">
        <f t="shared" si="22"/>
        <v>-15643.259099999997</v>
      </c>
      <c r="S192">
        <f t="shared" si="28"/>
        <v>-139729.14550200009</v>
      </c>
      <c r="T192">
        <f t="shared" si="23"/>
        <v>-1.3303600853630706</v>
      </c>
      <c r="U192">
        <f t="shared" si="24"/>
        <v>126641.03966500002</v>
      </c>
      <c r="V192">
        <f t="shared" si="29"/>
        <v>3.5792198522930765E-2</v>
      </c>
    </row>
    <row r="193" spans="5:22" x14ac:dyDescent="0.2">
      <c r="E193" t="s">
        <v>200</v>
      </c>
      <c r="F193" t="s">
        <v>8</v>
      </c>
      <c r="G193">
        <v>2.6150000000000002</v>
      </c>
      <c r="H193">
        <v>0.39633400000000002</v>
      </c>
      <c r="I193">
        <v>0.19414899999999999</v>
      </c>
      <c r="J193">
        <v>2.3868600000000002E-3</v>
      </c>
      <c r="K193">
        <v>97.28</v>
      </c>
      <c r="L193" s="20">
        <f t="shared" si="25"/>
        <v>-1.027854866892941E-4</v>
      </c>
      <c r="N193">
        <f t="shared" si="26"/>
        <v>64</v>
      </c>
      <c r="O193">
        <f t="shared" si="20"/>
        <v>1387.1690000000001</v>
      </c>
      <c r="P193">
        <f t="shared" si="27"/>
        <v>1398.6385</v>
      </c>
      <c r="Q193">
        <f t="shared" si="21"/>
        <v>-11.469499999999925</v>
      </c>
      <c r="R193">
        <f t="shared" si="22"/>
        <v>1115.7529599999928</v>
      </c>
      <c r="S193">
        <f t="shared" si="28"/>
        <v>-138614.72290208546</v>
      </c>
      <c r="T193">
        <f t="shared" si="23"/>
        <v>-1.3129124504209195</v>
      </c>
      <c r="U193">
        <f t="shared" si="24"/>
        <v>125791.30032000001</v>
      </c>
      <c r="V193">
        <f t="shared" si="29"/>
        <v>3.560065235914904E-2</v>
      </c>
    </row>
    <row r="194" spans="5:22" x14ac:dyDescent="0.2">
      <c r="E194" t="s">
        <v>201</v>
      </c>
      <c r="F194" t="s">
        <v>8</v>
      </c>
      <c r="G194">
        <v>2.855</v>
      </c>
      <c r="H194">
        <v>0.42082399999999998</v>
      </c>
      <c r="I194">
        <v>0.19417100000000001</v>
      </c>
      <c r="J194">
        <v>2.3806399999999998E-3</v>
      </c>
      <c r="K194">
        <v>97.91</v>
      </c>
      <c r="L194" s="20">
        <f t="shared" si="25"/>
        <v>6.4761513157893802E-3</v>
      </c>
      <c r="N194">
        <f t="shared" si="26"/>
        <v>63</v>
      </c>
      <c r="O194">
        <f t="shared" si="20"/>
        <v>1472.884</v>
      </c>
      <c r="P194">
        <f t="shared" si="27"/>
        <v>1387.1690000000001</v>
      </c>
      <c r="Q194">
        <f t="shared" si="21"/>
        <v>85.714999999999918</v>
      </c>
      <c r="R194">
        <f t="shared" si="22"/>
        <v>-8392.3556499999922</v>
      </c>
      <c r="S194">
        <f t="shared" si="28"/>
        <v>-147008.39146453587</v>
      </c>
      <c r="T194">
        <f t="shared" si="23"/>
        <v>-1.3887859406989391</v>
      </c>
      <c r="U194">
        <f t="shared" si="24"/>
        <v>134217.57243999999</v>
      </c>
      <c r="V194">
        <f t="shared" si="29"/>
        <v>3.5230344130406238E-2</v>
      </c>
    </row>
    <row r="195" spans="5:22" x14ac:dyDescent="0.2">
      <c r="E195" t="s">
        <v>202</v>
      </c>
      <c r="F195" t="s">
        <v>8</v>
      </c>
      <c r="G195">
        <v>3.05</v>
      </c>
      <c r="H195">
        <v>0.44898900000000003</v>
      </c>
      <c r="I195">
        <v>0.18779899999999999</v>
      </c>
      <c r="J195">
        <v>2.3309200000000002E-3</v>
      </c>
      <c r="K195">
        <v>98.69</v>
      </c>
      <c r="L195" s="20">
        <f t="shared" si="25"/>
        <v>7.9664998467980919E-3</v>
      </c>
      <c r="N195">
        <f t="shared" si="26"/>
        <v>62</v>
      </c>
      <c r="O195">
        <f t="shared" ref="O195:O256" si="30">$B$6*H195</f>
        <v>1571.4615000000001</v>
      </c>
      <c r="P195">
        <f t="shared" si="27"/>
        <v>1472.884</v>
      </c>
      <c r="Q195">
        <f t="shared" ref="Q195:Q256" si="31">O195-P195</f>
        <v>98.5775000000001</v>
      </c>
      <c r="R195">
        <f t="shared" ref="R195:R256" si="32">-Q195*K195+P195*M195</f>
        <v>-9728.6134750000092</v>
      </c>
      <c r="S195">
        <f t="shared" si="28"/>
        <v>-156738.39372547661</v>
      </c>
      <c r="T195">
        <f t="shared" ref="T195:T256" si="33">S195*J195/252</f>
        <v>-1.4497803837404284</v>
      </c>
      <c r="U195">
        <f t="shared" ref="U195:U256" si="34">-$B$6*G195+K195*O195</f>
        <v>144412.535435</v>
      </c>
      <c r="V195">
        <f t="shared" si="29"/>
        <v>3.5824862800250656E-2</v>
      </c>
    </row>
    <row r="196" spans="5:22" x14ac:dyDescent="0.2">
      <c r="E196" t="s">
        <v>203</v>
      </c>
      <c r="F196" t="s">
        <v>8</v>
      </c>
      <c r="G196">
        <v>3.05</v>
      </c>
      <c r="H196">
        <v>0.45301799999999998</v>
      </c>
      <c r="I196">
        <v>0.18878300000000001</v>
      </c>
      <c r="J196">
        <v>2.3495600000000001E-3</v>
      </c>
      <c r="K196">
        <v>98.83</v>
      </c>
      <c r="L196" s="20">
        <f t="shared" ref="L196:L256" si="35">K196/K195-1</f>
        <v>1.4185834431046374E-3</v>
      </c>
      <c r="N196">
        <f t="shared" ref="N196:N256" si="36">N195-1</f>
        <v>61</v>
      </c>
      <c r="O196">
        <f t="shared" si="30"/>
        <v>1585.5629999999999</v>
      </c>
      <c r="P196">
        <f t="shared" ref="P196:P256" si="37">O195</f>
        <v>1571.4615000000001</v>
      </c>
      <c r="Q196">
        <f t="shared" si="31"/>
        <v>14.10149999999976</v>
      </c>
      <c r="R196">
        <f t="shared" si="32"/>
        <v>-1393.6512449999761</v>
      </c>
      <c r="S196">
        <f t="shared" ref="S196:S256" si="38">R196+S195+T195</f>
        <v>-158133.49475086032</v>
      </c>
      <c r="T196">
        <f t="shared" si="33"/>
        <v>-1.4743814838366327</v>
      </c>
      <c r="U196">
        <f t="shared" si="34"/>
        <v>146026.19128999999</v>
      </c>
      <c r="V196">
        <f t="shared" si="29"/>
        <v>3.582400721259834E-2</v>
      </c>
    </row>
    <row r="197" spans="5:22" x14ac:dyDescent="0.2">
      <c r="E197" t="s">
        <v>204</v>
      </c>
      <c r="F197" t="s">
        <v>8</v>
      </c>
      <c r="G197">
        <v>3.75</v>
      </c>
      <c r="H197">
        <v>0.51216899999999999</v>
      </c>
      <c r="I197">
        <v>0.191028</v>
      </c>
      <c r="J197">
        <v>2.3495600000000001E-3</v>
      </c>
      <c r="K197">
        <v>100.23</v>
      </c>
      <c r="L197" s="20">
        <f t="shared" si="35"/>
        <v>1.4165739148032097E-2</v>
      </c>
      <c r="N197">
        <f t="shared" si="36"/>
        <v>60</v>
      </c>
      <c r="O197">
        <f t="shared" si="30"/>
        <v>1792.5915</v>
      </c>
      <c r="P197">
        <f t="shared" si="37"/>
        <v>1585.5629999999999</v>
      </c>
      <c r="Q197">
        <f t="shared" si="31"/>
        <v>207.02850000000012</v>
      </c>
      <c r="R197">
        <f t="shared" si="32"/>
        <v>-20750.466555000014</v>
      </c>
      <c r="S197">
        <f t="shared" si="38"/>
        <v>-178885.43568734417</v>
      </c>
      <c r="T197">
        <f t="shared" si="33"/>
        <v>-1.6678653344188745</v>
      </c>
      <c r="U197">
        <f t="shared" si="34"/>
        <v>166546.44604500002</v>
      </c>
      <c r="V197">
        <f t="shared" si="29"/>
        <v>3.7722191921039171E-2</v>
      </c>
    </row>
    <row r="198" spans="5:22" x14ac:dyDescent="0.2">
      <c r="E198" t="s">
        <v>205</v>
      </c>
      <c r="F198" t="s">
        <v>8</v>
      </c>
      <c r="G198">
        <v>3.85</v>
      </c>
      <c r="H198">
        <v>0.525312</v>
      </c>
      <c r="I198">
        <v>0.18856200000000001</v>
      </c>
      <c r="J198">
        <v>2.3495600000000001E-3</v>
      </c>
      <c r="K198">
        <v>100.65</v>
      </c>
      <c r="L198" s="20">
        <f t="shared" si="35"/>
        <v>4.1903621670158486E-3</v>
      </c>
      <c r="N198">
        <f t="shared" si="36"/>
        <v>59</v>
      </c>
      <c r="O198">
        <f t="shared" si="30"/>
        <v>1838.5920000000001</v>
      </c>
      <c r="P198">
        <f t="shared" si="37"/>
        <v>1792.5915</v>
      </c>
      <c r="Q198">
        <f t="shared" si="31"/>
        <v>46.000500000000102</v>
      </c>
      <c r="R198">
        <f t="shared" si="32"/>
        <v>-4629.9503250000107</v>
      </c>
      <c r="S198">
        <f t="shared" si="38"/>
        <v>-183517.05387767861</v>
      </c>
      <c r="T198">
        <f t="shared" si="33"/>
        <v>-1.7110489250350738</v>
      </c>
      <c r="U198">
        <f t="shared" si="34"/>
        <v>171579.28480000002</v>
      </c>
      <c r="V198">
        <f t="shared" si="29"/>
        <v>3.6285260666036295E-2</v>
      </c>
    </row>
    <row r="199" spans="5:22" x14ac:dyDescent="0.2">
      <c r="E199" t="s">
        <v>206</v>
      </c>
      <c r="F199" t="s">
        <v>8</v>
      </c>
      <c r="G199">
        <v>3.45</v>
      </c>
      <c r="H199">
        <v>0.512795</v>
      </c>
      <c r="I199">
        <v>0.17619199999999999</v>
      </c>
      <c r="J199">
        <v>2.3495600000000001E-3</v>
      </c>
      <c r="K199">
        <v>99.99</v>
      </c>
      <c r="L199" s="20">
        <f t="shared" si="35"/>
        <v>-6.5573770491804684E-3</v>
      </c>
      <c r="M199">
        <v>9.4189999999999996E-2</v>
      </c>
      <c r="N199">
        <f t="shared" si="36"/>
        <v>58</v>
      </c>
      <c r="O199">
        <f t="shared" si="30"/>
        <v>1794.7825</v>
      </c>
      <c r="P199">
        <f t="shared" si="37"/>
        <v>1838.5920000000001</v>
      </c>
      <c r="Q199">
        <f t="shared" si="31"/>
        <v>-43.809500000000071</v>
      </c>
      <c r="R199">
        <f t="shared" si="32"/>
        <v>4553.6888854800063</v>
      </c>
      <c r="S199">
        <f t="shared" si="38"/>
        <v>-178965.07604112363</v>
      </c>
      <c r="T199">
        <f t="shared" si="33"/>
        <v>-1.668607873266597</v>
      </c>
      <c r="U199">
        <f t="shared" si="34"/>
        <v>167385.30217499999</v>
      </c>
      <c r="V199">
        <f t="shared" si="29"/>
        <v>3.7073204463226789E-2</v>
      </c>
    </row>
    <row r="200" spans="5:22" x14ac:dyDescent="0.2">
      <c r="E200" t="s">
        <v>207</v>
      </c>
      <c r="F200" t="s">
        <v>8</v>
      </c>
      <c r="G200">
        <v>3.9</v>
      </c>
      <c r="H200">
        <v>0.55211900000000003</v>
      </c>
      <c r="I200">
        <v>0.178531</v>
      </c>
      <c r="J200">
        <v>2.3246999999999999E-3</v>
      </c>
      <c r="K200">
        <v>100.86</v>
      </c>
      <c r="L200" s="20">
        <f t="shared" si="35"/>
        <v>8.7008700870088163E-3</v>
      </c>
      <c r="N200">
        <f t="shared" si="36"/>
        <v>57</v>
      </c>
      <c r="O200">
        <f t="shared" si="30"/>
        <v>1932.4165</v>
      </c>
      <c r="P200">
        <f t="shared" si="37"/>
        <v>1794.7825</v>
      </c>
      <c r="Q200">
        <f t="shared" si="31"/>
        <v>137.63400000000001</v>
      </c>
      <c r="R200">
        <f t="shared" si="32"/>
        <v>-13881.765240000001</v>
      </c>
      <c r="S200">
        <f t="shared" si="38"/>
        <v>-192848.50988899689</v>
      </c>
      <c r="T200">
        <f t="shared" si="33"/>
        <v>-1.7790275037259964</v>
      </c>
      <c r="U200">
        <f t="shared" si="34"/>
        <v>181253.52819000001</v>
      </c>
      <c r="V200">
        <f t="shared" si="29"/>
        <v>3.7815037114848828E-2</v>
      </c>
    </row>
    <row r="201" spans="5:22" x14ac:dyDescent="0.2">
      <c r="E201" t="s">
        <v>208</v>
      </c>
      <c r="F201" t="s">
        <v>8</v>
      </c>
      <c r="G201">
        <v>3.6</v>
      </c>
      <c r="H201">
        <v>0.53055099999999999</v>
      </c>
      <c r="I201">
        <v>0.17731</v>
      </c>
      <c r="J201">
        <v>2.3246999999999999E-3</v>
      </c>
      <c r="K201">
        <v>100.39</v>
      </c>
      <c r="L201" s="20">
        <f t="shared" si="35"/>
        <v>-4.6599246480270029E-3</v>
      </c>
      <c r="N201">
        <f t="shared" si="36"/>
        <v>56</v>
      </c>
      <c r="O201">
        <f t="shared" si="30"/>
        <v>1856.9285</v>
      </c>
      <c r="P201">
        <f t="shared" si="37"/>
        <v>1932.4165</v>
      </c>
      <c r="Q201">
        <f t="shared" si="31"/>
        <v>-75.488000000000056</v>
      </c>
      <c r="R201">
        <f t="shared" si="32"/>
        <v>7578.2403200000053</v>
      </c>
      <c r="S201">
        <f t="shared" si="38"/>
        <v>-185272.04859650062</v>
      </c>
      <c r="T201">
        <f t="shared" si="33"/>
        <v>-1.7091346483027181</v>
      </c>
      <c r="U201">
        <f t="shared" si="34"/>
        <v>173817.052115</v>
      </c>
      <c r="V201">
        <f t="shared" si="29"/>
        <v>3.7946696964592366E-2</v>
      </c>
    </row>
    <row r="202" spans="5:22" x14ac:dyDescent="0.2">
      <c r="E202" t="s">
        <v>209</v>
      </c>
      <c r="F202" t="s">
        <v>8</v>
      </c>
      <c r="G202">
        <v>3.15</v>
      </c>
      <c r="H202">
        <v>0.48636600000000002</v>
      </c>
      <c r="I202">
        <v>0.18049799999999999</v>
      </c>
      <c r="J202">
        <v>2.30605E-3</v>
      </c>
      <c r="K202">
        <v>99.424999999999997</v>
      </c>
      <c r="L202" s="20">
        <f t="shared" si="35"/>
        <v>-9.612511206295471E-3</v>
      </c>
      <c r="N202">
        <f t="shared" si="36"/>
        <v>55</v>
      </c>
      <c r="O202">
        <f t="shared" si="30"/>
        <v>1702.2810000000002</v>
      </c>
      <c r="P202">
        <f t="shared" si="37"/>
        <v>1856.9285</v>
      </c>
      <c r="Q202">
        <f t="shared" si="31"/>
        <v>-154.64749999999981</v>
      </c>
      <c r="R202">
        <f t="shared" si="32"/>
        <v>15375.827687499981</v>
      </c>
      <c r="S202">
        <f t="shared" si="38"/>
        <v>-169897.93004364893</v>
      </c>
      <c r="T202">
        <f t="shared" si="33"/>
        <v>-1.5547346094331611</v>
      </c>
      <c r="U202">
        <f t="shared" si="34"/>
        <v>158224.28842500001</v>
      </c>
      <c r="V202">
        <f t="shared" si="29"/>
        <v>3.9223394824543963E-2</v>
      </c>
    </row>
    <row r="203" spans="5:22" x14ac:dyDescent="0.2">
      <c r="E203" t="s">
        <v>210</v>
      </c>
      <c r="F203" t="s">
        <v>8</v>
      </c>
      <c r="G203">
        <v>3.75</v>
      </c>
      <c r="H203">
        <v>0.54663899999999999</v>
      </c>
      <c r="I203">
        <v>0.177453</v>
      </c>
      <c r="J203">
        <v>2.29984E-3</v>
      </c>
      <c r="K203">
        <v>100.74</v>
      </c>
      <c r="L203" s="20">
        <f t="shared" si="35"/>
        <v>1.3226049786271066E-2</v>
      </c>
      <c r="N203">
        <f t="shared" si="36"/>
        <v>54</v>
      </c>
      <c r="O203">
        <f t="shared" si="30"/>
        <v>1913.2365</v>
      </c>
      <c r="P203">
        <f t="shared" si="37"/>
        <v>1702.2810000000002</v>
      </c>
      <c r="Q203">
        <f t="shared" si="31"/>
        <v>210.9554999999998</v>
      </c>
      <c r="R203">
        <f t="shared" si="32"/>
        <v>-21251.657069999979</v>
      </c>
      <c r="S203">
        <f t="shared" si="38"/>
        <v>-191151.14184825835</v>
      </c>
      <c r="T203">
        <f t="shared" si="33"/>
        <v>-1.7445120716995972</v>
      </c>
      <c r="U203">
        <f t="shared" si="34"/>
        <v>179614.44501</v>
      </c>
      <c r="V203">
        <f t="shared" si="29"/>
        <v>4.0339755061324978E-2</v>
      </c>
    </row>
    <row r="204" spans="5:22" x14ac:dyDescent="0.2">
      <c r="E204" t="s">
        <v>211</v>
      </c>
      <c r="F204" t="s">
        <v>8</v>
      </c>
      <c r="G204">
        <v>3.2749999999999999</v>
      </c>
      <c r="H204">
        <v>0.50407400000000002</v>
      </c>
      <c r="I204">
        <v>0.17874699999999999</v>
      </c>
      <c r="J204">
        <v>2.29984E-3</v>
      </c>
      <c r="K204">
        <v>99.83</v>
      </c>
      <c r="L204" s="20">
        <f t="shared" si="35"/>
        <v>-9.0331546555488806E-3</v>
      </c>
      <c r="N204">
        <f t="shared" si="36"/>
        <v>53</v>
      </c>
      <c r="O204">
        <f t="shared" si="30"/>
        <v>1764.259</v>
      </c>
      <c r="P204">
        <f t="shared" si="37"/>
        <v>1913.2365</v>
      </c>
      <c r="Q204">
        <f t="shared" si="31"/>
        <v>-148.97749999999996</v>
      </c>
      <c r="R204">
        <f t="shared" si="32"/>
        <v>14872.423824999996</v>
      </c>
      <c r="S204">
        <f t="shared" si="38"/>
        <v>-176280.46253533004</v>
      </c>
      <c r="T204">
        <f t="shared" si="33"/>
        <v>-1.6087970593541803</v>
      </c>
      <c r="U204">
        <f t="shared" si="34"/>
        <v>164663.47597</v>
      </c>
      <c r="V204">
        <f t="shared" si="29"/>
        <v>4.1008043405215765E-2</v>
      </c>
    </row>
    <row r="205" spans="5:22" x14ac:dyDescent="0.2">
      <c r="E205" t="s">
        <v>212</v>
      </c>
      <c r="F205" t="s">
        <v>8</v>
      </c>
      <c r="G205">
        <v>2.7749999999999999</v>
      </c>
      <c r="H205">
        <v>0.45580100000000001</v>
      </c>
      <c r="I205">
        <v>0.18156700000000001</v>
      </c>
      <c r="J205">
        <v>2.2874100000000001E-3</v>
      </c>
      <c r="K205">
        <v>98.81</v>
      </c>
      <c r="L205" s="20">
        <f t="shared" si="35"/>
        <v>-1.021736952819785E-2</v>
      </c>
      <c r="N205">
        <f t="shared" si="36"/>
        <v>52</v>
      </c>
      <c r="O205">
        <f t="shared" si="30"/>
        <v>1595.3035</v>
      </c>
      <c r="P205">
        <f t="shared" si="37"/>
        <v>1764.259</v>
      </c>
      <c r="Q205">
        <f t="shared" si="31"/>
        <v>-168.95550000000003</v>
      </c>
      <c r="R205">
        <f t="shared" si="32"/>
        <v>16694.492955000002</v>
      </c>
      <c r="S205">
        <f t="shared" si="38"/>
        <v>-159587.57837738941</v>
      </c>
      <c r="T205">
        <f t="shared" si="33"/>
        <v>-1.4485802486358108</v>
      </c>
      <c r="U205">
        <f t="shared" si="34"/>
        <v>147919.43883500001</v>
      </c>
      <c r="V205">
        <f t="shared" si="29"/>
        <v>4.2416976857105076E-2</v>
      </c>
    </row>
    <row r="206" spans="5:22" x14ac:dyDescent="0.2">
      <c r="E206" t="s">
        <v>213</v>
      </c>
      <c r="F206" t="s">
        <v>8</v>
      </c>
      <c r="G206">
        <v>2.81</v>
      </c>
      <c r="H206">
        <v>0.45682899999999999</v>
      </c>
      <c r="I206">
        <v>0.184449</v>
      </c>
      <c r="J206">
        <v>2.2811900000000002E-3</v>
      </c>
      <c r="K206">
        <v>98.82</v>
      </c>
      <c r="L206" s="20">
        <f t="shared" si="35"/>
        <v>1.0120433154536812E-4</v>
      </c>
      <c r="N206">
        <f t="shared" si="36"/>
        <v>51</v>
      </c>
      <c r="O206">
        <f t="shared" si="30"/>
        <v>1598.9014999999999</v>
      </c>
      <c r="P206">
        <f t="shared" si="37"/>
        <v>1595.3035</v>
      </c>
      <c r="Q206">
        <f t="shared" si="31"/>
        <v>3.5979999999999563</v>
      </c>
      <c r="R206">
        <f t="shared" si="32"/>
        <v>-355.55435999999565</v>
      </c>
      <c r="S206">
        <f t="shared" si="38"/>
        <v>-159944.58131763805</v>
      </c>
      <c r="T206">
        <f t="shared" si="33"/>
        <v>-1.4478729343491379</v>
      </c>
      <c r="U206">
        <f t="shared" si="34"/>
        <v>148168.44622999997</v>
      </c>
      <c r="V206">
        <f t="shared" si="29"/>
        <v>4.1090808788603841E-2</v>
      </c>
    </row>
    <row r="207" spans="5:22" x14ac:dyDescent="0.2">
      <c r="E207" t="s">
        <v>214</v>
      </c>
      <c r="F207" t="s">
        <v>8</v>
      </c>
      <c r="G207">
        <v>2.5</v>
      </c>
      <c r="H207">
        <v>0.41059000000000001</v>
      </c>
      <c r="I207">
        <v>0.195937</v>
      </c>
      <c r="J207">
        <v>2.26254E-3</v>
      </c>
      <c r="K207">
        <v>97.68</v>
      </c>
      <c r="L207" s="20">
        <f t="shared" si="35"/>
        <v>-1.1536126290224491E-2</v>
      </c>
      <c r="N207">
        <f t="shared" si="36"/>
        <v>50</v>
      </c>
      <c r="O207">
        <f t="shared" si="30"/>
        <v>1437.0650000000001</v>
      </c>
      <c r="P207">
        <f t="shared" si="37"/>
        <v>1598.9014999999999</v>
      </c>
      <c r="Q207">
        <f t="shared" si="31"/>
        <v>-161.83649999999989</v>
      </c>
      <c r="R207">
        <f t="shared" si="32"/>
        <v>15808.18931999999</v>
      </c>
      <c r="S207">
        <f t="shared" si="38"/>
        <v>-144137.83987057238</v>
      </c>
      <c r="T207">
        <f t="shared" si="33"/>
        <v>-1.2941175723046223</v>
      </c>
      <c r="U207">
        <f t="shared" si="34"/>
        <v>131622.50920000003</v>
      </c>
      <c r="V207">
        <f t="shared" si="29"/>
        <v>4.254530621213904E-2</v>
      </c>
    </row>
    <row r="208" spans="5:22" x14ac:dyDescent="0.2">
      <c r="E208" t="s">
        <v>215</v>
      </c>
      <c r="F208" t="s">
        <v>8</v>
      </c>
      <c r="G208">
        <v>3.15</v>
      </c>
      <c r="H208">
        <v>0.49022500000000002</v>
      </c>
      <c r="I208">
        <v>0.18679299999999999</v>
      </c>
      <c r="J208">
        <v>2.2376800000000001E-3</v>
      </c>
      <c r="K208">
        <v>99.54</v>
      </c>
      <c r="L208" s="20">
        <f t="shared" si="35"/>
        <v>1.9041769041769019E-2</v>
      </c>
      <c r="N208">
        <f t="shared" si="36"/>
        <v>49</v>
      </c>
      <c r="O208">
        <f t="shared" si="30"/>
        <v>1715.7875000000001</v>
      </c>
      <c r="P208">
        <f t="shared" si="37"/>
        <v>1437.0650000000001</v>
      </c>
      <c r="Q208">
        <f t="shared" si="31"/>
        <v>278.72250000000008</v>
      </c>
      <c r="R208">
        <f t="shared" si="32"/>
        <v>-27744.037650000009</v>
      </c>
      <c r="S208">
        <f t="shared" si="38"/>
        <v>-171883.1716381447</v>
      </c>
      <c r="T208">
        <f t="shared" si="33"/>
        <v>-1.5262679980604907</v>
      </c>
      <c r="U208">
        <f t="shared" si="34"/>
        <v>159764.48775000003</v>
      </c>
      <c r="V208">
        <f t="shared" si="29"/>
        <v>4.6114604533521446E-2</v>
      </c>
    </row>
    <row r="209" spans="5:22" x14ac:dyDescent="0.2">
      <c r="E209" t="s">
        <v>216</v>
      </c>
      <c r="F209" t="s">
        <v>8</v>
      </c>
      <c r="G209">
        <v>2.3650000000000002</v>
      </c>
      <c r="H209">
        <v>0.38818000000000003</v>
      </c>
      <c r="I209">
        <v>0.205063</v>
      </c>
      <c r="J209">
        <v>2.2439000000000001E-3</v>
      </c>
      <c r="K209">
        <v>97.06</v>
      </c>
      <c r="L209" s="20">
        <f t="shared" si="35"/>
        <v>-2.4914607193088245E-2</v>
      </c>
      <c r="N209">
        <f t="shared" si="36"/>
        <v>48</v>
      </c>
      <c r="O209">
        <f t="shared" si="30"/>
        <v>1358.63</v>
      </c>
      <c r="P209">
        <f t="shared" si="37"/>
        <v>1715.7875000000001</v>
      </c>
      <c r="Q209">
        <f t="shared" si="31"/>
        <v>-357.15750000000003</v>
      </c>
      <c r="R209">
        <f t="shared" si="32"/>
        <v>34665.706950000007</v>
      </c>
      <c r="S209">
        <f t="shared" si="38"/>
        <v>-137218.99095614275</v>
      </c>
      <c r="T209">
        <f t="shared" si="33"/>
        <v>-1.2218479912955902</v>
      </c>
      <c r="U209">
        <f t="shared" si="34"/>
        <v>123591.12780000002</v>
      </c>
      <c r="V209">
        <f t="shared" si="29"/>
        <v>4.8441155711241059E-2</v>
      </c>
    </row>
    <row r="210" spans="5:22" x14ac:dyDescent="0.2">
      <c r="E210" t="s">
        <v>217</v>
      </c>
      <c r="F210" t="s">
        <v>8</v>
      </c>
      <c r="G210">
        <v>2.59</v>
      </c>
      <c r="H210">
        <v>0.41836000000000001</v>
      </c>
      <c r="I210">
        <v>0.20371700000000001</v>
      </c>
      <c r="J210">
        <v>2.2314700000000002E-3</v>
      </c>
      <c r="K210">
        <v>97.85</v>
      </c>
      <c r="L210" s="20">
        <f t="shared" si="35"/>
        <v>8.139295281269332E-3</v>
      </c>
      <c r="N210">
        <f t="shared" si="36"/>
        <v>47</v>
      </c>
      <c r="O210">
        <f t="shared" si="30"/>
        <v>1464.26</v>
      </c>
      <c r="P210">
        <f t="shared" si="37"/>
        <v>1358.63</v>
      </c>
      <c r="Q210">
        <f t="shared" si="31"/>
        <v>105.62999999999988</v>
      </c>
      <c r="R210">
        <f t="shared" si="32"/>
        <v>-10335.895499999988</v>
      </c>
      <c r="S210">
        <f t="shared" si="38"/>
        <v>-147556.10830413402</v>
      </c>
      <c r="T210">
        <f t="shared" si="33"/>
        <v>-1.3066151944342299</v>
      </c>
      <c r="U210">
        <f t="shared" si="34"/>
        <v>134212.84099999999</v>
      </c>
      <c r="V210">
        <f t="shared" si="29"/>
        <v>4.8745977768147687E-2</v>
      </c>
    </row>
    <row r="211" spans="5:22" x14ac:dyDescent="0.2">
      <c r="E211" t="s">
        <v>218</v>
      </c>
      <c r="F211" t="s">
        <v>8</v>
      </c>
      <c r="G211">
        <v>2.4350000000000001</v>
      </c>
      <c r="H211">
        <v>0.41150500000000001</v>
      </c>
      <c r="I211">
        <v>0.197238</v>
      </c>
      <c r="J211">
        <v>2.2314700000000002E-3</v>
      </c>
      <c r="K211">
        <v>97.8</v>
      </c>
      <c r="L211" s="20">
        <f t="shared" si="35"/>
        <v>-5.1098620337253209E-4</v>
      </c>
      <c r="N211">
        <f t="shared" si="36"/>
        <v>46</v>
      </c>
      <c r="O211">
        <f t="shared" si="30"/>
        <v>1440.2674999999999</v>
      </c>
      <c r="P211">
        <f t="shared" si="37"/>
        <v>1464.26</v>
      </c>
      <c r="Q211">
        <f t="shared" si="31"/>
        <v>-23.992500000000064</v>
      </c>
      <c r="R211">
        <f t="shared" si="32"/>
        <v>2346.4665000000064</v>
      </c>
      <c r="S211">
        <f t="shared" si="38"/>
        <v>-145210.94841932843</v>
      </c>
      <c r="T211">
        <f t="shared" si="33"/>
        <v>-1.2858487105923764</v>
      </c>
      <c r="U211">
        <f t="shared" si="34"/>
        <v>132335.66149999999</v>
      </c>
      <c r="V211">
        <f t="shared" si="29"/>
        <v>4.7659557490183378E-2</v>
      </c>
    </row>
    <row r="212" spans="5:22" x14ac:dyDescent="0.2">
      <c r="E212" t="s">
        <v>219</v>
      </c>
      <c r="F212" t="s">
        <v>8</v>
      </c>
      <c r="G212">
        <v>2.5499999999999998</v>
      </c>
      <c r="H212">
        <v>0.426958</v>
      </c>
      <c r="I212">
        <v>0.19627500000000001</v>
      </c>
      <c r="J212">
        <v>2.2314700000000002E-3</v>
      </c>
      <c r="K212">
        <v>98.17</v>
      </c>
      <c r="L212" s="20">
        <f t="shared" si="35"/>
        <v>3.7832310838445959E-3</v>
      </c>
      <c r="N212">
        <f t="shared" si="36"/>
        <v>45</v>
      </c>
      <c r="O212">
        <f t="shared" si="30"/>
        <v>1494.3530000000001</v>
      </c>
      <c r="P212">
        <f t="shared" si="37"/>
        <v>1440.2674999999999</v>
      </c>
      <c r="Q212">
        <f t="shared" si="31"/>
        <v>54.085500000000138</v>
      </c>
      <c r="R212">
        <f t="shared" si="32"/>
        <v>-5309.5735350000141</v>
      </c>
      <c r="S212">
        <f t="shared" si="38"/>
        <v>-150521.80780303903</v>
      </c>
      <c r="T212">
        <f t="shared" si="33"/>
        <v>-1.3328765811835219</v>
      </c>
      <c r="U212">
        <f t="shared" si="34"/>
        <v>137775.63401000001</v>
      </c>
      <c r="V212">
        <f t="shared" si="29"/>
        <v>4.595184914344827E-2</v>
      </c>
    </row>
    <row r="213" spans="5:22" x14ac:dyDescent="0.2">
      <c r="E213" t="s">
        <v>220</v>
      </c>
      <c r="F213" t="s">
        <v>8</v>
      </c>
      <c r="G213">
        <v>3.4</v>
      </c>
      <c r="H213">
        <v>0.51837900000000003</v>
      </c>
      <c r="I213">
        <v>0.19239200000000001</v>
      </c>
      <c r="J213">
        <v>2.2314700000000002E-3</v>
      </c>
      <c r="K213">
        <v>100.1601</v>
      </c>
      <c r="L213" s="20">
        <f t="shared" si="35"/>
        <v>2.0271977182438672E-2</v>
      </c>
      <c r="N213">
        <f t="shared" si="36"/>
        <v>44</v>
      </c>
      <c r="O213">
        <f t="shared" si="30"/>
        <v>1814.3265000000001</v>
      </c>
      <c r="P213">
        <f t="shared" si="37"/>
        <v>1494.3530000000001</v>
      </c>
      <c r="Q213">
        <f t="shared" si="31"/>
        <v>319.97350000000006</v>
      </c>
      <c r="R213">
        <f t="shared" si="32"/>
        <v>-32048.577757350005</v>
      </c>
      <c r="S213">
        <f t="shared" si="38"/>
        <v>-182571.7184369702</v>
      </c>
      <c r="T213">
        <f t="shared" si="33"/>
        <v>-1.616679811668833</v>
      </c>
      <c r="U213">
        <f t="shared" si="34"/>
        <v>169823.12367265002</v>
      </c>
      <c r="V213">
        <f t="shared" si="29"/>
        <v>4.9812160805572631E-2</v>
      </c>
    </row>
    <row r="214" spans="5:22" x14ac:dyDescent="0.2">
      <c r="E214" t="s">
        <v>221</v>
      </c>
      <c r="F214" t="s">
        <v>8</v>
      </c>
      <c r="G214">
        <v>3.35</v>
      </c>
      <c r="H214">
        <v>0.52793599999999996</v>
      </c>
      <c r="I214">
        <v>0.18465400000000001</v>
      </c>
      <c r="J214">
        <v>2.20039E-3</v>
      </c>
      <c r="K214">
        <v>100.37</v>
      </c>
      <c r="L214" s="20">
        <f t="shared" si="35"/>
        <v>2.0956448725590882E-3</v>
      </c>
      <c r="N214">
        <f t="shared" si="36"/>
        <v>43</v>
      </c>
      <c r="O214">
        <f t="shared" si="30"/>
        <v>1847.7759999999998</v>
      </c>
      <c r="P214">
        <f t="shared" si="37"/>
        <v>1814.3265000000001</v>
      </c>
      <c r="Q214">
        <f t="shared" si="31"/>
        <v>33.449499999999716</v>
      </c>
      <c r="R214">
        <f t="shared" si="32"/>
        <v>-3357.3263149999716</v>
      </c>
      <c r="S214">
        <f t="shared" si="38"/>
        <v>-185930.66143178186</v>
      </c>
      <c r="T214">
        <f t="shared" si="33"/>
        <v>-1.6234919369360257</v>
      </c>
      <c r="U214">
        <f t="shared" si="34"/>
        <v>173736.27711999998</v>
      </c>
      <c r="V214">
        <f t="shared" si="29"/>
        <v>4.9558825990040044E-2</v>
      </c>
    </row>
    <row r="215" spans="5:22" x14ac:dyDescent="0.2">
      <c r="E215" t="s">
        <v>222</v>
      </c>
      <c r="F215" t="s">
        <v>8</v>
      </c>
      <c r="G215">
        <v>4.45</v>
      </c>
      <c r="H215">
        <v>0.62848000000000004</v>
      </c>
      <c r="I215">
        <v>0.183693</v>
      </c>
      <c r="J215">
        <v>2.1941700000000001E-3</v>
      </c>
      <c r="K215">
        <v>102.42</v>
      </c>
      <c r="L215" s="20">
        <f t="shared" si="35"/>
        <v>2.0424429610441441E-2</v>
      </c>
      <c r="N215">
        <f t="shared" si="36"/>
        <v>42</v>
      </c>
      <c r="O215">
        <f t="shared" si="30"/>
        <v>2199.6800000000003</v>
      </c>
      <c r="P215">
        <f t="shared" si="37"/>
        <v>1847.7759999999998</v>
      </c>
      <c r="Q215">
        <f t="shared" si="31"/>
        <v>351.90400000000045</v>
      </c>
      <c r="R215">
        <f t="shared" si="32"/>
        <v>-36042.007680000046</v>
      </c>
      <c r="S215">
        <f t="shared" si="38"/>
        <v>-221974.29260371884</v>
      </c>
      <c r="T215">
        <f t="shared" si="33"/>
        <v>-1.9327354508027847</v>
      </c>
      <c r="U215">
        <f t="shared" si="34"/>
        <v>209716.22560000003</v>
      </c>
      <c r="V215">
        <f t="shared" ref="V215:V256" si="39">_xlfn.STDEV.P(L196:L215)*SQRT(COUNT(L196:L215))</f>
        <v>5.2626467747550455E-2</v>
      </c>
    </row>
    <row r="216" spans="5:22" x14ac:dyDescent="0.2">
      <c r="E216" t="s">
        <v>223</v>
      </c>
      <c r="F216" t="s">
        <v>8</v>
      </c>
      <c r="G216">
        <v>4.5999999999999996</v>
      </c>
      <c r="H216">
        <v>0.64192199999999999</v>
      </c>
      <c r="I216">
        <v>0.18376200000000001</v>
      </c>
      <c r="J216">
        <v>2.1941700000000001E-3</v>
      </c>
      <c r="K216">
        <v>102.69</v>
      </c>
      <c r="L216" s="20">
        <f t="shared" si="35"/>
        <v>2.6362038664322629E-3</v>
      </c>
      <c r="N216">
        <f t="shared" si="36"/>
        <v>41</v>
      </c>
      <c r="O216">
        <f t="shared" si="30"/>
        <v>2246.7269999999999</v>
      </c>
      <c r="P216">
        <f t="shared" si="37"/>
        <v>2199.6800000000003</v>
      </c>
      <c r="Q216">
        <f t="shared" si="31"/>
        <v>47.046999999999571</v>
      </c>
      <c r="R216">
        <f t="shared" si="32"/>
        <v>-4831.2564299999558</v>
      </c>
      <c r="S216">
        <f t="shared" si="38"/>
        <v>-226807.48176916959</v>
      </c>
      <c r="T216">
        <f t="shared" si="33"/>
        <v>-1.9748181439422972</v>
      </c>
      <c r="U216">
        <f t="shared" si="34"/>
        <v>214616.39562999998</v>
      </c>
      <c r="V216">
        <f t="shared" si="39"/>
        <v>5.2628112722942551E-2</v>
      </c>
    </row>
    <row r="217" spans="5:22" x14ac:dyDescent="0.2">
      <c r="E217" t="s">
        <v>224</v>
      </c>
      <c r="F217" t="s">
        <v>8</v>
      </c>
      <c r="G217">
        <v>4.9000000000000004</v>
      </c>
      <c r="H217">
        <v>0.66148700000000005</v>
      </c>
      <c r="I217">
        <v>0.18612300000000001</v>
      </c>
      <c r="J217">
        <v>2.1941700000000001E-3</v>
      </c>
      <c r="K217">
        <v>103.13</v>
      </c>
      <c r="L217" s="20">
        <f t="shared" si="35"/>
        <v>4.2847404810595346E-3</v>
      </c>
      <c r="N217">
        <f t="shared" si="36"/>
        <v>40</v>
      </c>
      <c r="O217">
        <f t="shared" si="30"/>
        <v>2315.2045000000003</v>
      </c>
      <c r="P217">
        <f t="shared" si="37"/>
        <v>2246.7269999999999</v>
      </c>
      <c r="Q217">
        <f t="shared" si="31"/>
        <v>68.477500000000418</v>
      </c>
      <c r="R217">
        <f t="shared" si="32"/>
        <v>-7062.0845750000426</v>
      </c>
      <c r="S217">
        <f t="shared" si="38"/>
        <v>-233871.54116231357</v>
      </c>
      <c r="T217">
        <f t="shared" si="33"/>
        <v>-2.0363250772702921</v>
      </c>
      <c r="U217">
        <f t="shared" si="34"/>
        <v>221617.04008500002</v>
      </c>
      <c r="V217">
        <f t="shared" si="39"/>
        <v>5.1203410517753123E-2</v>
      </c>
    </row>
    <row r="218" spans="5:22" x14ac:dyDescent="0.2">
      <c r="E218" t="s">
        <v>225</v>
      </c>
      <c r="F218" t="s">
        <v>8</v>
      </c>
      <c r="G218">
        <v>4.4000000000000004</v>
      </c>
      <c r="H218">
        <v>0.61333700000000002</v>
      </c>
      <c r="I218">
        <v>0.194661</v>
      </c>
      <c r="J218">
        <v>2.1941700000000001E-3</v>
      </c>
      <c r="K218">
        <v>102.17</v>
      </c>
      <c r="L218" s="20">
        <f t="shared" si="35"/>
        <v>-9.3086395811111666E-3</v>
      </c>
      <c r="N218">
        <f t="shared" si="36"/>
        <v>39</v>
      </c>
      <c r="O218">
        <f t="shared" si="30"/>
        <v>2146.6795000000002</v>
      </c>
      <c r="P218">
        <f t="shared" si="37"/>
        <v>2315.2045000000003</v>
      </c>
      <c r="Q218">
        <f t="shared" si="31"/>
        <v>-168.52500000000009</v>
      </c>
      <c r="R218">
        <f t="shared" si="32"/>
        <v>17218.199250000009</v>
      </c>
      <c r="S218">
        <f t="shared" si="38"/>
        <v>-216655.37823739083</v>
      </c>
      <c r="T218">
        <f t="shared" si="33"/>
        <v>-1.8864235367743485</v>
      </c>
      <c r="U218">
        <f t="shared" si="34"/>
        <v>203926.24451500003</v>
      </c>
      <c r="V218">
        <f t="shared" si="39"/>
        <v>5.2173453740582056E-2</v>
      </c>
    </row>
    <row r="219" spans="5:22" x14ac:dyDescent="0.2">
      <c r="E219" t="s">
        <v>226</v>
      </c>
      <c r="F219" t="s">
        <v>8</v>
      </c>
      <c r="G219">
        <v>4.8</v>
      </c>
      <c r="H219">
        <v>0.64917999999999998</v>
      </c>
      <c r="I219">
        <v>0.192049</v>
      </c>
      <c r="J219">
        <v>2.1941700000000001E-3</v>
      </c>
      <c r="K219">
        <v>102.91</v>
      </c>
      <c r="L219" s="20">
        <f t="shared" si="35"/>
        <v>7.2428305764902223E-3</v>
      </c>
      <c r="N219">
        <f t="shared" si="36"/>
        <v>38</v>
      </c>
      <c r="O219">
        <f t="shared" si="30"/>
        <v>2272.13</v>
      </c>
      <c r="P219">
        <f t="shared" si="37"/>
        <v>2146.6795000000002</v>
      </c>
      <c r="Q219">
        <f t="shared" si="31"/>
        <v>125.45049999999992</v>
      </c>
      <c r="R219">
        <f t="shared" si="32"/>
        <v>-12910.110954999991</v>
      </c>
      <c r="S219">
        <f t="shared" si="38"/>
        <v>-229567.37561592759</v>
      </c>
      <c r="T219">
        <f t="shared" si="33"/>
        <v>-1.9988486053777772</v>
      </c>
      <c r="U219">
        <f t="shared" si="34"/>
        <v>217024.8983</v>
      </c>
      <c r="V219">
        <f t="shared" si="39"/>
        <v>5.1956102024032773E-2</v>
      </c>
    </row>
    <row r="220" spans="5:22" x14ac:dyDescent="0.2">
      <c r="E220" t="s">
        <v>227</v>
      </c>
      <c r="F220" t="s">
        <v>8</v>
      </c>
      <c r="G220">
        <v>5.7</v>
      </c>
      <c r="H220">
        <v>0.70918899999999996</v>
      </c>
      <c r="I220">
        <v>0.19559399999999999</v>
      </c>
      <c r="J220">
        <v>2.1941700000000001E-3</v>
      </c>
      <c r="K220">
        <v>104.26</v>
      </c>
      <c r="L220" s="20">
        <f t="shared" si="35"/>
        <v>1.3118258672626615E-2</v>
      </c>
      <c r="N220">
        <f t="shared" si="36"/>
        <v>37</v>
      </c>
      <c r="O220">
        <f t="shared" si="30"/>
        <v>2482.1614999999997</v>
      </c>
      <c r="P220">
        <f t="shared" si="37"/>
        <v>2272.13</v>
      </c>
      <c r="Q220">
        <f t="shared" si="31"/>
        <v>210.0314999999996</v>
      </c>
      <c r="R220">
        <f t="shared" si="32"/>
        <v>-21897.884189999961</v>
      </c>
      <c r="S220">
        <f t="shared" si="38"/>
        <v>-251467.25865453292</v>
      </c>
      <c r="T220">
        <f t="shared" si="33"/>
        <v>-2.1895314084207005</v>
      </c>
      <c r="U220">
        <f t="shared" si="34"/>
        <v>238840.15798999998</v>
      </c>
      <c r="V220">
        <f t="shared" si="39"/>
        <v>5.2740153951046601E-2</v>
      </c>
    </row>
    <row r="221" spans="5:22" x14ac:dyDescent="0.2">
      <c r="E221" t="s">
        <v>228</v>
      </c>
      <c r="F221" t="s">
        <v>8</v>
      </c>
      <c r="G221">
        <v>5.8</v>
      </c>
      <c r="H221">
        <v>0.731711</v>
      </c>
      <c r="I221">
        <v>0.187532</v>
      </c>
      <c r="J221">
        <v>2.1879600000000001E-3</v>
      </c>
      <c r="K221">
        <v>104.59</v>
      </c>
      <c r="L221" s="20">
        <f t="shared" si="35"/>
        <v>3.1651640130443415E-3</v>
      </c>
      <c r="N221">
        <f t="shared" si="36"/>
        <v>36</v>
      </c>
      <c r="O221">
        <f t="shared" si="30"/>
        <v>2560.9884999999999</v>
      </c>
      <c r="P221">
        <f t="shared" si="37"/>
        <v>2482.1614999999997</v>
      </c>
      <c r="Q221">
        <f t="shared" si="31"/>
        <v>78.827000000000226</v>
      </c>
      <c r="R221">
        <f t="shared" si="32"/>
        <v>-8244.5159300000232</v>
      </c>
      <c r="S221">
        <f t="shared" si="38"/>
        <v>-259713.96411594137</v>
      </c>
      <c r="T221">
        <f t="shared" si="33"/>
        <v>-2.2549355751075995</v>
      </c>
      <c r="U221">
        <f t="shared" si="34"/>
        <v>247553.78721500002</v>
      </c>
      <c r="V221">
        <f t="shared" si="39"/>
        <v>5.2342262659068856E-2</v>
      </c>
    </row>
    <row r="222" spans="5:22" x14ac:dyDescent="0.2">
      <c r="E222" t="s">
        <v>229</v>
      </c>
      <c r="F222" t="s">
        <v>8</v>
      </c>
      <c r="G222">
        <v>5.7249999999999996</v>
      </c>
      <c r="H222">
        <v>0.74295800000000001</v>
      </c>
      <c r="I222">
        <v>0.18077599999999999</v>
      </c>
      <c r="J222">
        <v>2.1879600000000001E-3</v>
      </c>
      <c r="K222">
        <v>104.55</v>
      </c>
      <c r="L222" s="20">
        <f t="shared" si="35"/>
        <v>-3.8244574051060631E-4</v>
      </c>
      <c r="N222">
        <f t="shared" si="36"/>
        <v>35</v>
      </c>
      <c r="O222">
        <f t="shared" si="30"/>
        <v>2600.3530000000001</v>
      </c>
      <c r="P222">
        <f t="shared" si="37"/>
        <v>2560.9884999999999</v>
      </c>
      <c r="Q222">
        <f t="shared" si="31"/>
        <v>39.364500000000135</v>
      </c>
      <c r="R222">
        <f t="shared" si="32"/>
        <v>-4115.5584750000144</v>
      </c>
      <c r="S222">
        <f t="shared" si="38"/>
        <v>-263831.77752651653</v>
      </c>
      <c r="T222">
        <f t="shared" si="33"/>
        <v>-2.2906879998290361</v>
      </c>
      <c r="U222">
        <f t="shared" si="34"/>
        <v>251829.40615</v>
      </c>
      <c r="V222">
        <f t="shared" si="39"/>
        <v>5.1030045721301702E-2</v>
      </c>
    </row>
    <row r="223" spans="5:22" x14ac:dyDescent="0.2">
      <c r="E223" t="s">
        <v>230</v>
      </c>
      <c r="F223" t="s">
        <v>8</v>
      </c>
      <c r="G223">
        <v>5.05</v>
      </c>
      <c r="H223">
        <v>0.66974900000000004</v>
      </c>
      <c r="I223">
        <v>0.20338600000000001</v>
      </c>
      <c r="J223">
        <v>2.1879600000000001E-3</v>
      </c>
      <c r="K223">
        <v>103.65</v>
      </c>
      <c r="L223" s="20">
        <f t="shared" si="35"/>
        <v>-8.6083213773313627E-3</v>
      </c>
      <c r="N223">
        <f t="shared" si="36"/>
        <v>34</v>
      </c>
      <c r="O223">
        <f t="shared" si="30"/>
        <v>2344.1215000000002</v>
      </c>
      <c r="P223">
        <f t="shared" si="37"/>
        <v>2600.3530000000001</v>
      </c>
      <c r="Q223">
        <f t="shared" si="31"/>
        <v>-256.23149999999987</v>
      </c>
      <c r="R223">
        <f t="shared" si="32"/>
        <v>26558.394974999988</v>
      </c>
      <c r="S223">
        <f t="shared" si="38"/>
        <v>-237275.67323951636</v>
      </c>
      <c r="T223">
        <f t="shared" si="33"/>
        <v>-2.0601177857981439</v>
      </c>
      <c r="U223">
        <f t="shared" si="34"/>
        <v>225293.19347500004</v>
      </c>
      <c r="V223">
        <f t="shared" si="39"/>
        <v>5.0912952334984857E-2</v>
      </c>
    </row>
    <row r="224" spans="5:22" x14ac:dyDescent="0.2">
      <c r="E224" t="s">
        <v>231</v>
      </c>
      <c r="F224" t="s">
        <v>8</v>
      </c>
      <c r="G224">
        <v>4.9000000000000004</v>
      </c>
      <c r="H224">
        <v>0.674369</v>
      </c>
      <c r="I224">
        <v>0.19776299999999999</v>
      </c>
      <c r="J224">
        <v>2.1817400000000002E-3</v>
      </c>
      <c r="K224">
        <v>103.25</v>
      </c>
      <c r="L224" s="20">
        <f t="shared" si="35"/>
        <v>-3.8591413410516973E-3</v>
      </c>
      <c r="M224">
        <v>0.33798</v>
      </c>
      <c r="N224">
        <f t="shared" si="36"/>
        <v>33</v>
      </c>
      <c r="O224">
        <f t="shared" si="30"/>
        <v>2360.2914999999998</v>
      </c>
      <c r="P224">
        <f t="shared" si="37"/>
        <v>2344.1215000000002</v>
      </c>
      <c r="Q224">
        <f t="shared" si="31"/>
        <v>16.169999999999618</v>
      </c>
      <c r="R224">
        <f t="shared" si="32"/>
        <v>-877.28631542996061</v>
      </c>
      <c r="S224">
        <f t="shared" si="38"/>
        <v>-238155.0196727321</v>
      </c>
      <c r="T224">
        <f t="shared" si="33"/>
        <v>-2.0618743357967722</v>
      </c>
      <c r="U224">
        <f t="shared" si="34"/>
        <v>226550.09737499998</v>
      </c>
      <c r="V224">
        <f t="shared" si="39"/>
        <v>5.0086627904378338E-2</v>
      </c>
    </row>
    <row r="225" spans="5:22" x14ac:dyDescent="0.2">
      <c r="E225" t="s">
        <v>232</v>
      </c>
      <c r="F225" t="s">
        <v>8</v>
      </c>
      <c r="G225">
        <v>5.6749999999999998</v>
      </c>
      <c r="H225">
        <v>0.73386700000000005</v>
      </c>
      <c r="I225">
        <v>0.198188</v>
      </c>
      <c r="J225">
        <v>2.2066E-3</v>
      </c>
      <c r="K225">
        <v>104.46</v>
      </c>
      <c r="L225" s="20">
        <f t="shared" si="35"/>
        <v>1.1719128329297668E-2</v>
      </c>
      <c r="N225">
        <f t="shared" si="36"/>
        <v>32</v>
      </c>
      <c r="O225">
        <f t="shared" si="30"/>
        <v>2568.5345000000002</v>
      </c>
      <c r="P225">
        <f t="shared" si="37"/>
        <v>2360.2914999999998</v>
      </c>
      <c r="Q225">
        <f t="shared" si="31"/>
        <v>208.24300000000039</v>
      </c>
      <c r="R225">
        <f t="shared" si="32"/>
        <v>-21753.06378000004</v>
      </c>
      <c r="S225">
        <f t="shared" si="38"/>
        <v>-259910.14532706793</v>
      </c>
      <c r="T225">
        <f t="shared" si="33"/>
        <v>-2.275863994756778</v>
      </c>
      <c r="U225">
        <f t="shared" si="34"/>
        <v>248446.61387</v>
      </c>
      <c r="V225">
        <f t="shared" si="39"/>
        <v>4.9404934261916111E-2</v>
      </c>
    </row>
    <row r="226" spans="5:22" x14ac:dyDescent="0.2">
      <c r="E226" t="s">
        <v>233</v>
      </c>
      <c r="F226" t="s">
        <v>8</v>
      </c>
      <c r="G226">
        <v>5.45</v>
      </c>
      <c r="H226">
        <v>0.74149500000000002</v>
      </c>
      <c r="I226">
        <v>0.188249</v>
      </c>
      <c r="J226">
        <v>2.1941700000000001E-3</v>
      </c>
      <c r="K226">
        <v>104.36</v>
      </c>
      <c r="L226" s="20">
        <f t="shared" si="35"/>
        <v>-9.5730423128459474E-4</v>
      </c>
      <c r="N226">
        <f t="shared" si="36"/>
        <v>31</v>
      </c>
      <c r="O226">
        <f t="shared" si="30"/>
        <v>2595.2325000000001</v>
      </c>
      <c r="P226">
        <f t="shared" si="37"/>
        <v>2568.5345000000002</v>
      </c>
      <c r="Q226">
        <f t="shared" si="31"/>
        <v>26.697999999999865</v>
      </c>
      <c r="R226">
        <f t="shared" si="32"/>
        <v>-2786.2032799999861</v>
      </c>
      <c r="S226">
        <f t="shared" si="38"/>
        <v>-262698.62447106262</v>
      </c>
      <c r="T226">
        <f t="shared" si="33"/>
        <v>-2.2873231779986964</v>
      </c>
      <c r="U226">
        <f t="shared" si="34"/>
        <v>251763.46370000002</v>
      </c>
      <c r="V226">
        <f t="shared" si="39"/>
        <v>4.947444787244569E-2</v>
      </c>
    </row>
    <row r="227" spans="5:22" x14ac:dyDescent="0.2">
      <c r="E227" t="s">
        <v>234</v>
      </c>
      <c r="F227" t="s">
        <v>8</v>
      </c>
      <c r="G227">
        <v>5.7</v>
      </c>
      <c r="H227">
        <v>0.74876600000000004</v>
      </c>
      <c r="I227">
        <v>0.19453500000000001</v>
      </c>
      <c r="J227">
        <v>2.1941700000000001E-3</v>
      </c>
      <c r="K227">
        <v>104.63</v>
      </c>
      <c r="L227" s="20">
        <f t="shared" si="35"/>
        <v>2.5871981602145766E-3</v>
      </c>
      <c r="N227">
        <f t="shared" si="36"/>
        <v>30</v>
      </c>
      <c r="O227">
        <f t="shared" si="30"/>
        <v>2620.681</v>
      </c>
      <c r="P227">
        <f t="shared" si="37"/>
        <v>2595.2325000000001</v>
      </c>
      <c r="Q227">
        <f t="shared" si="31"/>
        <v>25.448499999999967</v>
      </c>
      <c r="R227">
        <f t="shared" si="32"/>
        <v>-2662.6765549999964</v>
      </c>
      <c r="S227">
        <f t="shared" si="38"/>
        <v>-265363.58834924066</v>
      </c>
      <c r="T227">
        <f t="shared" si="33"/>
        <v>-2.3105270819375137</v>
      </c>
      <c r="U227">
        <f t="shared" si="34"/>
        <v>254251.85303</v>
      </c>
      <c r="V227">
        <f t="shared" si="39"/>
        <v>4.7249202258118669E-2</v>
      </c>
    </row>
    <row r="228" spans="5:22" x14ac:dyDescent="0.2">
      <c r="E228" t="s">
        <v>235</v>
      </c>
      <c r="F228" t="s">
        <v>8</v>
      </c>
      <c r="G228">
        <v>4.75</v>
      </c>
      <c r="H228">
        <v>0.67417300000000002</v>
      </c>
      <c r="I228">
        <v>0.20488799999999999</v>
      </c>
      <c r="J228">
        <v>2.1817400000000002E-3</v>
      </c>
      <c r="K228">
        <v>103.18</v>
      </c>
      <c r="L228" s="20">
        <f t="shared" si="35"/>
        <v>-1.3858358023511319E-2</v>
      </c>
      <c r="N228">
        <f t="shared" si="36"/>
        <v>29</v>
      </c>
      <c r="O228">
        <f t="shared" si="30"/>
        <v>2359.6055000000001</v>
      </c>
      <c r="P228">
        <f t="shared" si="37"/>
        <v>2620.681</v>
      </c>
      <c r="Q228">
        <f t="shared" si="31"/>
        <v>-261.07549999999992</v>
      </c>
      <c r="R228">
        <f t="shared" si="32"/>
        <v>26937.770089999995</v>
      </c>
      <c r="S228">
        <f t="shared" si="38"/>
        <v>-238428.1287863226</v>
      </c>
      <c r="T228">
        <f t="shared" si="33"/>
        <v>-2.0642388321359979</v>
      </c>
      <c r="U228">
        <f t="shared" si="34"/>
        <v>226839.09549000004</v>
      </c>
      <c r="V228">
        <f t="shared" si="39"/>
        <v>4.73078040476815E-2</v>
      </c>
    </row>
    <row r="229" spans="5:22" x14ac:dyDescent="0.2">
      <c r="E229" t="s">
        <v>236</v>
      </c>
      <c r="F229" t="s">
        <v>8</v>
      </c>
      <c r="G229">
        <v>5</v>
      </c>
      <c r="H229">
        <v>0.69318999999999997</v>
      </c>
      <c r="I229">
        <v>0.21055499999999999</v>
      </c>
      <c r="J229">
        <v>2.1941700000000001E-3</v>
      </c>
      <c r="K229">
        <v>103.58</v>
      </c>
      <c r="L229" s="20">
        <f t="shared" si="35"/>
        <v>3.8767202946305979E-3</v>
      </c>
      <c r="N229">
        <f t="shared" si="36"/>
        <v>28</v>
      </c>
      <c r="O229">
        <f t="shared" si="30"/>
        <v>2426.165</v>
      </c>
      <c r="P229">
        <f t="shared" si="37"/>
        <v>2359.6055000000001</v>
      </c>
      <c r="Q229">
        <f t="shared" si="31"/>
        <v>66.559499999999844</v>
      </c>
      <c r="R229">
        <f t="shared" si="32"/>
        <v>-6894.2330099999836</v>
      </c>
      <c r="S229">
        <f t="shared" si="38"/>
        <v>-245324.42603515473</v>
      </c>
      <c r="T229">
        <f t="shared" si="33"/>
        <v>-2.1360456185458552</v>
      </c>
      <c r="U229">
        <f t="shared" si="34"/>
        <v>233802.17069999999</v>
      </c>
      <c r="V229">
        <f t="shared" si="39"/>
        <v>3.8524642160182129E-2</v>
      </c>
    </row>
    <row r="230" spans="5:22" x14ac:dyDescent="0.2">
      <c r="E230" t="s">
        <v>237</v>
      </c>
      <c r="F230" t="s">
        <v>8</v>
      </c>
      <c r="G230">
        <v>5.75</v>
      </c>
      <c r="H230">
        <v>0.75313699999999995</v>
      </c>
      <c r="I230">
        <v>0.20624200000000001</v>
      </c>
      <c r="J230">
        <v>2.1941700000000001E-3</v>
      </c>
      <c r="K230">
        <v>104.73</v>
      </c>
      <c r="L230" s="20">
        <f t="shared" si="35"/>
        <v>1.1102529445839115E-2</v>
      </c>
      <c r="N230">
        <f t="shared" si="36"/>
        <v>27</v>
      </c>
      <c r="O230">
        <f t="shared" si="30"/>
        <v>2635.9794999999999</v>
      </c>
      <c r="P230">
        <f t="shared" si="37"/>
        <v>2426.165</v>
      </c>
      <c r="Q230">
        <f t="shared" si="31"/>
        <v>209.81449999999995</v>
      </c>
      <c r="R230">
        <f t="shared" si="32"/>
        <v>-21973.872584999997</v>
      </c>
      <c r="S230">
        <f t="shared" si="38"/>
        <v>-267300.4346657733</v>
      </c>
      <c r="T230">
        <f t="shared" si="33"/>
        <v>-2.3273912489309518</v>
      </c>
      <c r="U230">
        <f t="shared" si="34"/>
        <v>255941.13303500001</v>
      </c>
      <c r="V230">
        <f t="shared" si="39"/>
        <v>3.9002708864813308E-2</v>
      </c>
    </row>
    <row r="231" spans="5:22" x14ac:dyDescent="0.2">
      <c r="E231" t="s">
        <v>238</v>
      </c>
      <c r="F231" t="s">
        <v>8</v>
      </c>
      <c r="G231">
        <v>5.55</v>
      </c>
      <c r="H231">
        <v>0.75370300000000001</v>
      </c>
      <c r="I231">
        <v>0.201209</v>
      </c>
      <c r="J231">
        <v>2.1817400000000002E-3</v>
      </c>
      <c r="K231">
        <v>104.58</v>
      </c>
      <c r="L231" s="20">
        <f t="shared" si="35"/>
        <v>-1.432254368375907E-3</v>
      </c>
      <c r="N231">
        <f t="shared" si="36"/>
        <v>26</v>
      </c>
      <c r="O231">
        <f t="shared" si="30"/>
        <v>2637.9605000000001</v>
      </c>
      <c r="P231">
        <f t="shared" si="37"/>
        <v>2635.9794999999999</v>
      </c>
      <c r="Q231">
        <f t="shared" si="31"/>
        <v>1.9810000000002219</v>
      </c>
      <c r="R231">
        <f t="shared" si="32"/>
        <v>-207.17298000002322</v>
      </c>
      <c r="S231">
        <f t="shared" si="38"/>
        <v>-267509.93503702228</v>
      </c>
      <c r="T231">
        <f t="shared" si="33"/>
        <v>-2.3160203399510833</v>
      </c>
      <c r="U231">
        <f t="shared" si="34"/>
        <v>256452.90909000003</v>
      </c>
      <c r="V231">
        <f t="shared" si="39"/>
        <v>3.9106259584881002E-2</v>
      </c>
    </row>
    <row r="232" spans="5:22" x14ac:dyDescent="0.2">
      <c r="E232" t="s">
        <v>239</v>
      </c>
      <c r="F232" t="s">
        <v>8</v>
      </c>
      <c r="G232">
        <v>4.9000000000000004</v>
      </c>
      <c r="H232">
        <v>0.70846299999999995</v>
      </c>
      <c r="I232">
        <v>0.20433999999999999</v>
      </c>
      <c r="J232">
        <v>2.1817400000000002E-3</v>
      </c>
      <c r="K232">
        <v>103.69</v>
      </c>
      <c r="L232" s="20">
        <f t="shared" si="35"/>
        <v>-8.5102314017976299E-3</v>
      </c>
      <c r="N232">
        <f t="shared" si="36"/>
        <v>25</v>
      </c>
      <c r="O232">
        <f t="shared" si="30"/>
        <v>2479.6205</v>
      </c>
      <c r="P232">
        <f t="shared" si="37"/>
        <v>2637.9605000000001</v>
      </c>
      <c r="Q232">
        <f t="shared" si="31"/>
        <v>-158.34000000000015</v>
      </c>
      <c r="R232">
        <f t="shared" si="32"/>
        <v>16418.274600000015</v>
      </c>
      <c r="S232">
        <f t="shared" si="38"/>
        <v>-251093.97645736224</v>
      </c>
      <c r="T232">
        <f t="shared" si="33"/>
        <v>-2.1738959214130378</v>
      </c>
      <c r="U232">
        <f t="shared" si="34"/>
        <v>239961.84964499998</v>
      </c>
      <c r="V232">
        <f t="shared" si="39"/>
        <v>4.07839287723685E-2</v>
      </c>
    </row>
    <row r="233" spans="5:22" x14ac:dyDescent="0.2">
      <c r="E233" t="s">
        <v>240</v>
      </c>
      <c r="F233" t="s">
        <v>8</v>
      </c>
      <c r="G233">
        <v>5.05</v>
      </c>
      <c r="H233">
        <v>0.72917600000000005</v>
      </c>
      <c r="I233">
        <v>0.201125</v>
      </c>
      <c r="J233">
        <v>2.1879600000000001E-3</v>
      </c>
      <c r="K233">
        <v>103.989</v>
      </c>
      <c r="L233" s="20">
        <f t="shared" si="35"/>
        <v>2.8835953322403629E-3</v>
      </c>
      <c r="N233">
        <f t="shared" si="36"/>
        <v>24</v>
      </c>
      <c r="O233">
        <f t="shared" si="30"/>
        <v>2552.116</v>
      </c>
      <c r="P233">
        <f t="shared" si="37"/>
        <v>2479.6205</v>
      </c>
      <c r="Q233">
        <f t="shared" si="31"/>
        <v>72.495499999999993</v>
      </c>
      <c r="R233">
        <f t="shared" si="32"/>
        <v>-7538.7345495</v>
      </c>
      <c r="S233">
        <f t="shared" si="38"/>
        <v>-258634.88490278364</v>
      </c>
      <c r="T233">
        <f t="shared" si="33"/>
        <v>-2.2455665983011688</v>
      </c>
      <c r="U233">
        <f t="shared" si="34"/>
        <v>247716.99072400003</v>
      </c>
      <c r="V233">
        <f t="shared" si="39"/>
        <v>3.6636957528757584E-2</v>
      </c>
    </row>
    <row r="234" spans="5:22" x14ac:dyDescent="0.2">
      <c r="E234" t="s">
        <v>241</v>
      </c>
      <c r="F234" t="s">
        <v>8</v>
      </c>
      <c r="G234">
        <v>5</v>
      </c>
      <c r="H234">
        <v>0.73848999999999998</v>
      </c>
      <c r="I234">
        <v>0.20119699999999999</v>
      </c>
      <c r="J234">
        <v>2.1755199999999998E-3</v>
      </c>
      <c r="K234">
        <v>104.05</v>
      </c>
      <c r="L234" s="20">
        <f t="shared" si="35"/>
        <v>5.8660050582259871E-4</v>
      </c>
      <c r="N234">
        <f t="shared" si="36"/>
        <v>23</v>
      </c>
      <c r="O234">
        <f t="shared" si="30"/>
        <v>2584.7150000000001</v>
      </c>
      <c r="P234">
        <f t="shared" si="37"/>
        <v>2552.116</v>
      </c>
      <c r="Q234">
        <f t="shared" si="31"/>
        <v>32.59900000000016</v>
      </c>
      <c r="R234">
        <f t="shared" si="32"/>
        <v>-3391.9259500000167</v>
      </c>
      <c r="S234">
        <f t="shared" si="38"/>
        <v>-262029.05641938196</v>
      </c>
      <c r="T234">
        <f t="shared" si="33"/>
        <v>-2.2621010032598958</v>
      </c>
      <c r="U234">
        <f t="shared" si="34"/>
        <v>251439.59575000004</v>
      </c>
      <c r="V234">
        <f t="shared" si="39"/>
        <v>3.6658869300898518E-2</v>
      </c>
    </row>
    <row r="235" spans="5:22" x14ac:dyDescent="0.2">
      <c r="E235" t="s">
        <v>242</v>
      </c>
      <c r="F235" t="s">
        <v>8</v>
      </c>
      <c r="G235">
        <v>4.3</v>
      </c>
      <c r="H235">
        <v>0.67047599999999996</v>
      </c>
      <c r="I235">
        <v>0.21168200000000001</v>
      </c>
      <c r="J235">
        <v>2.1755199999999998E-3</v>
      </c>
      <c r="K235">
        <v>102.94</v>
      </c>
      <c r="L235" s="20">
        <f t="shared" si="35"/>
        <v>-1.0667948101874103E-2</v>
      </c>
      <c r="N235">
        <f t="shared" si="36"/>
        <v>22</v>
      </c>
      <c r="O235">
        <f t="shared" si="30"/>
        <v>2346.6659999999997</v>
      </c>
      <c r="P235">
        <f t="shared" si="37"/>
        <v>2584.7150000000001</v>
      </c>
      <c r="Q235">
        <f t="shared" si="31"/>
        <v>-238.04900000000043</v>
      </c>
      <c r="R235">
        <f t="shared" si="32"/>
        <v>24504.764060000045</v>
      </c>
      <c r="S235">
        <f t="shared" si="38"/>
        <v>-237526.55446038517</v>
      </c>
      <c r="T235">
        <f t="shared" si="33"/>
        <v>-2.0505705149192743</v>
      </c>
      <c r="U235">
        <f t="shared" si="34"/>
        <v>226515.79803999997</v>
      </c>
      <c r="V235">
        <f t="shared" si="39"/>
        <v>3.3261479186777521E-2</v>
      </c>
    </row>
    <row r="236" spans="5:22" x14ac:dyDescent="0.2">
      <c r="E236" t="s">
        <v>243</v>
      </c>
      <c r="F236" t="s">
        <v>8</v>
      </c>
      <c r="G236">
        <v>4.5750000000000002</v>
      </c>
      <c r="H236">
        <v>0.70364099999999996</v>
      </c>
      <c r="I236">
        <v>0.208038</v>
      </c>
      <c r="J236">
        <v>2.1755199999999998E-3</v>
      </c>
      <c r="K236">
        <v>103.45</v>
      </c>
      <c r="L236" s="20">
        <f t="shared" si="35"/>
        <v>4.9543423353410887E-3</v>
      </c>
      <c r="N236">
        <f t="shared" si="36"/>
        <v>21</v>
      </c>
      <c r="O236">
        <f t="shared" si="30"/>
        <v>2462.7435</v>
      </c>
      <c r="P236">
        <f t="shared" si="37"/>
        <v>2346.6659999999997</v>
      </c>
      <c r="Q236">
        <f t="shared" si="31"/>
        <v>116.07750000000033</v>
      </c>
      <c r="R236">
        <f t="shared" si="32"/>
        <v>-12008.217375000035</v>
      </c>
      <c r="S236">
        <f t="shared" si="38"/>
        <v>-249536.82240590014</v>
      </c>
      <c r="T236">
        <f t="shared" si="33"/>
        <v>-2.1542553487320788</v>
      </c>
      <c r="U236">
        <f t="shared" si="34"/>
        <v>238758.31507500002</v>
      </c>
      <c r="V236">
        <f t="shared" si="39"/>
        <v>3.3501505054176116E-2</v>
      </c>
    </row>
    <row r="237" spans="5:22" x14ac:dyDescent="0.2">
      <c r="E237" t="s">
        <v>244</v>
      </c>
      <c r="F237" t="s">
        <v>8</v>
      </c>
      <c r="G237">
        <v>5</v>
      </c>
      <c r="H237">
        <v>0.75258800000000003</v>
      </c>
      <c r="I237">
        <v>0.20129900000000001</v>
      </c>
      <c r="J237">
        <v>2.1693099999999998E-3</v>
      </c>
      <c r="K237">
        <v>104.18</v>
      </c>
      <c r="L237" s="20">
        <f t="shared" si="35"/>
        <v>7.0565490575158485E-3</v>
      </c>
      <c r="N237">
        <f t="shared" si="36"/>
        <v>20</v>
      </c>
      <c r="O237">
        <f t="shared" si="30"/>
        <v>2634.058</v>
      </c>
      <c r="P237">
        <f t="shared" si="37"/>
        <v>2462.7435</v>
      </c>
      <c r="Q237">
        <f t="shared" si="31"/>
        <v>171.31449999999995</v>
      </c>
      <c r="R237">
        <f t="shared" si="32"/>
        <v>-17847.544609999997</v>
      </c>
      <c r="S237">
        <f t="shared" si="38"/>
        <v>-267386.52127124887</v>
      </c>
      <c r="T237">
        <f t="shared" si="33"/>
        <v>-2.3017629145195748</v>
      </c>
      <c r="U237">
        <f t="shared" si="34"/>
        <v>256916.16244000004</v>
      </c>
      <c r="V237">
        <f t="shared" si="39"/>
        <v>3.3929378751670007E-2</v>
      </c>
    </row>
    <row r="238" spans="5:22" x14ac:dyDescent="0.2">
      <c r="E238" t="s">
        <v>245</v>
      </c>
      <c r="F238" t="s">
        <v>8</v>
      </c>
      <c r="G238">
        <v>5.5250000000000004</v>
      </c>
      <c r="H238">
        <v>0.79706600000000005</v>
      </c>
      <c r="I238">
        <v>0.19915099999999999</v>
      </c>
      <c r="J238">
        <v>2.1568799999999999E-3</v>
      </c>
      <c r="K238">
        <v>104.92</v>
      </c>
      <c r="L238" s="20">
        <f t="shared" si="35"/>
        <v>7.103090804376988E-3</v>
      </c>
      <c r="N238">
        <f t="shared" si="36"/>
        <v>19</v>
      </c>
      <c r="O238">
        <f t="shared" si="30"/>
        <v>2789.7310000000002</v>
      </c>
      <c r="P238">
        <f t="shared" si="37"/>
        <v>2634.058</v>
      </c>
      <c r="Q238">
        <f t="shared" si="31"/>
        <v>155.67300000000023</v>
      </c>
      <c r="R238">
        <f t="shared" si="32"/>
        <v>-16333.211160000024</v>
      </c>
      <c r="S238">
        <f t="shared" si="38"/>
        <v>-283722.0341941634</v>
      </c>
      <c r="T238">
        <f t="shared" si="33"/>
        <v>-2.4283904012409012</v>
      </c>
      <c r="U238">
        <f t="shared" si="34"/>
        <v>273361.07652</v>
      </c>
      <c r="V238">
        <f t="shared" si="39"/>
        <v>3.2923616108767303E-2</v>
      </c>
    </row>
    <row r="239" spans="5:22" x14ac:dyDescent="0.2">
      <c r="E239" t="s">
        <v>246</v>
      </c>
      <c r="F239" t="s">
        <v>8</v>
      </c>
      <c r="G239">
        <v>5.7</v>
      </c>
      <c r="H239">
        <v>0.81185799999999997</v>
      </c>
      <c r="I239">
        <v>0.20543500000000001</v>
      </c>
      <c r="J239">
        <v>2.1630899999999999E-3</v>
      </c>
      <c r="K239">
        <v>105.2</v>
      </c>
      <c r="L239" s="20">
        <f t="shared" si="35"/>
        <v>2.6686999618756868E-3</v>
      </c>
      <c r="N239">
        <f t="shared" si="36"/>
        <v>18</v>
      </c>
      <c r="O239">
        <f t="shared" si="30"/>
        <v>2841.5029999999997</v>
      </c>
      <c r="P239">
        <f t="shared" si="37"/>
        <v>2789.7310000000002</v>
      </c>
      <c r="Q239">
        <f t="shared" si="31"/>
        <v>51.77199999999948</v>
      </c>
      <c r="R239">
        <f t="shared" si="32"/>
        <v>-5446.4143999999451</v>
      </c>
      <c r="S239">
        <f t="shared" si="38"/>
        <v>-289170.87698456459</v>
      </c>
      <c r="T239">
        <f t="shared" si="33"/>
        <v>-2.482153302764055</v>
      </c>
      <c r="U239">
        <f t="shared" si="34"/>
        <v>278976.11559999996</v>
      </c>
      <c r="V239">
        <f t="shared" si="39"/>
        <v>3.2403499385601643E-2</v>
      </c>
    </row>
    <row r="240" spans="5:22" x14ac:dyDescent="0.2">
      <c r="E240" t="s">
        <v>247</v>
      </c>
      <c r="F240" t="s">
        <v>8</v>
      </c>
      <c r="G240">
        <v>5.25</v>
      </c>
      <c r="H240">
        <v>0.80016600000000004</v>
      </c>
      <c r="I240">
        <v>0.19921700000000001</v>
      </c>
      <c r="J240">
        <v>2.1693099999999998E-3</v>
      </c>
      <c r="K240">
        <v>104.74</v>
      </c>
      <c r="L240" s="20">
        <f t="shared" si="35"/>
        <v>-4.3726235741445851E-3</v>
      </c>
      <c r="N240">
        <f t="shared" si="36"/>
        <v>17</v>
      </c>
      <c r="O240">
        <f t="shared" si="30"/>
        <v>2800.5810000000001</v>
      </c>
      <c r="P240">
        <f t="shared" si="37"/>
        <v>2841.5029999999997</v>
      </c>
      <c r="Q240">
        <f t="shared" si="31"/>
        <v>-40.921999999999571</v>
      </c>
      <c r="R240">
        <f t="shared" si="32"/>
        <v>4286.1702799999548</v>
      </c>
      <c r="S240">
        <f t="shared" si="38"/>
        <v>-284887.18885786738</v>
      </c>
      <c r="T240">
        <f t="shared" si="33"/>
        <v>-2.452415189131985</v>
      </c>
      <c r="U240">
        <f t="shared" si="34"/>
        <v>274957.85394</v>
      </c>
      <c r="V240">
        <f t="shared" si="39"/>
        <v>3.0350553050410303E-2</v>
      </c>
    </row>
    <row r="241" spans="5:22" x14ac:dyDescent="0.2">
      <c r="E241" t="s">
        <v>248</v>
      </c>
      <c r="F241" t="s">
        <v>8</v>
      </c>
      <c r="G241">
        <v>5.15</v>
      </c>
      <c r="H241">
        <v>0.79991400000000001</v>
      </c>
      <c r="I241">
        <v>0.19843</v>
      </c>
      <c r="J241">
        <v>2.1693099999999998E-3</v>
      </c>
      <c r="K241">
        <v>104.67</v>
      </c>
      <c r="L241" s="20">
        <f t="shared" si="35"/>
        <v>-6.6832155814389171E-4</v>
      </c>
      <c r="N241">
        <f t="shared" si="36"/>
        <v>16</v>
      </c>
      <c r="O241">
        <f t="shared" si="30"/>
        <v>2799.6990000000001</v>
      </c>
      <c r="P241">
        <f t="shared" si="37"/>
        <v>2800.5810000000001</v>
      </c>
      <c r="Q241">
        <f t="shared" si="31"/>
        <v>-0.88200000000006185</v>
      </c>
      <c r="R241">
        <f t="shared" si="32"/>
        <v>92.318940000006478</v>
      </c>
      <c r="S241">
        <f t="shared" si="38"/>
        <v>-284797.32233305648</v>
      </c>
      <c r="T241">
        <f t="shared" si="33"/>
        <v>-2.451641584564773</v>
      </c>
      <c r="U241">
        <f t="shared" si="34"/>
        <v>275019.49433000002</v>
      </c>
      <c r="V241">
        <f t="shared" si="39"/>
        <v>3.0212373351223062E-2</v>
      </c>
    </row>
    <row r="242" spans="5:22" x14ac:dyDescent="0.2">
      <c r="E242" t="s">
        <v>249</v>
      </c>
      <c r="F242" t="s">
        <v>8</v>
      </c>
      <c r="G242">
        <v>4.1500000000000004</v>
      </c>
      <c r="H242">
        <v>0.71979199999999999</v>
      </c>
      <c r="I242">
        <v>0.20069500000000001</v>
      </c>
      <c r="J242">
        <v>2.1693099999999998E-3</v>
      </c>
      <c r="K242">
        <v>103.38</v>
      </c>
      <c r="L242" s="20">
        <f t="shared" si="35"/>
        <v>-1.2324448265978893E-2</v>
      </c>
      <c r="N242">
        <f t="shared" si="36"/>
        <v>15</v>
      </c>
      <c r="O242">
        <f t="shared" si="30"/>
        <v>2519.2719999999999</v>
      </c>
      <c r="P242">
        <f t="shared" si="37"/>
        <v>2799.6990000000001</v>
      </c>
      <c r="Q242">
        <f t="shared" si="31"/>
        <v>-280.42700000000013</v>
      </c>
      <c r="R242">
        <f t="shared" si="32"/>
        <v>28990.543260000013</v>
      </c>
      <c r="S242">
        <f t="shared" si="38"/>
        <v>-255809.23071464105</v>
      </c>
      <c r="T242">
        <f t="shared" si="33"/>
        <v>-2.2021012788951504</v>
      </c>
      <c r="U242">
        <f t="shared" si="34"/>
        <v>245917.33935999998</v>
      </c>
      <c r="V242">
        <f t="shared" si="39"/>
        <v>3.2540150792634982E-2</v>
      </c>
    </row>
    <row r="243" spans="5:22" x14ac:dyDescent="0.2">
      <c r="E243" t="s">
        <v>250</v>
      </c>
      <c r="F243" t="s">
        <v>8</v>
      </c>
      <c r="G243">
        <v>4.05</v>
      </c>
      <c r="H243">
        <v>0.73374399999999995</v>
      </c>
      <c r="I243">
        <v>0.18760399999999999</v>
      </c>
      <c r="J243">
        <v>2.1568799999999999E-3</v>
      </c>
      <c r="K243">
        <v>103.14</v>
      </c>
      <c r="L243" s="20">
        <f t="shared" si="35"/>
        <v>-2.3215322112594139E-3</v>
      </c>
      <c r="M243">
        <v>0.40046999999999999</v>
      </c>
      <c r="N243">
        <f t="shared" si="36"/>
        <v>14</v>
      </c>
      <c r="O243">
        <f t="shared" si="30"/>
        <v>2568.1039999999998</v>
      </c>
      <c r="P243">
        <f t="shared" si="37"/>
        <v>2519.2719999999999</v>
      </c>
      <c r="Q243">
        <f t="shared" si="31"/>
        <v>48.83199999999988</v>
      </c>
      <c r="R243">
        <f t="shared" si="32"/>
        <v>-4027.639622159988</v>
      </c>
      <c r="S243">
        <f t="shared" si="38"/>
        <v>-259839.07243807995</v>
      </c>
      <c r="T243">
        <f t="shared" si="33"/>
        <v>-2.22397499428669</v>
      </c>
      <c r="U243">
        <f t="shared" si="34"/>
        <v>250699.24656</v>
      </c>
      <c r="V243">
        <f t="shared" si="39"/>
        <v>3.1542214469776654E-2</v>
      </c>
    </row>
    <row r="244" spans="5:22" x14ac:dyDescent="0.2">
      <c r="E244" t="s">
        <v>251</v>
      </c>
      <c r="F244" t="s">
        <v>8</v>
      </c>
      <c r="G244">
        <v>4.5750000000000002</v>
      </c>
      <c r="H244">
        <v>0.78115900000000005</v>
      </c>
      <c r="I244">
        <v>0.19448799999999999</v>
      </c>
      <c r="J244">
        <v>2.15066E-3</v>
      </c>
      <c r="K244">
        <v>103.88</v>
      </c>
      <c r="L244" s="20">
        <f t="shared" si="35"/>
        <v>7.174713980996561E-3</v>
      </c>
      <c r="N244">
        <f t="shared" si="36"/>
        <v>13</v>
      </c>
      <c r="O244">
        <f t="shared" si="30"/>
        <v>2734.0565000000001</v>
      </c>
      <c r="P244">
        <f t="shared" si="37"/>
        <v>2568.1039999999998</v>
      </c>
      <c r="Q244">
        <f t="shared" si="31"/>
        <v>165.95250000000033</v>
      </c>
      <c r="R244">
        <f t="shared" si="32"/>
        <v>-17239.145700000034</v>
      </c>
      <c r="S244">
        <f t="shared" si="38"/>
        <v>-277080.44211307424</v>
      </c>
      <c r="T244">
        <f t="shared" si="33"/>
        <v>-2.3647056493448582</v>
      </c>
      <c r="U244">
        <f t="shared" si="34"/>
        <v>268001.28921999998</v>
      </c>
      <c r="V244">
        <f t="shared" si="39"/>
        <v>3.2098280865371594E-2</v>
      </c>
    </row>
    <row r="245" spans="5:22" x14ac:dyDescent="0.2">
      <c r="E245" t="s">
        <v>252</v>
      </c>
      <c r="F245" t="s">
        <v>8</v>
      </c>
      <c r="G245">
        <v>4.9000000000000004</v>
      </c>
      <c r="H245">
        <v>0.83377599999999996</v>
      </c>
      <c r="I245">
        <v>0.180037</v>
      </c>
      <c r="J245">
        <v>2.1382300000000001E-3</v>
      </c>
      <c r="K245">
        <v>104.45</v>
      </c>
      <c r="L245" s="20">
        <f t="shared" si="35"/>
        <v>5.4871005005776574E-3</v>
      </c>
      <c r="N245">
        <f t="shared" si="36"/>
        <v>12</v>
      </c>
      <c r="O245">
        <f t="shared" si="30"/>
        <v>2918.2159999999999</v>
      </c>
      <c r="P245">
        <f t="shared" si="37"/>
        <v>2734.0565000000001</v>
      </c>
      <c r="Q245">
        <f t="shared" si="31"/>
        <v>184.15949999999975</v>
      </c>
      <c r="R245">
        <f t="shared" si="32"/>
        <v>-19235.459774999974</v>
      </c>
      <c r="S245">
        <f t="shared" si="38"/>
        <v>-296318.26659372356</v>
      </c>
      <c r="T245">
        <f t="shared" si="33"/>
        <v>-2.5142722507091175</v>
      </c>
      <c r="U245">
        <f t="shared" si="34"/>
        <v>287657.66119999997</v>
      </c>
      <c r="V245">
        <f t="shared" si="39"/>
        <v>3.0417778661875561E-2</v>
      </c>
    </row>
    <row r="246" spans="5:22" x14ac:dyDescent="0.2">
      <c r="E246" t="s">
        <v>253</v>
      </c>
      <c r="F246" t="s">
        <v>8</v>
      </c>
      <c r="G246">
        <v>4.9000000000000004</v>
      </c>
      <c r="H246">
        <v>0.83362700000000001</v>
      </c>
      <c r="I246">
        <v>0.18399799999999999</v>
      </c>
      <c r="J246">
        <v>2.1817400000000002E-3</v>
      </c>
      <c r="K246">
        <v>104.45</v>
      </c>
      <c r="L246" s="20">
        <f t="shared" si="35"/>
        <v>0</v>
      </c>
      <c r="N246">
        <f t="shared" si="36"/>
        <v>11</v>
      </c>
      <c r="O246">
        <f t="shared" si="30"/>
        <v>2917.6945000000001</v>
      </c>
      <c r="P246">
        <f t="shared" si="37"/>
        <v>2918.2159999999999</v>
      </c>
      <c r="Q246">
        <f t="shared" si="31"/>
        <v>-0.52149999999983265</v>
      </c>
      <c r="R246">
        <f t="shared" si="32"/>
        <v>54.470674999982521</v>
      </c>
      <c r="S246">
        <f t="shared" si="38"/>
        <v>-296266.31019097427</v>
      </c>
      <c r="T246">
        <f t="shared" si="33"/>
        <v>-2.5649843634764138</v>
      </c>
      <c r="U246">
        <f t="shared" si="34"/>
        <v>287603.19052500004</v>
      </c>
      <c r="V246">
        <f t="shared" si="39"/>
        <v>3.0401377692607832E-2</v>
      </c>
    </row>
    <row r="247" spans="5:22" x14ac:dyDescent="0.2">
      <c r="E247" t="s">
        <v>254</v>
      </c>
      <c r="F247" t="s">
        <v>8</v>
      </c>
      <c r="G247">
        <v>5.375</v>
      </c>
      <c r="H247">
        <v>0.85839500000000002</v>
      </c>
      <c r="I247">
        <v>0.18978800000000001</v>
      </c>
      <c r="J247">
        <v>2.1817400000000002E-3</v>
      </c>
      <c r="K247">
        <v>105</v>
      </c>
      <c r="L247" s="20">
        <f t="shared" si="35"/>
        <v>5.2656773575874283E-3</v>
      </c>
      <c r="N247">
        <f t="shared" si="36"/>
        <v>10</v>
      </c>
      <c r="O247">
        <f t="shared" si="30"/>
        <v>3004.3825000000002</v>
      </c>
      <c r="P247">
        <f t="shared" si="37"/>
        <v>2917.6945000000001</v>
      </c>
      <c r="Q247">
        <f t="shared" si="31"/>
        <v>86.688000000000102</v>
      </c>
      <c r="R247">
        <f t="shared" si="32"/>
        <v>-9102.2400000000107</v>
      </c>
      <c r="S247">
        <f t="shared" si="38"/>
        <v>-305371.11517533776</v>
      </c>
      <c r="T247">
        <f t="shared" si="33"/>
        <v>-2.6438110191374662</v>
      </c>
      <c r="U247">
        <f t="shared" si="34"/>
        <v>296647.66250000003</v>
      </c>
      <c r="V247">
        <f t="shared" si="39"/>
        <v>3.0733756767150691E-2</v>
      </c>
    </row>
    <row r="248" spans="5:22" x14ac:dyDescent="0.2">
      <c r="E248" t="s">
        <v>255</v>
      </c>
      <c r="F248" t="s">
        <v>8</v>
      </c>
      <c r="G248">
        <v>5.55</v>
      </c>
      <c r="H248">
        <v>0.88875400000000004</v>
      </c>
      <c r="I248">
        <v>0.19408</v>
      </c>
      <c r="J248">
        <v>2.1817400000000002E-3</v>
      </c>
      <c r="K248">
        <v>105.29</v>
      </c>
      <c r="L248" s="20">
        <f t="shared" si="35"/>
        <v>2.7619047619047432E-3</v>
      </c>
      <c r="N248">
        <f t="shared" si="36"/>
        <v>9</v>
      </c>
      <c r="O248">
        <f t="shared" si="30"/>
        <v>3110.6390000000001</v>
      </c>
      <c r="P248">
        <f t="shared" si="37"/>
        <v>3004.3825000000002</v>
      </c>
      <c r="Q248">
        <f t="shared" si="31"/>
        <v>106.25649999999996</v>
      </c>
      <c r="R248">
        <f t="shared" si="32"/>
        <v>-11187.746884999997</v>
      </c>
      <c r="S248">
        <f t="shared" si="38"/>
        <v>-316561.50587135687</v>
      </c>
      <c r="T248">
        <f t="shared" si="33"/>
        <v>-2.7406940469038656</v>
      </c>
      <c r="U248">
        <f t="shared" si="34"/>
        <v>308094.18031000003</v>
      </c>
      <c r="V248">
        <f t="shared" si="39"/>
        <v>2.7196904026298197E-2</v>
      </c>
    </row>
    <row r="249" spans="5:22" x14ac:dyDescent="0.2">
      <c r="E249" t="s">
        <v>256</v>
      </c>
      <c r="F249" t="s">
        <v>8</v>
      </c>
      <c r="G249">
        <v>5.55</v>
      </c>
      <c r="H249">
        <v>0.88857699999999995</v>
      </c>
      <c r="I249">
        <v>0.19983999999999999</v>
      </c>
      <c r="J249">
        <v>2.20039E-3</v>
      </c>
      <c r="K249">
        <v>105.29</v>
      </c>
      <c r="L249" s="20">
        <f t="shared" si="35"/>
        <v>0</v>
      </c>
      <c r="N249">
        <f t="shared" si="36"/>
        <v>8</v>
      </c>
      <c r="O249">
        <f t="shared" si="30"/>
        <v>3110.0194999999999</v>
      </c>
      <c r="P249">
        <f t="shared" si="37"/>
        <v>3110.6390000000001</v>
      </c>
      <c r="Q249">
        <f t="shared" si="31"/>
        <v>-0.61950000000024374</v>
      </c>
      <c r="R249">
        <f t="shared" si="32"/>
        <v>65.227155000025661</v>
      </c>
      <c r="S249">
        <f t="shared" si="38"/>
        <v>-316499.01941040374</v>
      </c>
      <c r="T249">
        <f t="shared" si="33"/>
        <v>-2.7635764973034056</v>
      </c>
      <c r="U249">
        <f t="shared" si="34"/>
        <v>308028.953155</v>
      </c>
      <c r="V249">
        <f t="shared" si="39"/>
        <v>2.7053402599430641E-2</v>
      </c>
    </row>
    <row r="250" spans="5:22" x14ac:dyDescent="0.2">
      <c r="E250" t="s">
        <v>257</v>
      </c>
      <c r="F250" t="s">
        <v>8</v>
      </c>
      <c r="G250">
        <v>5.4749999999999996</v>
      </c>
      <c r="H250">
        <v>0.88880199999999998</v>
      </c>
      <c r="I250">
        <v>0.20305999999999999</v>
      </c>
      <c r="J250">
        <v>2.1879600000000001E-3</v>
      </c>
      <c r="K250">
        <v>105.22</v>
      </c>
      <c r="L250" s="20">
        <f t="shared" si="35"/>
        <v>-6.6483046823062608E-4</v>
      </c>
      <c r="N250">
        <f t="shared" si="36"/>
        <v>7</v>
      </c>
      <c r="O250">
        <f t="shared" si="30"/>
        <v>3110.8069999999998</v>
      </c>
      <c r="P250">
        <f t="shared" si="37"/>
        <v>3110.0194999999999</v>
      </c>
      <c r="Q250">
        <f t="shared" si="31"/>
        <v>0.78749999999990905</v>
      </c>
      <c r="R250">
        <f t="shared" si="32"/>
        <v>-82.860749999990432</v>
      </c>
      <c r="S250">
        <f t="shared" si="38"/>
        <v>-316584.64373690105</v>
      </c>
      <c r="T250">
        <f t="shared" si="33"/>
        <v>-2.7487084805975797</v>
      </c>
      <c r="U250">
        <f t="shared" si="34"/>
        <v>308156.61254</v>
      </c>
      <c r="V250">
        <f t="shared" si="39"/>
        <v>2.4936844517221342E-2</v>
      </c>
    </row>
    <row r="251" spans="5:22" x14ac:dyDescent="0.2">
      <c r="E251" t="s">
        <v>258</v>
      </c>
      <c r="F251" t="s">
        <v>8</v>
      </c>
      <c r="G251">
        <v>4.5250000000000004</v>
      </c>
      <c r="H251">
        <v>0.82352099999999995</v>
      </c>
      <c r="I251">
        <v>0.21745200000000001</v>
      </c>
      <c r="J251">
        <v>2.1693099999999998E-3</v>
      </c>
      <c r="K251">
        <v>104.07</v>
      </c>
      <c r="L251" s="20">
        <f t="shared" si="35"/>
        <v>-1.0929481087245785E-2</v>
      </c>
      <c r="N251">
        <f t="shared" si="36"/>
        <v>6</v>
      </c>
      <c r="O251">
        <f t="shared" si="30"/>
        <v>2882.3235</v>
      </c>
      <c r="P251">
        <f t="shared" si="37"/>
        <v>3110.8069999999998</v>
      </c>
      <c r="Q251">
        <f t="shared" si="31"/>
        <v>-228.48349999999982</v>
      </c>
      <c r="R251">
        <f t="shared" si="32"/>
        <v>23778.277844999979</v>
      </c>
      <c r="S251">
        <f t="shared" si="38"/>
        <v>-292809.1146003817</v>
      </c>
      <c r="T251">
        <f t="shared" si="33"/>
        <v>-2.5206100809275949</v>
      </c>
      <c r="U251">
        <f t="shared" si="34"/>
        <v>284125.90664499998</v>
      </c>
      <c r="V251">
        <f t="shared" si="39"/>
        <v>2.7193165543346668E-2</v>
      </c>
    </row>
    <row r="252" spans="5:22" x14ac:dyDescent="0.2">
      <c r="E252" t="s">
        <v>259</v>
      </c>
      <c r="F252" t="s">
        <v>8</v>
      </c>
      <c r="G252">
        <v>5.8</v>
      </c>
      <c r="H252">
        <v>0.92725199999999997</v>
      </c>
      <c r="I252">
        <v>0.22104599999999999</v>
      </c>
      <c r="J252">
        <v>2.1071499999999999E-3</v>
      </c>
      <c r="K252">
        <v>105.66</v>
      </c>
      <c r="L252" s="20">
        <f t="shared" si="35"/>
        <v>1.527817814932253E-2</v>
      </c>
      <c r="N252">
        <f t="shared" si="36"/>
        <v>5</v>
      </c>
      <c r="O252">
        <f t="shared" si="30"/>
        <v>3245.3820000000001</v>
      </c>
      <c r="P252">
        <f t="shared" si="37"/>
        <v>2882.3235</v>
      </c>
      <c r="Q252">
        <f t="shared" si="31"/>
        <v>363.05850000000009</v>
      </c>
      <c r="R252">
        <f t="shared" si="32"/>
        <v>-38360.761110000007</v>
      </c>
      <c r="S252">
        <f t="shared" si="38"/>
        <v>-331172.39632046263</v>
      </c>
      <c r="T252">
        <f t="shared" si="33"/>
        <v>-2.7691663289946935</v>
      </c>
      <c r="U252">
        <f t="shared" si="34"/>
        <v>322607.06212000002</v>
      </c>
      <c r="V252">
        <f t="shared" si="39"/>
        <v>2.971393751132239E-2</v>
      </c>
    </row>
    <row r="253" spans="5:22" x14ac:dyDescent="0.2">
      <c r="E253" t="s">
        <v>260</v>
      </c>
      <c r="F253" t="s">
        <v>8</v>
      </c>
      <c r="G253">
        <v>5.6</v>
      </c>
      <c r="H253">
        <v>0.93677600000000005</v>
      </c>
      <c r="I253">
        <v>0.214006</v>
      </c>
      <c r="J253">
        <v>2.1071499999999999E-3</v>
      </c>
      <c r="K253">
        <v>105.49</v>
      </c>
      <c r="L253" s="20">
        <f t="shared" si="35"/>
        <v>-1.6089343176225457E-3</v>
      </c>
      <c r="N253">
        <f t="shared" si="36"/>
        <v>4</v>
      </c>
      <c r="O253">
        <f t="shared" si="30"/>
        <v>3278.7160000000003</v>
      </c>
      <c r="P253">
        <f t="shared" si="37"/>
        <v>3245.3820000000001</v>
      </c>
      <c r="Q253">
        <f t="shared" si="31"/>
        <v>33.334000000000287</v>
      </c>
      <c r="R253">
        <f t="shared" si="32"/>
        <v>-3516.40366000003</v>
      </c>
      <c r="S253">
        <f t="shared" si="38"/>
        <v>-334691.56914679165</v>
      </c>
      <c r="T253">
        <f t="shared" si="33"/>
        <v>-2.7985926187605634</v>
      </c>
      <c r="U253">
        <f t="shared" si="34"/>
        <v>326271.75083999999</v>
      </c>
      <c r="V253">
        <f t="shared" si="39"/>
        <v>2.9746263008100252E-2</v>
      </c>
    </row>
    <row r="254" spans="5:22" x14ac:dyDescent="0.2">
      <c r="E254" t="s">
        <v>261</v>
      </c>
      <c r="F254" t="s">
        <v>8</v>
      </c>
      <c r="G254">
        <v>5.7</v>
      </c>
      <c r="H254">
        <v>0.92588899999999996</v>
      </c>
      <c r="I254">
        <v>0.241727</v>
      </c>
      <c r="J254">
        <v>2.1071499999999999E-3</v>
      </c>
      <c r="K254">
        <v>105.56</v>
      </c>
      <c r="L254" s="20">
        <f t="shared" si="35"/>
        <v>6.6357000663574972E-4</v>
      </c>
      <c r="N254">
        <f t="shared" si="36"/>
        <v>3</v>
      </c>
      <c r="O254">
        <f t="shared" si="30"/>
        <v>3240.6115</v>
      </c>
      <c r="P254">
        <f t="shared" si="37"/>
        <v>3278.7160000000003</v>
      </c>
      <c r="Q254">
        <f t="shared" si="31"/>
        <v>-38.104500000000371</v>
      </c>
      <c r="R254">
        <f t="shared" si="32"/>
        <v>4022.3110200000392</v>
      </c>
      <c r="S254">
        <f t="shared" si="38"/>
        <v>-330672.05671941041</v>
      </c>
      <c r="T254">
        <f t="shared" si="33"/>
        <v>-2.7649826361758163</v>
      </c>
      <c r="U254">
        <f t="shared" si="34"/>
        <v>322128.94994000002</v>
      </c>
      <c r="V254">
        <f t="shared" si="39"/>
        <v>2.9745963432452425E-2</v>
      </c>
    </row>
    <row r="255" spans="5:22" x14ac:dyDescent="0.2">
      <c r="E255" t="s">
        <v>262</v>
      </c>
      <c r="F255" t="s">
        <v>8</v>
      </c>
      <c r="G255">
        <v>6.05</v>
      </c>
      <c r="H255">
        <v>0.93964599999999998</v>
      </c>
      <c r="I255">
        <v>0.25446600000000003</v>
      </c>
      <c r="J255">
        <v>2.1071499999999999E-3</v>
      </c>
      <c r="K255">
        <v>105.94</v>
      </c>
      <c r="L255" s="20">
        <f t="shared" si="35"/>
        <v>3.5998484274346598E-3</v>
      </c>
      <c r="N255">
        <f t="shared" si="36"/>
        <v>2</v>
      </c>
      <c r="O255">
        <f t="shared" si="30"/>
        <v>3288.761</v>
      </c>
      <c r="P255">
        <f t="shared" si="37"/>
        <v>3240.6115</v>
      </c>
      <c r="Q255">
        <f t="shared" si="31"/>
        <v>48.149499999999989</v>
      </c>
      <c r="R255">
        <f t="shared" si="32"/>
        <v>-5100.9580299999989</v>
      </c>
      <c r="S255">
        <f t="shared" si="38"/>
        <v>-335775.77973204659</v>
      </c>
      <c r="T255">
        <f t="shared" si="33"/>
        <v>-2.8076584692951667</v>
      </c>
      <c r="U255">
        <f t="shared" si="34"/>
        <v>327236.34034</v>
      </c>
      <c r="V255">
        <f t="shared" si="39"/>
        <v>2.7433589095855866E-2</v>
      </c>
    </row>
    <row r="256" spans="5:22" x14ac:dyDescent="0.2">
      <c r="E256" t="s">
        <v>290</v>
      </c>
      <c r="F256" t="s">
        <v>8</v>
      </c>
      <c r="G256">
        <v>6.1749999999999998</v>
      </c>
      <c r="H256">
        <v>0.97372099999999995</v>
      </c>
      <c r="I256">
        <v>0.34197899999999998</v>
      </c>
      <c r="J256">
        <v>2.1009399999999999E-3</v>
      </c>
      <c r="K256">
        <v>106.14</v>
      </c>
      <c r="L256" s="20">
        <f t="shared" si="35"/>
        <v>1.8878610534265317E-3</v>
      </c>
      <c r="N256">
        <f t="shared" si="36"/>
        <v>1</v>
      </c>
      <c r="O256">
        <f t="shared" si="30"/>
        <v>3408.0234999999998</v>
      </c>
      <c r="P256">
        <f t="shared" si="37"/>
        <v>3288.761</v>
      </c>
      <c r="Q256">
        <f t="shared" si="31"/>
        <v>119.26249999999982</v>
      </c>
      <c r="R256">
        <f t="shared" si="32"/>
        <v>-12658.52174999998</v>
      </c>
      <c r="S256">
        <f t="shared" si="38"/>
        <v>-348437.10914051585</v>
      </c>
      <c r="T256">
        <f t="shared" si="33"/>
        <v>-2.9049423018955371</v>
      </c>
      <c r="U256">
        <f t="shared" si="34"/>
        <v>340115.11429</v>
      </c>
      <c r="V256">
        <f t="shared" si="39"/>
        <v>2.7204426563231802E-2</v>
      </c>
    </row>
    <row r="258" spans="17:19" ht="16" thickBot="1" x14ac:dyDescent="0.25">
      <c r="Q258" s="7" t="s">
        <v>283</v>
      </c>
      <c r="R258" s="7"/>
      <c r="S258" s="17">
        <f>O256*B2</f>
        <v>340802.35</v>
      </c>
    </row>
    <row r="259" spans="17:19" ht="16" thickTop="1" x14ac:dyDescent="0.2">
      <c r="R259" s="8" t="s">
        <v>279</v>
      </c>
      <c r="S259" s="17">
        <f>-(S258+S256)</f>
        <v>7634.7591405158746</v>
      </c>
    </row>
    <row r="260" spans="17:19" x14ac:dyDescent="0.2">
      <c r="R260" t="s">
        <v>301</v>
      </c>
      <c r="S260">
        <f>S259-3500*G256</f>
        <v>-13977.740859484125</v>
      </c>
    </row>
    <row r="261" spans="17:19" x14ac:dyDescent="0.2">
      <c r="R261" t="s">
        <v>302</v>
      </c>
      <c r="S261">
        <f>AVERAGE(J2:J256)</f>
        <v>2.8753056470588226E-3</v>
      </c>
    </row>
    <row r="262" spans="17:19" x14ac:dyDescent="0.2">
      <c r="R262" t="s">
        <v>303</v>
      </c>
      <c r="S262">
        <f>STDEVA(R2:R256)/SQRT(255)*SQRT(252)</f>
        <v>12084.879694495246</v>
      </c>
    </row>
    <row r="263" spans="17:19" x14ac:dyDescent="0.2">
      <c r="R263" t="s">
        <v>304</v>
      </c>
      <c r="S263">
        <f>(S260/255*252-S261)/S262</f>
        <v>-1.143023354297044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5838-922F-0543-9D49-41439CDEA94F}">
  <dimension ref="A1:F262"/>
  <sheetViews>
    <sheetView workbookViewId="0">
      <selection activeCell="A2" sqref="A2:A197"/>
    </sheetView>
  </sheetViews>
  <sheetFormatPr baseColWidth="10" defaultRowHeight="15" x14ac:dyDescent="0.2"/>
  <sheetData>
    <row r="1" spans="1:6" x14ac:dyDescent="0.2">
      <c r="A1" t="s">
        <v>0</v>
      </c>
      <c r="B1" t="s">
        <v>292</v>
      </c>
      <c r="C1" t="s">
        <v>297</v>
      </c>
      <c r="D1" t="s">
        <v>298</v>
      </c>
      <c r="F1" t="s">
        <v>299</v>
      </c>
    </row>
    <row r="2" spans="1:6" x14ac:dyDescent="0.2">
      <c r="A2" t="s">
        <v>7</v>
      </c>
      <c r="B2">
        <v>11.15</v>
      </c>
      <c r="C2">
        <v>8.5</v>
      </c>
      <c r="D2">
        <v>6.75</v>
      </c>
      <c r="F2">
        <f>B2+D2-2*C2</f>
        <v>0.89999999999999858</v>
      </c>
    </row>
    <row r="3" spans="1:6" x14ac:dyDescent="0.2">
      <c r="A3" t="s">
        <v>9</v>
      </c>
      <c r="B3">
        <v>10.75</v>
      </c>
      <c r="C3">
        <v>7.95</v>
      </c>
      <c r="D3">
        <v>6.4</v>
      </c>
      <c r="F3">
        <f t="shared" ref="F3:F66" si="0">B3+D3-2*C3</f>
        <v>1.2499999999999982</v>
      </c>
    </row>
    <row r="4" spans="1:6" x14ac:dyDescent="0.2">
      <c r="A4" t="s">
        <v>10</v>
      </c>
      <c r="B4">
        <v>11.1</v>
      </c>
      <c r="C4">
        <v>8.1999999999999993</v>
      </c>
      <c r="D4">
        <v>6.55</v>
      </c>
      <c r="F4">
        <f t="shared" si="0"/>
        <v>1.25</v>
      </c>
    </row>
    <row r="5" spans="1:6" x14ac:dyDescent="0.2">
      <c r="A5" t="s">
        <v>11</v>
      </c>
      <c r="B5">
        <v>9.9499999999999993</v>
      </c>
      <c r="C5">
        <v>7.4</v>
      </c>
      <c r="D5">
        <v>5.85</v>
      </c>
      <c r="F5">
        <f t="shared" si="0"/>
        <v>0.99999999999999822</v>
      </c>
    </row>
    <row r="6" spans="1:6" x14ac:dyDescent="0.2">
      <c r="A6" t="s">
        <v>12</v>
      </c>
      <c r="B6">
        <v>9.6999999999999993</v>
      </c>
      <c r="C6">
        <v>7.1</v>
      </c>
      <c r="D6">
        <v>5.65</v>
      </c>
      <c r="F6">
        <f t="shared" si="0"/>
        <v>1.1500000000000004</v>
      </c>
    </row>
    <row r="7" spans="1:6" x14ac:dyDescent="0.2">
      <c r="A7" t="s">
        <v>13</v>
      </c>
      <c r="B7">
        <v>8.9</v>
      </c>
      <c r="C7">
        <v>6.55</v>
      </c>
      <c r="D7">
        <v>5.15</v>
      </c>
      <c r="F7">
        <f t="shared" si="0"/>
        <v>0.95000000000000107</v>
      </c>
    </row>
    <row r="8" spans="1:6" x14ac:dyDescent="0.2">
      <c r="A8" t="s">
        <v>14</v>
      </c>
      <c r="B8">
        <v>8.6</v>
      </c>
      <c r="C8">
        <v>6.2</v>
      </c>
      <c r="D8">
        <v>4.9000000000000004</v>
      </c>
      <c r="F8">
        <f t="shared" si="0"/>
        <v>1.0999999999999996</v>
      </c>
    </row>
    <row r="9" spans="1:6" x14ac:dyDescent="0.2">
      <c r="A9" t="s">
        <v>15</v>
      </c>
      <c r="B9">
        <v>8.25</v>
      </c>
      <c r="C9">
        <v>5.95</v>
      </c>
      <c r="D9">
        <v>4.6500000000000004</v>
      </c>
      <c r="F9">
        <f t="shared" si="0"/>
        <v>1</v>
      </c>
    </row>
    <row r="10" spans="1:6" x14ac:dyDescent="0.2">
      <c r="A10" t="s">
        <v>16</v>
      </c>
      <c r="B10">
        <v>7.35</v>
      </c>
      <c r="C10">
        <v>5.2</v>
      </c>
      <c r="D10">
        <v>4.0999999999999996</v>
      </c>
      <c r="F10">
        <f t="shared" si="0"/>
        <v>1.0499999999999989</v>
      </c>
    </row>
    <row r="11" spans="1:6" x14ac:dyDescent="0.2">
      <c r="A11" t="s">
        <v>17</v>
      </c>
      <c r="B11">
        <v>7.55</v>
      </c>
      <c r="C11">
        <v>5.25</v>
      </c>
      <c r="D11">
        <v>4.1500000000000004</v>
      </c>
      <c r="F11">
        <f t="shared" si="0"/>
        <v>1.1999999999999993</v>
      </c>
    </row>
    <row r="12" spans="1:6" x14ac:dyDescent="0.2">
      <c r="A12" t="s">
        <v>18</v>
      </c>
      <c r="B12">
        <v>7.65</v>
      </c>
      <c r="C12">
        <v>5.35</v>
      </c>
      <c r="D12">
        <v>4.2</v>
      </c>
      <c r="F12">
        <f t="shared" si="0"/>
        <v>1.1500000000000021</v>
      </c>
    </row>
    <row r="13" spans="1:6" x14ac:dyDescent="0.2">
      <c r="A13" t="s">
        <v>19</v>
      </c>
      <c r="B13">
        <v>6.65</v>
      </c>
      <c r="C13">
        <v>4.55</v>
      </c>
      <c r="D13">
        <v>3.6</v>
      </c>
      <c r="F13">
        <f t="shared" si="0"/>
        <v>1.1500000000000004</v>
      </c>
    </row>
    <row r="14" spans="1:6" x14ac:dyDescent="0.2">
      <c r="A14" t="s">
        <v>20</v>
      </c>
      <c r="B14">
        <v>7.25</v>
      </c>
      <c r="C14">
        <v>5.05</v>
      </c>
      <c r="D14">
        <v>3.9</v>
      </c>
      <c r="F14">
        <f t="shared" si="0"/>
        <v>1.0500000000000007</v>
      </c>
    </row>
    <row r="15" spans="1:6" x14ac:dyDescent="0.2">
      <c r="A15" t="s">
        <v>21</v>
      </c>
      <c r="B15">
        <v>6.65</v>
      </c>
      <c r="C15">
        <v>4.5999999999999996</v>
      </c>
      <c r="D15">
        <v>3.5</v>
      </c>
      <c r="F15">
        <f t="shared" si="0"/>
        <v>0.95000000000000107</v>
      </c>
    </row>
    <row r="16" spans="1:6" x14ac:dyDescent="0.2">
      <c r="A16" t="s">
        <v>22</v>
      </c>
      <c r="B16">
        <v>6.4</v>
      </c>
      <c r="C16">
        <v>4.3</v>
      </c>
      <c r="D16">
        <v>3.25</v>
      </c>
      <c r="F16">
        <f t="shared" si="0"/>
        <v>1.0500000000000007</v>
      </c>
    </row>
    <row r="17" spans="1:6" x14ac:dyDescent="0.2">
      <c r="A17" t="s">
        <v>23</v>
      </c>
      <c r="B17">
        <v>6.35</v>
      </c>
      <c r="C17">
        <v>4.3</v>
      </c>
      <c r="D17">
        <v>3.2</v>
      </c>
      <c r="F17">
        <f t="shared" si="0"/>
        <v>0.95000000000000107</v>
      </c>
    </row>
    <row r="18" spans="1:6" x14ac:dyDescent="0.2">
      <c r="A18" t="s">
        <v>24</v>
      </c>
      <c r="B18">
        <v>6.3</v>
      </c>
      <c r="C18">
        <v>4.3</v>
      </c>
      <c r="D18">
        <v>3.2</v>
      </c>
      <c r="F18">
        <f t="shared" si="0"/>
        <v>0.90000000000000036</v>
      </c>
    </row>
    <row r="19" spans="1:6" x14ac:dyDescent="0.2">
      <c r="A19" t="s">
        <v>25</v>
      </c>
      <c r="B19">
        <v>6.9</v>
      </c>
      <c r="C19">
        <v>4.5999999999999996</v>
      </c>
      <c r="D19">
        <v>3.5</v>
      </c>
      <c r="F19">
        <f t="shared" si="0"/>
        <v>1.2000000000000011</v>
      </c>
    </row>
    <row r="20" spans="1:6" x14ac:dyDescent="0.2">
      <c r="A20" t="s">
        <v>26</v>
      </c>
      <c r="B20">
        <v>6.2</v>
      </c>
      <c r="C20">
        <v>4.05</v>
      </c>
      <c r="D20">
        <v>3.05</v>
      </c>
      <c r="F20">
        <f t="shared" si="0"/>
        <v>1.1500000000000004</v>
      </c>
    </row>
    <row r="21" spans="1:6" x14ac:dyDescent="0.2">
      <c r="A21" t="s">
        <v>27</v>
      </c>
      <c r="B21">
        <v>5.7</v>
      </c>
      <c r="C21">
        <v>3.7</v>
      </c>
      <c r="D21">
        <v>2.8</v>
      </c>
      <c r="F21">
        <f t="shared" si="0"/>
        <v>1.0999999999999996</v>
      </c>
    </row>
    <row r="22" spans="1:6" x14ac:dyDescent="0.2">
      <c r="A22" t="s">
        <v>28</v>
      </c>
      <c r="B22">
        <v>5.15</v>
      </c>
      <c r="C22">
        <v>3.3</v>
      </c>
      <c r="D22">
        <v>2.4300000000000002</v>
      </c>
      <c r="F22">
        <f t="shared" si="0"/>
        <v>0.98000000000000043</v>
      </c>
    </row>
    <row r="23" spans="1:6" x14ac:dyDescent="0.2">
      <c r="A23" t="s">
        <v>29</v>
      </c>
      <c r="B23">
        <v>5.5</v>
      </c>
      <c r="C23">
        <v>3.55</v>
      </c>
      <c r="D23">
        <v>2.5499999999999998</v>
      </c>
      <c r="F23">
        <f t="shared" si="0"/>
        <v>0.95000000000000107</v>
      </c>
    </row>
    <row r="24" spans="1:6" x14ac:dyDescent="0.2">
      <c r="A24" t="s">
        <v>30</v>
      </c>
      <c r="B24">
        <v>5</v>
      </c>
      <c r="C24">
        <v>3.2</v>
      </c>
      <c r="D24">
        <v>2.29</v>
      </c>
      <c r="F24">
        <f t="shared" si="0"/>
        <v>0.88999999999999968</v>
      </c>
    </row>
    <row r="25" spans="1:6" x14ac:dyDescent="0.2">
      <c r="A25" t="s">
        <v>31</v>
      </c>
      <c r="B25">
        <v>5.35</v>
      </c>
      <c r="C25">
        <v>3.45</v>
      </c>
      <c r="D25">
        <v>2.4900000000000002</v>
      </c>
      <c r="F25">
        <f t="shared" si="0"/>
        <v>0.9399999999999995</v>
      </c>
    </row>
    <row r="26" spans="1:6" x14ac:dyDescent="0.2">
      <c r="A26" t="s">
        <v>32</v>
      </c>
      <c r="B26">
        <v>6.2</v>
      </c>
      <c r="C26">
        <v>4.25</v>
      </c>
      <c r="D26">
        <v>2.9</v>
      </c>
      <c r="F26">
        <f t="shared" si="0"/>
        <v>0.59999999999999964</v>
      </c>
    </row>
    <row r="27" spans="1:6" x14ac:dyDescent="0.2">
      <c r="A27" t="s">
        <v>33</v>
      </c>
      <c r="B27">
        <v>6.2</v>
      </c>
      <c r="C27">
        <v>4.05</v>
      </c>
      <c r="D27">
        <v>2.9</v>
      </c>
      <c r="F27">
        <f t="shared" si="0"/>
        <v>1</v>
      </c>
    </row>
    <row r="28" spans="1:6" x14ac:dyDescent="0.2">
      <c r="A28" t="s">
        <v>34</v>
      </c>
      <c r="B28">
        <v>4.95</v>
      </c>
      <c r="C28">
        <v>3.1</v>
      </c>
      <c r="D28">
        <v>2.29</v>
      </c>
      <c r="F28">
        <f t="shared" si="0"/>
        <v>1.04</v>
      </c>
    </row>
    <row r="29" spans="1:6" x14ac:dyDescent="0.2">
      <c r="A29" t="s">
        <v>35</v>
      </c>
      <c r="B29">
        <v>4.8499999999999996</v>
      </c>
      <c r="C29">
        <v>3.1</v>
      </c>
      <c r="D29">
        <v>2.19</v>
      </c>
      <c r="F29">
        <f t="shared" si="0"/>
        <v>0.83999999999999897</v>
      </c>
    </row>
    <row r="30" spans="1:6" x14ac:dyDescent="0.2">
      <c r="A30" t="s">
        <v>36</v>
      </c>
      <c r="B30">
        <v>4.75</v>
      </c>
      <c r="C30">
        <v>2.94</v>
      </c>
      <c r="D30">
        <v>2.1</v>
      </c>
      <c r="F30">
        <f t="shared" si="0"/>
        <v>0.96999999999999975</v>
      </c>
    </row>
    <row r="31" spans="1:6" x14ac:dyDescent="0.2">
      <c r="A31" t="s">
        <v>37</v>
      </c>
      <c r="B31">
        <v>4.45</v>
      </c>
      <c r="C31">
        <v>2.71</v>
      </c>
      <c r="D31">
        <v>1.85</v>
      </c>
      <c r="F31">
        <f t="shared" si="0"/>
        <v>0.88000000000000078</v>
      </c>
    </row>
    <row r="32" spans="1:6" x14ac:dyDescent="0.2">
      <c r="A32" t="s">
        <v>38</v>
      </c>
      <c r="B32">
        <v>3.55</v>
      </c>
      <c r="C32">
        <v>2.2000000000000002</v>
      </c>
      <c r="D32">
        <v>1.57</v>
      </c>
      <c r="F32">
        <f t="shared" si="0"/>
        <v>0.71999999999999975</v>
      </c>
    </row>
    <row r="33" spans="1:6" x14ac:dyDescent="0.2">
      <c r="A33" t="s">
        <v>39</v>
      </c>
      <c r="B33">
        <v>3.45</v>
      </c>
      <c r="C33">
        <v>2</v>
      </c>
      <c r="D33">
        <v>1.4</v>
      </c>
      <c r="F33">
        <f t="shared" si="0"/>
        <v>0.84999999999999964</v>
      </c>
    </row>
    <row r="34" spans="1:6" x14ac:dyDescent="0.2">
      <c r="A34" t="s">
        <v>40</v>
      </c>
      <c r="B34">
        <v>3.2</v>
      </c>
      <c r="C34">
        <v>1.79</v>
      </c>
      <c r="D34">
        <v>1.25</v>
      </c>
      <c r="F34">
        <f t="shared" si="0"/>
        <v>0.87000000000000011</v>
      </c>
    </row>
    <row r="35" spans="1:6" x14ac:dyDescent="0.2">
      <c r="A35" t="s">
        <v>41</v>
      </c>
      <c r="B35">
        <v>2.95</v>
      </c>
      <c r="C35">
        <v>1.61</v>
      </c>
      <c r="D35">
        <v>1.17</v>
      </c>
      <c r="F35">
        <f t="shared" si="0"/>
        <v>0.89999999999999991</v>
      </c>
    </row>
    <row r="36" spans="1:6" x14ac:dyDescent="0.2">
      <c r="A36" t="s">
        <v>42</v>
      </c>
      <c r="B36">
        <v>2.48</v>
      </c>
      <c r="C36">
        <v>1.33</v>
      </c>
      <c r="D36">
        <v>1.02</v>
      </c>
      <c r="F36">
        <f t="shared" si="0"/>
        <v>0.83999999999999986</v>
      </c>
    </row>
    <row r="37" spans="1:6" x14ac:dyDescent="0.2">
      <c r="A37" t="s">
        <v>43</v>
      </c>
      <c r="B37">
        <v>2.63</v>
      </c>
      <c r="C37">
        <v>1.39</v>
      </c>
      <c r="D37">
        <v>1</v>
      </c>
      <c r="F37">
        <f t="shared" si="0"/>
        <v>0.85000000000000009</v>
      </c>
    </row>
    <row r="38" spans="1:6" x14ac:dyDescent="0.2">
      <c r="A38" t="s">
        <v>44</v>
      </c>
      <c r="B38">
        <v>2.44</v>
      </c>
      <c r="C38">
        <v>1.4</v>
      </c>
      <c r="D38">
        <v>0.91</v>
      </c>
      <c r="F38">
        <f t="shared" si="0"/>
        <v>0.55000000000000027</v>
      </c>
    </row>
    <row r="39" spans="1:6" x14ac:dyDescent="0.2">
      <c r="A39" t="s">
        <v>45</v>
      </c>
      <c r="B39">
        <v>2.2200000000000002</v>
      </c>
      <c r="C39">
        <v>1.24</v>
      </c>
      <c r="D39">
        <v>0.81</v>
      </c>
      <c r="F39">
        <f t="shared" si="0"/>
        <v>0.55000000000000027</v>
      </c>
    </row>
    <row r="40" spans="1:6" x14ac:dyDescent="0.2">
      <c r="A40" t="s">
        <v>46</v>
      </c>
      <c r="B40">
        <v>1.96</v>
      </c>
      <c r="C40">
        <v>1.03</v>
      </c>
      <c r="D40">
        <v>0.73</v>
      </c>
      <c r="F40">
        <f t="shared" si="0"/>
        <v>0.62999999999999989</v>
      </c>
    </row>
    <row r="41" spans="1:6" x14ac:dyDescent="0.2">
      <c r="A41" t="s">
        <v>47</v>
      </c>
      <c r="B41">
        <v>1.54</v>
      </c>
      <c r="C41">
        <v>0.85</v>
      </c>
      <c r="D41">
        <v>0.5</v>
      </c>
      <c r="F41">
        <f t="shared" si="0"/>
        <v>0.34000000000000008</v>
      </c>
    </row>
    <row r="42" spans="1:6" x14ac:dyDescent="0.2">
      <c r="A42" t="s">
        <v>48</v>
      </c>
      <c r="B42">
        <v>1.33</v>
      </c>
      <c r="C42">
        <v>0.63</v>
      </c>
      <c r="D42">
        <v>0.43</v>
      </c>
      <c r="F42">
        <f t="shared" si="0"/>
        <v>0.5</v>
      </c>
    </row>
    <row r="43" spans="1:6" x14ac:dyDescent="0.2">
      <c r="A43" t="s">
        <v>49</v>
      </c>
      <c r="B43">
        <v>1.41</v>
      </c>
      <c r="C43">
        <v>0.56999999999999995</v>
      </c>
      <c r="D43">
        <v>0.5</v>
      </c>
      <c r="F43">
        <f t="shared" si="0"/>
        <v>0.77</v>
      </c>
    </row>
    <row r="44" spans="1:6" x14ac:dyDescent="0.2">
      <c r="A44" t="s">
        <v>50</v>
      </c>
      <c r="B44">
        <v>1.1000000000000001</v>
      </c>
      <c r="C44">
        <v>0.45</v>
      </c>
      <c r="D44">
        <v>0.41</v>
      </c>
      <c r="F44">
        <f t="shared" si="0"/>
        <v>0.61</v>
      </c>
    </row>
    <row r="45" spans="1:6" x14ac:dyDescent="0.2">
      <c r="A45" t="s">
        <v>51</v>
      </c>
      <c r="B45">
        <v>1.02</v>
      </c>
      <c r="C45">
        <v>0.45</v>
      </c>
      <c r="D45">
        <v>0.36</v>
      </c>
      <c r="F45">
        <f t="shared" si="0"/>
        <v>0.47999999999999987</v>
      </c>
    </row>
    <row r="46" spans="1:6" x14ac:dyDescent="0.2">
      <c r="A46" t="s">
        <v>52</v>
      </c>
      <c r="B46">
        <v>1.02</v>
      </c>
      <c r="C46">
        <v>0.4</v>
      </c>
      <c r="D46">
        <v>0.36</v>
      </c>
      <c r="F46">
        <f t="shared" si="0"/>
        <v>0.57999999999999985</v>
      </c>
    </row>
    <row r="47" spans="1:6" x14ac:dyDescent="0.2">
      <c r="A47" t="s">
        <v>53</v>
      </c>
      <c r="B47">
        <v>1.24</v>
      </c>
      <c r="C47">
        <v>0.6</v>
      </c>
      <c r="D47">
        <v>0.38</v>
      </c>
      <c r="F47">
        <f t="shared" si="0"/>
        <v>0.42000000000000015</v>
      </c>
    </row>
    <row r="48" spans="1:6" x14ac:dyDescent="0.2">
      <c r="A48" t="s">
        <v>54</v>
      </c>
      <c r="B48">
        <v>1.43</v>
      </c>
      <c r="C48">
        <v>0.61</v>
      </c>
      <c r="D48">
        <v>0.42</v>
      </c>
      <c r="F48">
        <f t="shared" si="0"/>
        <v>0.62999999999999989</v>
      </c>
    </row>
    <row r="49" spans="1:6" x14ac:dyDescent="0.2">
      <c r="A49" t="s">
        <v>55</v>
      </c>
      <c r="B49">
        <v>1.8</v>
      </c>
      <c r="C49">
        <v>0.83</v>
      </c>
      <c r="D49">
        <v>0.59</v>
      </c>
      <c r="F49">
        <f t="shared" si="0"/>
        <v>0.7300000000000002</v>
      </c>
    </row>
    <row r="50" spans="1:6" x14ac:dyDescent="0.2">
      <c r="A50" t="s">
        <v>56</v>
      </c>
      <c r="B50">
        <v>2.0499999999999998</v>
      </c>
      <c r="C50">
        <v>1.04</v>
      </c>
      <c r="D50">
        <v>0.79</v>
      </c>
      <c r="F50">
        <f t="shared" si="0"/>
        <v>0.75999999999999979</v>
      </c>
    </row>
    <row r="51" spans="1:6" x14ac:dyDescent="0.2">
      <c r="A51" t="s">
        <v>57</v>
      </c>
      <c r="B51">
        <v>2.16</v>
      </c>
      <c r="C51">
        <v>1.08</v>
      </c>
      <c r="D51">
        <v>0.83</v>
      </c>
      <c r="F51">
        <f t="shared" si="0"/>
        <v>0.83000000000000007</v>
      </c>
    </row>
    <row r="52" spans="1:6" x14ac:dyDescent="0.2">
      <c r="A52" t="s">
        <v>58</v>
      </c>
      <c r="B52">
        <v>2.44</v>
      </c>
      <c r="C52">
        <v>1.27</v>
      </c>
      <c r="D52">
        <v>0.89</v>
      </c>
      <c r="F52">
        <f t="shared" si="0"/>
        <v>0.79</v>
      </c>
    </row>
    <row r="53" spans="1:6" x14ac:dyDescent="0.2">
      <c r="A53" t="s">
        <v>59</v>
      </c>
      <c r="B53">
        <v>2.67</v>
      </c>
      <c r="C53">
        <v>1.44</v>
      </c>
      <c r="D53">
        <v>1.05</v>
      </c>
      <c r="F53">
        <f t="shared" si="0"/>
        <v>0.83999999999999986</v>
      </c>
    </row>
    <row r="54" spans="1:6" x14ac:dyDescent="0.2">
      <c r="A54" t="s">
        <v>60</v>
      </c>
      <c r="B54">
        <v>2.7</v>
      </c>
      <c r="C54">
        <v>1.48</v>
      </c>
      <c r="D54">
        <v>1.1000000000000001</v>
      </c>
      <c r="F54">
        <f t="shared" si="0"/>
        <v>0.8400000000000003</v>
      </c>
    </row>
    <row r="55" spans="1:6" x14ac:dyDescent="0.2">
      <c r="A55" t="s">
        <v>61</v>
      </c>
      <c r="B55">
        <v>2.58</v>
      </c>
      <c r="C55">
        <v>1.47</v>
      </c>
      <c r="D55">
        <v>1.1000000000000001</v>
      </c>
      <c r="F55">
        <f t="shared" si="0"/>
        <v>0.74000000000000021</v>
      </c>
    </row>
    <row r="56" spans="1:6" x14ac:dyDescent="0.2">
      <c r="A56" t="s">
        <v>62</v>
      </c>
      <c r="B56">
        <v>3.8</v>
      </c>
      <c r="C56">
        <v>2.2400000000000002</v>
      </c>
      <c r="D56">
        <v>1.6</v>
      </c>
      <c r="F56">
        <f t="shared" si="0"/>
        <v>0.91999999999999993</v>
      </c>
    </row>
    <row r="57" spans="1:6" x14ac:dyDescent="0.2">
      <c r="A57" t="s">
        <v>63</v>
      </c>
      <c r="B57">
        <v>3.45</v>
      </c>
      <c r="C57">
        <v>2.0699999999999998</v>
      </c>
      <c r="D57">
        <v>1.46</v>
      </c>
      <c r="F57">
        <f t="shared" si="0"/>
        <v>0.77000000000000046</v>
      </c>
    </row>
    <row r="58" spans="1:6" x14ac:dyDescent="0.2">
      <c r="A58" t="s">
        <v>64</v>
      </c>
      <c r="B58">
        <v>3.7</v>
      </c>
      <c r="C58">
        <v>2.2400000000000002</v>
      </c>
      <c r="D58">
        <v>1.62</v>
      </c>
      <c r="F58">
        <f t="shared" si="0"/>
        <v>0.83999999999999986</v>
      </c>
    </row>
    <row r="59" spans="1:6" x14ac:dyDescent="0.2">
      <c r="A59" t="s">
        <v>65</v>
      </c>
      <c r="B59">
        <v>4.2</v>
      </c>
      <c r="C59">
        <v>2.6</v>
      </c>
      <c r="D59">
        <v>1.81</v>
      </c>
      <c r="F59">
        <f t="shared" si="0"/>
        <v>0.80999999999999961</v>
      </c>
    </row>
    <row r="60" spans="1:6" x14ac:dyDescent="0.2">
      <c r="A60" t="s">
        <v>66</v>
      </c>
      <c r="B60">
        <v>3.85</v>
      </c>
      <c r="C60">
        <v>2.37</v>
      </c>
      <c r="D60">
        <v>1.64</v>
      </c>
      <c r="F60">
        <f t="shared" si="0"/>
        <v>0.75</v>
      </c>
    </row>
    <row r="61" spans="1:6" x14ac:dyDescent="0.2">
      <c r="A61" t="s">
        <v>67</v>
      </c>
      <c r="B61">
        <v>3.25</v>
      </c>
      <c r="C61">
        <v>2</v>
      </c>
      <c r="D61">
        <v>1.37</v>
      </c>
      <c r="F61">
        <f t="shared" si="0"/>
        <v>0.62000000000000011</v>
      </c>
    </row>
    <row r="62" spans="1:6" x14ac:dyDescent="0.2">
      <c r="A62" t="s">
        <v>68</v>
      </c>
      <c r="B62">
        <v>3.45</v>
      </c>
      <c r="C62">
        <v>2.1</v>
      </c>
      <c r="D62">
        <v>1.47</v>
      </c>
      <c r="F62">
        <f t="shared" si="0"/>
        <v>0.71999999999999975</v>
      </c>
    </row>
    <row r="63" spans="1:6" x14ac:dyDescent="0.2">
      <c r="A63" t="s">
        <v>69</v>
      </c>
      <c r="B63">
        <v>3.8</v>
      </c>
      <c r="C63">
        <v>2.38</v>
      </c>
      <c r="D63">
        <v>1.66</v>
      </c>
      <c r="F63">
        <f t="shared" si="0"/>
        <v>0.70000000000000018</v>
      </c>
    </row>
    <row r="64" spans="1:6" x14ac:dyDescent="0.2">
      <c r="A64" t="s">
        <v>70</v>
      </c>
      <c r="B64">
        <v>4.7</v>
      </c>
      <c r="C64">
        <v>3</v>
      </c>
      <c r="D64">
        <v>2.1800000000000002</v>
      </c>
      <c r="F64">
        <f t="shared" si="0"/>
        <v>0.88000000000000078</v>
      </c>
    </row>
    <row r="65" spans="1:6" x14ac:dyDescent="0.2">
      <c r="A65" t="s">
        <v>71</v>
      </c>
      <c r="B65">
        <v>4.8</v>
      </c>
      <c r="C65">
        <v>3.15</v>
      </c>
      <c r="D65">
        <v>2.21</v>
      </c>
      <c r="F65">
        <f t="shared" si="0"/>
        <v>0.71</v>
      </c>
    </row>
    <row r="66" spans="1:6" x14ac:dyDescent="0.2">
      <c r="A66" t="s">
        <v>72</v>
      </c>
      <c r="B66">
        <v>4.7</v>
      </c>
      <c r="C66">
        <v>3</v>
      </c>
      <c r="D66">
        <v>2.15</v>
      </c>
      <c r="F66">
        <f t="shared" si="0"/>
        <v>0.84999999999999964</v>
      </c>
    </row>
    <row r="67" spans="1:6" x14ac:dyDescent="0.2">
      <c r="A67" t="s">
        <v>73</v>
      </c>
      <c r="B67">
        <v>4</v>
      </c>
      <c r="C67">
        <v>2.5</v>
      </c>
      <c r="D67">
        <v>1.78</v>
      </c>
      <c r="F67">
        <f t="shared" ref="F67:F130" si="1">B67+D67-2*C67</f>
        <v>0.78000000000000025</v>
      </c>
    </row>
    <row r="68" spans="1:6" x14ac:dyDescent="0.2">
      <c r="A68" t="s">
        <v>74</v>
      </c>
      <c r="B68">
        <v>4.05</v>
      </c>
      <c r="C68">
        <v>2.5</v>
      </c>
      <c r="D68">
        <v>1.7</v>
      </c>
      <c r="F68">
        <f t="shared" si="1"/>
        <v>0.75</v>
      </c>
    </row>
    <row r="69" spans="1:6" x14ac:dyDescent="0.2">
      <c r="A69" t="s">
        <v>75</v>
      </c>
      <c r="B69">
        <v>4.8499999999999996</v>
      </c>
      <c r="C69">
        <v>3.05</v>
      </c>
      <c r="D69">
        <v>2.15</v>
      </c>
      <c r="F69">
        <f t="shared" si="1"/>
        <v>0.90000000000000036</v>
      </c>
    </row>
    <row r="70" spans="1:6" x14ac:dyDescent="0.2">
      <c r="A70" t="s">
        <v>76</v>
      </c>
      <c r="B70">
        <v>4.6500000000000004</v>
      </c>
      <c r="C70">
        <v>2.93</v>
      </c>
      <c r="D70">
        <v>2.06</v>
      </c>
      <c r="F70">
        <f t="shared" si="1"/>
        <v>0.85000000000000053</v>
      </c>
    </row>
    <row r="71" spans="1:6" x14ac:dyDescent="0.2">
      <c r="A71" t="s">
        <v>77</v>
      </c>
      <c r="B71">
        <v>4.0999999999999996</v>
      </c>
      <c r="C71">
        <v>2.52</v>
      </c>
      <c r="D71">
        <v>1.75</v>
      </c>
      <c r="F71">
        <f t="shared" si="1"/>
        <v>0.80999999999999961</v>
      </c>
    </row>
    <row r="72" spans="1:6" x14ac:dyDescent="0.2">
      <c r="A72" t="s">
        <v>78</v>
      </c>
      <c r="B72">
        <v>4.5</v>
      </c>
      <c r="C72">
        <v>2.81</v>
      </c>
      <c r="D72">
        <v>1.97</v>
      </c>
      <c r="F72">
        <f t="shared" si="1"/>
        <v>0.84999999999999964</v>
      </c>
    </row>
    <row r="73" spans="1:6" x14ac:dyDescent="0.2">
      <c r="A73" t="s">
        <v>79</v>
      </c>
      <c r="B73">
        <v>4.6500000000000004</v>
      </c>
      <c r="C73">
        <v>2.91</v>
      </c>
      <c r="D73">
        <v>2</v>
      </c>
      <c r="F73">
        <f t="shared" si="1"/>
        <v>0.83000000000000007</v>
      </c>
    </row>
    <row r="74" spans="1:6" x14ac:dyDescent="0.2">
      <c r="A74" t="s">
        <v>80</v>
      </c>
      <c r="B74">
        <v>4.5</v>
      </c>
      <c r="C74">
        <v>2.76</v>
      </c>
      <c r="D74">
        <v>1.87</v>
      </c>
      <c r="F74">
        <f t="shared" si="1"/>
        <v>0.85000000000000053</v>
      </c>
    </row>
    <row r="75" spans="1:6" x14ac:dyDescent="0.2">
      <c r="A75" t="s">
        <v>81</v>
      </c>
      <c r="B75">
        <v>3.6</v>
      </c>
      <c r="C75">
        <v>2.17</v>
      </c>
      <c r="D75">
        <v>1.54</v>
      </c>
      <c r="F75">
        <f t="shared" si="1"/>
        <v>0.80000000000000071</v>
      </c>
    </row>
    <row r="76" spans="1:6" x14ac:dyDescent="0.2">
      <c r="A76" t="s">
        <v>82</v>
      </c>
      <c r="B76">
        <v>3.85</v>
      </c>
      <c r="C76">
        <v>2.31</v>
      </c>
      <c r="D76">
        <v>1.56</v>
      </c>
      <c r="F76">
        <f t="shared" si="1"/>
        <v>0.79</v>
      </c>
    </row>
    <row r="77" spans="1:6" x14ac:dyDescent="0.2">
      <c r="A77" t="s">
        <v>83</v>
      </c>
      <c r="B77">
        <v>3.65</v>
      </c>
      <c r="C77">
        <v>2.14</v>
      </c>
      <c r="D77">
        <v>1.5</v>
      </c>
      <c r="F77">
        <f t="shared" si="1"/>
        <v>0.87000000000000011</v>
      </c>
    </row>
    <row r="78" spans="1:6" x14ac:dyDescent="0.2">
      <c r="A78" t="s">
        <v>84</v>
      </c>
      <c r="B78">
        <v>3.9</v>
      </c>
      <c r="C78">
        <v>2.2799999999999998</v>
      </c>
      <c r="D78">
        <v>1.56</v>
      </c>
      <c r="F78">
        <f t="shared" si="1"/>
        <v>0.90000000000000036</v>
      </c>
    </row>
    <row r="79" spans="1:6" x14ac:dyDescent="0.2">
      <c r="A79" t="s">
        <v>85</v>
      </c>
      <c r="B79">
        <v>4.2</v>
      </c>
      <c r="C79">
        <v>2.56</v>
      </c>
      <c r="D79">
        <v>1.72</v>
      </c>
      <c r="F79">
        <f t="shared" si="1"/>
        <v>0.79999999999999982</v>
      </c>
    </row>
    <row r="80" spans="1:6" x14ac:dyDescent="0.2">
      <c r="A80" t="s">
        <v>86</v>
      </c>
      <c r="B80">
        <v>4.05</v>
      </c>
      <c r="C80">
        <v>2.4700000000000002</v>
      </c>
      <c r="D80">
        <v>1.63</v>
      </c>
      <c r="F80">
        <f t="shared" si="1"/>
        <v>0.73999999999999932</v>
      </c>
    </row>
    <row r="81" spans="1:6" x14ac:dyDescent="0.2">
      <c r="A81" t="s">
        <v>87</v>
      </c>
      <c r="B81">
        <v>3.95</v>
      </c>
      <c r="C81">
        <v>2.39</v>
      </c>
      <c r="D81">
        <v>1.53</v>
      </c>
      <c r="F81">
        <f t="shared" si="1"/>
        <v>0.70000000000000018</v>
      </c>
    </row>
    <row r="82" spans="1:6" x14ac:dyDescent="0.2">
      <c r="A82" t="s">
        <v>88</v>
      </c>
      <c r="B82">
        <v>4.3</v>
      </c>
      <c r="C82">
        <v>2.6</v>
      </c>
      <c r="D82">
        <v>1.69</v>
      </c>
      <c r="F82">
        <f t="shared" si="1"/>
        <v>0.79</v>
      </c>
    </row>
    <row r="83" spans="1:6" x14ac:dyDescent="0.2">
      <c r="A83" t="s">
        <v>89</v>
      </c>
      <c r="B83">
        <v>4.3499999999999996</v>
      </c>
      <c r="C83">
        <v>2.58</v>
      </c>
      <c r="D83">
        <v>1.72</v>
      </c>
      <c r="F83">
        <f t="shared" si="1"/>
        <v>0.90999999999999925</v>
      </c>
    </row>
    <row r="84" spans="1:6" x14ac:dyDescent="0.2">
      <c r="A84" t="s">
        <v>90</v>
      </c>
      <c r="B84">
        <v>4.3499999999999996</v>
      </c>
      <c r="C84">
        <v>2.65</v>
      </c>
      <c r="D84">
        <v>1.67</v>
      </c>
      <c r="F84">
        <f t="shared" si="1"/>
        <v>0.71999999999999975</v>
      </c>
    </row>
    <row r="85" spans="1:6" x14ac:dyDescent="0.2">
      <c r="A85" t="s">
        <v>91</v>
      </c>
      <c r="B85">
        <v>5.05</v>
      </c>
      <c r="C85">
        <v>3.1</v>
      </c>
      <c r="D85">
        <v>2</v>
      </c>
      <c r="F85">
        <f t="shared" si="1"/>
        <v>0.84999999999999964</v>
      </c>
    </row>
    <row r="86" spans="1:6" x14ac:dyDescent="0.2">
      <c r="A86" t="s">
        <v>92</v>
      </c>
      <c r="B86">
        <v>4.95</v>
      </c>
      <c r="C86">
        <v>3.05</v>
      </c>
      <c r="D86">
        <v>1.97</v>
      </c>
      <c r="F86">
        <f t="shared" si="1"/>
        <v>0.82000000000000028</v>
      </c>
    </row>
    <row r="87" spans="1:6" x14ac:dyDescent="0.2">
      <c r="A87" t="s">
        <v>93</v>
      </c>
      <c r="B87">
        <v>5.2</v>
      </c>
      <c r="C87">
        <v>3.25</v>
      </c>
      <c r="D87">
        <v>2</v>
      </c>
      <c r="F87">
        <f t="shared" si="1"/>
        <v>0.70000000000000018</v>
      </c>
    </row>
    <row r="88" spans="1:6" x14ac:dyDescent="0.2">
      <c r="A88" t="s">
        <v>94</v>
      </c>
      <c r="B88">
        <v>4.8</v>
      </c>
      <c r="C88">
        <v>2.86</v>
      </c>
      <c r="D88">
        <v>1.87</v>
      </c>
      <c r="F88">
        <f t="shared" si="1"/>
        <v>0.95000000000000018</v>
      </c>
    </row>
    <row r="89" spans="1:6" x14ac:dyDescent="0.2">
      <c r="A89" t="s">
        <v>95</v>
      </c>
      <c r="B89">
        <v>5.25</v>
      </c>
      <c r="C89">
        <v>3.15</v>
      </c>
      <c r="D89">
        <v>2.0299999999999998</v>
      </c>
      <c r="F89">
        <f t="shared" si="1"/>
        <v>0.97999999999999954</v>
      </c>
    </row>
    <row r="90" spans="1:6" x14ac:dyDescent="0.2">
      <c r="A90" t="s">
        <v>96</v>
      </c>
      <c r="B90">
        <v>4.5</v>
      </c>
      <c r="C90">
        <v>2.74</v>
      </c>
      <c r="D90">
        <v>1.7</v>
      </c>
      <c r="F90">
        <f t="shared" si="1"/>
        <v>0.71999999999999975</v>
      </c>
    </row>
    <row r="91" spans="1:6" x14ac:dyDescent="0.2">
      <c r="A91" t="s">
        <v>97</v>
      </c>
      <c r="B91">
        <v>4.7</v>
      </c>
      <c r="C91">
        <v>2.81</v>
      </c>
      <c r="D91">
        <v>1.7</v>
      </c>
      <c r="F91">
        <f t="shared" si="1"/>
        <v>0.78000000000000025</v>
      </c>
    </row>
    <row r="92" spans="1:6" x14ac:dyDescent="0.2">
      <c r="A92" t="s">
        <v>98</v>
      </c>
      <c r="B92">
        <v>4</v>
      </c>
      <c r="C92">
        <v>2.35</v>
      </c>
      <c r="D92">
        <v>1.39</v>
      </c>
      <c r="F92">
        <f t="shared" si="1"/>
        <v>0.6899999999999995</v>
      </c>
    </row>
    <row r="93" spans="1:6" x14ac:dyDescent="0.2">
      <c r="A93" t="s">
        <v>99</v>
      </c>
      <c r="B93">
        <v>3.9</v>
      </c>
      <c r="C93">
        <v>2.23</v>
      </c>
      <c r="D93">
        <v>1.32</v>
      </c>
      <c r="F93">
        <f t="shared" si="1"/>
        <v>0.75999999999999979</v>
      </c>
    </row>
    <row r="94" spans="1:6" x14ac:dyDescent="0.2">
      <c r="A94" t="s">
        <v>100</v>
      </c>
      <c r="B94">
        <v>3.8</v>
      </c>
      <c r="C94">
        <v>2.17</v>
      </c>
      <c r="D94">
        <v>1.26</v>
      </c>
      <c r="F94">
        <f t="shared" si="1"/>
        <v>0.71999999999999975</v>
      </c>
    </row>
    <row r="95" spans="1:6" x14ac:dyDescent="0.2">
      <c r="A95" t="s">
        <v>101</v>
      </c>
      <c r="B95">
        <v>4.4000000000000004</v>
      </c>
      <c r="C95">
        <v>2.57</v>
      </c>
      <c r="D95">
        <v>1.48</v>
      </c>
      <c r="F95">
        <f t="shared" si="1"/>
        <v>0.7400000000000011</v>
      </c>
    </row>
    <row r="96" spans="1:6" x14ac:dyDescent="0.2">
      <c r="A96" t="s">
        <v>102</v>
      </c>
      <c r="B96">
        <v>4.1500000000000004</v>
      </c>
      <c r="C96">
        <v>2.35</v>
      </c>
      <c r="D96">
        <v>1.32</v>
      </c>
      <c r="F96">
        <f t="shared" si="1"/>
        <v>0.77000000000000046</v>
      </c>
    </row>
    <row r="97" spans="1:6" x14ac:dyDescent="0.2">
      <c r="A97" t="s">
        <v>103</v>
      </c>
      <c r="B97">
        <v>3.9</v>
      </c>
      <c r="C97">
        <v>2.09</v>
      </c>
      <c r="D97">
        <v>1.17</v>
      </c>
      <c r="F97">
        <f t="shared" si="1"/>
        <v>0.89000000000000057</v>
      </c>
    </row>
    <row r="98" spans="1:6" x14ac:dyDescent="0.2">
      <c r="A98" t="s">
        <v>104</v>
      </c>
      <c r="B98">
        <v>3.55</v>
      </c>
      <c r="C98">
        <v>1.92</v>
      </c>
      <c r="D98">
        <v>1.05</v>
      </c>
      <c r="F98">
        <f t="shared" si="1"/>
        <v>0.75999999999999979</v>
      </c>
    </row>
    <row r="99" spans="1:6" x14ac:dyDescent="0.2">
      <c r="A99" t="s">
        <v>105</v>
      </c>
      <c r="B99">
        <v>3.55</v>
      </c>
      <c r="C99">
        <v>1.9</v>
      </c>
      <c r="D99">
        <v>1.04</v>
      </c>
      <c r="F99">
        <f t="shared" si="1"/>
        <v>0.79</v>
      </c>
    </row>
    <row r="100" spans="1:6" x14ac:dyDescent="0.2">
      <c r="A100" t="s">
        <v>106</v>
      </c>
      <c r="B100">
        <v>4.0999999999999996</v>
      </c>
      <c r="C100">
        <v>2.2000000000000002</v>
      </c>
      <c r="D100">
        <v>1.2</v>
      </c>
      <c r="F100">
        <f t="shared" si="1"/>
        <v>0.89999999999999947</v>
      </c>
    </row>
    <row r="101" spans="1:6" x14ac:dyDescent="0.2">
      <c r="A101" t="s">
        <v>107</v>
      </c>
      <c r="B101">
        <v>3.45</v>
      </c>
      <c r="C101">
        <v>1.85</v>
      </c>
      <c r="D101">
        <v>0.98</v>
      </c>
      <c r="F101">
        <f t="shared" si="1"/>
        <v>0.72999999999999954</v>
      </c>
    </row>
    <row r="102" spans="1:6" x14ac:dyDescent="0.2">
      <c r="A102" t="s">
        <v>108</v>
      </c>
      <c r="B102">
        <v>3.75</v>
      </c>
      <c r="C102">
        <v>2.0099999999999998</v>
      </c>
      <c r="D102">
        <v>1.08</v>
      </c>
      <c r="F102">
        <f t="shared" si="1"/>
        <v>0.8100000000000005</v>
      </c>
    </row>
    <row r="103" spans="1:6" x14ac:dyDescent="0.2">
      <c r="A103" t="s">
        <v>109</v>
      </c>
      <c r="B103">
        <v>5.55</v>
      </c>
      <c r="C103">
        <v>1.1200000000000001</v>
      </c>
      <c r="D103">
        <v>1.63</v>
      </c>
      <c r="F103">
        <f t="shared" si="1"/>
        <v>4.9399999999999995</v>
      </c>
    </row>
    <row r="104" spans="1:6" x14ac:dyDescent="0.2">
      <c r="A104" t="s">
        <v>110</v>
      </c>
      <c r="B104">
        <v>5</v>
      </c>
      <c r="C104">
        <v>2.92</v>
      </c>
      <c r="D104">
        <v>1.61</v>
      </c>
      <c r="F104">
        <f t="shared" si="1"/>
        <v>0.77000000000000046</v>
      </c>
    </row>
    <row r="105" spans="1:6" x14ac:dyDescent="0.2">
      <c r="A105" t="s">
        <v>111</v>
      </c>
      <c r="B105">
        <v>5.0999999999999996</v>
      </c>
      <c r="C105">
        <v>2.93</v>
      </c>
      <c r="D105">
        <v>1.65</v>
      </c>
      <c r="F105">
        <f t="shared" si="1"/>
        <v>0.88999999999999968</v>
      </c>
    </row>
    <row r="106" spans="1:6" x14ac:dyDescent="0.2">
      <c r="A106" t="s">
        <v>112</v>
      </c>
      <c r="B106">
        <v>5</v>
      </c>
      <c r="C106">
        <v>2.9</v>
      </c>
      <c r="D106">
        <v>1.64</v>
      </c>
      <c r="F106">
        <f t="shared" si="1"/>
        <v>0.83999999999999986</v>
      </c>
    </row>
    <row r="107" spans="1:6" x14ac:dyDescent="0.2">
      <c r="A107" t="s">
        <v>113</v>
      </c>
      <c r="B107">
        <v>5.3</v>
      </c>
      <c r="C107">
        <v>3.1</v>
      </c>
      <c r="D107">
        <v>1.8</v>
      </c>
      <c r="F107">
        <f t="shared" si="1"/>
        <v>0.89999999999999947</v>
      </c>
    </row>
    <row r="108" spans="1:6" x14ac:dyDescent="0.2">
      <c r="A108" t="s">
        <v>114</v>
      </c>
      <c r="B108">
        <v>5.4</v>
      </c>
      <c r="C108">
        <v>3.25</v>
      </c>
      <c r="D108">
        <v>1.89</v>
      </c>
      <c r="F108">
        <f t="shared" si="1"/>
        <v>0.79</v>
      </c>
    </row>
    <row r="109" spans="1:6" x14ac:dyDescent="0.2">
      <c r="A109" t="s">
        <v>115</v>
      </c>
      <c r="B109">
        <v>5.35</v>
      </c>
      <c r="C109">
        <v>3.2</v>
      </c>
      <c r="D109">
        <v>1.82</v>
      </c>
      <c r="F109">
        <f t="shared" si="1"/>
        <v>0.76999999999999957</v>
      </c>
    </row>
    <row r="110" spans="1:6" x14ac:dyDescent="0.2">
      <c r="A110" t="s">
        <v>116</v>
      </c>
      <c r="B110">
        <v>5.25</v>
      </c>
      <c r="C110">
        <v>3.05</v>
      </c>
      <c r="D110">
        <v>1.73</v>
      </c>
      <c r="F110">
        <f t="shared" si="1"/>
        <v>0.88000000000000078</v>
      </c>
    </row>
    <row r="111" spans="1:6" x14ac:dyDescent="0.2">
      <c r="A111" t="s">
        <v>117</v>
      </c>
      <c r="B111">
        <v>5.15</v>
      </c>
      <c r="C111">
        <v>2.94</v>
      </c>
      <c r="D111">
        <v>1.66</v>
      </c>
      <c r="F111">
        <f t="shared" si="1"/>
        <v>0.9300000000000006</v>
      </c>
    </row>
    <row r="112" spans="1:6" x14ac:dyDescent="0.2">
      <c r="A112" t="s">
        <v>118</v>
      </c>
      <c r="B112">
        <v>5.05</v>
      </c>
      <c r="C112">
        <v>2.86</v>
      </c>
      <c r="D112">
        <v>1.56</v>
      </c>
      <c r="F112">
        <f t="shared" si="1"/>
        <v>0.88999999999999968</v>
      </c>
    </row>
    <row r="113" spans="1:6" x14ac:dyDescent="0.2">
      <c r="A113" t="s">
        <v>119</v>
      </c>
      <c r="B113">
        <v>5.2</v>
      </c>
      <c r="C113">
        <v>2.94</v>
      </c>
      <c r="D113">
        <v>1.63</v>
      </c>
      <c r="F113">
        <f t="shared" si="1"/>
        <v>0.95000000000000018</v>
      </c>
    </row>
    <row r="114" spans="1:6" x14ac:dyDescent="0.2">
      <c r="A114" t="s">
        <v>120</v>
      </c>
      <c r="B114">
        <v>4.4000000000000004</v>
      </c>
      <c r="C114">
        <v>2.42</v>
      </c>
      <c r="D114">
        <v>1.29</v>
      </c>
      <c r="F114">
        <f t="shared" si="1"/>
        <v>0.85000000000000053</v>
      </c>
    </row>
    <row r="115" spans="1:6" x14ac:dyDescent="0.2">
      <c r="A115" t="s">
        <v>121</v>
      </c>
      <c r="B115">
        <v>3.95</v>
      </c>
      <c r="C115">
        <v>2.09</v>
      </c>
      <c r="D115">
        <v>1.1100000000000001</v>
      </c>
      <c r="F115">
        <f t="shared" si="1"/>
        <v>0.88000000000000078</v>
      </c>
    </row>
    <row r="116" spans="1:6" x14ac:dyDescent="0.2">
      <c r="A116" t="s">
        <v>122</v>
      </c>
      <c r="B116">
        <v>3.9</v>
      </c>
      <c r="C116">
        <v>2.06</v>
      </c>
      <c r="D116">
        <v>1.08</v>
      </c>
      <c r="F116">
        <f t="shared" si="1"/>
        <v>0.86000000000000032</v>
      </c>
    </row>
    <row r="117" spans="1:6" x14ac:dyDescent="0.2">
      <c r="A117" t="s">
        <v>123</v>
      </c>
      <c r="B117">
        <v>4</v>
      </c>
      <c r="C117">
        <v>2.09</v>
      </c>
      <c r="D117">
        <v>1.1000000000000001</v>
      </c>
      <c r="F117">
        <f t="shared" si="1"/>
        <v>0.91999999999999993</v>
      </c>
    </row>
    <row r="118" spans="1:6" x14ac:dyDescent="0.2">
      <c r="A118" t="s">
        <v>124</v>
      </c>
      <c r="B118">
        <v>3.85</v>
      </c>
      <c r="C118">
        <v>2</v>
      </c>
      <c r="D118">
        <v>1.02</v>
      </c>
      <c r="F118">
        <f t="shared" si="1"/>
        <v>0.87000000000000011</v>
      </c>
    </row>
    <row r="119" spans="1:6" x14ac:dyDescent="0.2">
      <c r="A119" t="s">
        <v>125</v>
      </c>
      <c r="B119">
        <v>3.2</v>
      </c>
      <c r="C119">
        <v>1.63</v>
      </c>
      <c r="D119">
        <v>0.8</v>
      </c>
      <c r="F119">
        <f t="shared" si="1"/>
        <v>0.74000000000000021</v>
      </c>
    </row>
    <row r="120" spans="1:6" x14ac:dyDescent="0.2">
      <c r="A120" t="s">
        <v>126</v>
      </c>
      <c r="B120">
        <v>3.1</v>
      </c>
      <c r="C120">
        <v>1.48</v>
      </c>
      <c r="D120">
        <v>0.74</v>
      </c>
      <c r="F120">
        <f t="shared" si="1"/>
        <v>0.87999999999999989</v>
      </c>
    </row>
    <row r="121" spans="1:6" x14ac:dyDescent="0.2">
      <c r="A121" t="s">
        <v>127</v>
      </c>
      <c r="B121">
        <v>2.85</v>
      </c>
      <c r="C121">
        <v>1.38</v>
      </c>
      <c r="D121">
        <v>0.65</v>
      </c>
      <c r="F121">
        <f t="shared" si="1"/>
        <v>0.74000000000000021</v>
      </c>
    </row>
    <row r="122" spans="1:6" x14ac:dyDescent="0.2">
      <c r="A122" t="s">
        <v>128</v>
      </c>
      <c r="B122">
        <v>3.3</v>
      </c>
      <c r="C122">
        <v>1.59</v>
      </c>
      <c r="D122">
        <v>0.76</v>
      </c>
      <c r="F122">
        <f t="shared" si="1"/>
        <v>0.87999999999999945</v>
      </c>
    </row>
    <row r="123" spans="1:6" x14ac:dyDescent="0.2">
      <c r="A123" t="s">
        <v>129</v>
      </c>
      <c r="B123">
        <v>3.1</v>
      </c>
      <c r="C123">
        <v>1.45</v>
      </c>
      <c r="D123">
        <v>0.7</v>
      </c>
      <c r="F123">
        <f t="shared" si="1"/>
        <v>0.89999999999999991</v>
      </c>
    </row>
    <row r="124" spans="1:6" x14ac:dyDescent="0.2">
      <c r="A124" t="s">
        <v>130</v>
      </c>
      <c r="B124">
        <v>3.25</v>
      </c>
      <c r="C124">
        <v>1.55</v>
      </c>
      <c r="D124">
        <v>0.7</v>
      </c>
      <c r="F124">
        <f t="shared" si="1"/>
        <v>0.85000000000000009</v>
      </c>
    </row>
    <row r="125" spans="1:6" x14ac:dyDescent="0.2">
      <c r="A125" t="s">
        <v>131</v>
      </c>
      <c r="B125">
        <v>3.05</v>
      </c>
      <c r="C125">
        <v>1.39</v>
      </c>
      <c r="D125">
        <v>0.64</v>
      </c>
      <c r="F125">
        <f t="shared" si="1"/>
        <v>0.91000000000000014</v>
      </c>
    </row>
    <row r="126" spans="1:6" x14ac:dyDescent="0.2">
      <c r="A126" t="s">
        <v>132</v>
      </c>
      <c r="B126">
        <v>3.2</v>
      </c>
      <c r="C126">
        <v>1.5</v>
      </c>
      <c r="D126">
        <v>0.68</v>
      </c>
      <c r="F126">
        <f t="shared" si="1"/>
        <v>0.88000000000000034</v>
      </c>
    </row>
    <row r="127" spans="1:6" x14ac:dyDescent="0.2">
      <c r="A127" t="s">
        <v>133</v>
      </c>
      <c r="B127">
        <v>2.54</v>
      </c>
      <c r="C127">
        <v>1.1399999999999999</v>
      </c>
      <c r="D127">
        <v>0.51</v>
      </c>
      <c r="F127">
        <f t="shared" si="1"/>
        <v>0.77</v>
      </c>
    </row>
    <row r="128" spans="1:6" x14ac:dyDescent="0.2">
      <c r="A128" t="s">
        <v>134</v>
      </c>
      <c r="B128">
        <v>2.59</v>
      </c>
      <c r="C128">
        <v>1.1599999999999999</v>
      </c>
      <c r="D128">
        <v>0.52</v>
      </c>
      <c r="F128">
        <f t="shared" si="1"/>
        <v>0.79</v>
      </c>
    </row>
    <row r="129" spans="1:6" x14ac:dyDescent="0.2">
      <c r="A129" t="s">
        <v>135</v>
      </c>
      <c r="B129">
        <v>2.1800000000000002</v>
      </c>
      <c r="C129">
        <v>0.94</v>
      </c>
      <c r="D129">
        <v>0.43</v>
      </c>
      <c r="F129">
        <f t="shared" si="1"/>
        <v>0.73000000000000043</v>
      </c>
    </row>
    <row r="130" spans="1:6" x14ac:dyDescent="0.2">
      <c r="A130" t="s">
        <v>136</v>
      </c>
      <c r="B130">
        <v>2.2999999999999998</v>
      </c>
      <c r="C130">
        <v>0.97</v>
      </c>
      <c r="D130">
        <v>0.48</v>
      </c>
      <c r="F130">
        <f t="shared" si="1"/>
        <v>0.83999999999999986</v>
      </c>
    </row>
    <row r="131" spans="1:6" x14ac:dyDescent="0.2">
      <c r="A131" t="s">
        <v>137</v>
      </c>
      <c r="B131">
        <v>2.23</v>
      </c>
      <c r="C131">
        <v>0.97</v>
      </c>
      <c r="D131">
        <v>0.44</v>
      </c>
      <c r="F131">
        <f t="shared" ref="F131:F194" si="2">B131+D131-2*C131</f>
        <v>0.73</v>
      </c>
    </row>
    <row r="132" spans="1:6" x14ac:dyDescent="0.2">
      <c r="A132" t="s">
        <v>138</v>
      </c>
      <c r="B132">
        <v>2.1</v>
      </c>
      <c r="C132">
        <v>0.91</v>
      </c>
      <c r="D132">
        <v>0.41</v>
      </c>
      <c r="F132">
        <f t="shared" si="2"/>
        <v>0.69000000000000017</v>
      </c>
    </row>
    <row r="133" spans="1:6" x14ac:dyDescent="0.2">
      <c r="A133" t="s">
        <v>139</v>
      </c>
      <c r="B133">
        <v>2.5499999999999998</v>
      </c>
      <c r="C133">
        <v>1.1299999999999999</v>
      </c>
      <c r="D133">
        <v>0.52</v>
      </c>
      <c r="F133">
        <f t="shared" si="2"/>
        <v>0.81</v>
      </c>
    </row>
    <row r="134" spans="1:6" x14ac:dyDescent="0.2">
      <c r="A134" t="s">
        <v>140</v>
      </c>
      <c r="B134">
        <v>2.64</v>
      </c>
      <c r="C134">
        <v>1.18</v>
      </c>
      <c r="D134">
        <v>0.5</v>
      </c>
      <c r="F134">
        <f t="shared" si="2"/>
        <v>0.78000000000000025</v>
      </c>
    </row>
    <row r="135" spans="1:6" x14ac:dyDescent="0.2">
      <c r="A135" t="s">
        <v>141</v>
      </c>
      <c r="B135">
        <v>3.6</v>
      </c>
      <c r="C135">
        <v>1.76</v>
      </c>
      <c r="D135">
        <v>0.83</v>
      </c>
      <c r="F135">
        <f t="shared" si="2"/>
        <v>0.9099999999999997</v>
      </c>
    </row>
    <row r="136" spans="1:6" x14ac:dyDescent="0.2">
      <c r="A136" t="s">
        <v>142</v>
      </c>
      <c r="B136">
        <v>4</v>
      </c>
      <c r="C136">
        <v>2</v>
      </c>
      <c r="D136">
        <v>0.98</v>
      </c>
      <c r="F136">
        <f t="shared" si="2"/>
        <v>0.98000000000000043</v>
      </c>
    </row>
    <row r="137" spans="1:6" x14ac:dyDescent="0.2">
      <c r="A137" t="s">
        <v>143</v>
      </c>
      <c r="B137">
        <v>4.1500000000000004</v>
      </c>
      <c r="C137">
        <v>2.11</v>
      </c>
      <c r="D137">
        <v>1</v>
      </c>
      <c r="F137">
        <f t="shared" si="2"/>
        <v>0.9300000000000006</v>
      </c>
    </row>
    <row r="138" spans="1:6" x14ac:dyDescent="0.2">
      <c r="A138" t="s">
        <v>144</v>
      </c>
      <c r="B138">
        <v>4.4000000000000004</v>
      </c>
      <c r="C138">
        <v>2.31</v>
      </c>
      <c r="D138">
        <v>1.0900000000000001</v>
      </c>
      <c r="F138">
        <f t="shared" si="2"/>
        <v>0.87000000000000011</v>
      </c>
    </row>
    <row r="139" spans="1:6" x14ac:dyDescent="0.2">
      <c r="A139" t="s">
        <v>145</v>
      </c>
      <c r="B139">
        <v>4.8</v>
      </c>
      <c r="C139">
        <v>2.54</v>
      </c>
      <c r="D139">
        <v>1.24</v>
      </c>
      <c r="F139">
        <f t="shared" si="2"/>
        <v>0.96</v>
      </c>
    </row>
    <row r="140" spans="1:6" x14ac:dyDescent="0.2">
      <c r="A140" t="s">
        <v>146</v>
      </c>
      <c r="B140">
        <v>4.5999999999999996</v>
      </c>
      <c r="C140">
        <v>2.39</v>
      </c>
      <c r="D140">
        <v>1.1499999999999999</v>
      </c>
      <c r="F140">
        <f t="shared" si="2"/>
        <v>0.96999999999999975</v>
      </c>
    </row>
    <row r="141" spans="1:6" x14ac:dyDescent="0.2">
      <c r="A141" t="s">
        <v>147</v>
      </c>
      <c r="B141">
        <v>5.6</v>
      </c>
      <c r="C141">
        <v>3.05</v>
      </c>
      <c r="D141">
        <v>1.55</v>
      </c>
      <c r="F141">
        <f t="shared" si="2"/>
        <v>1.0499999999999998</v>
      </c>
    </row>
    <row r="142" spans="1:6" x14ac:dyDescent="0.2">
      <c r="A142" t="s">
        <v>148</v>
      </c>
      <c r="B142">
        <v>5.75</v>
      </c>
      <c r="C142">
        <v>3.15</v>
      </c>
      <c r="D142">
        <v>1.63</v>
      </c>
      <c r="F142">
        <f t="shared" si="2"/>
        <v>1.08</v>
      </c>
    </row>
    <row r="143" spans="1:6" x14ac:dyDescent="0.2">
      <c r="A143" t="s">
        <v>149</v>
      </c>
      <c r="B143">
        <v>5.85</v>
      </c>
      <c r="C143">
        <v>3.25</v>
      </c>
      <c r="D143">
        <v>1.68</v>
      </c>
      <c r="F143">
        <f t="shared" si="2"/>
        <v>1.0299999999999994</v>
      </c>
    </row>
    <row r="144" spans="1:6" x14ac:dyDescent="0.2">
      <c r="A144" t="s">
        <v>150</v>
      </c>
      <c r="B144">
        <v>5.9</v>
      </c>
      <c r="C144">
        <v>3.25</v>
      </c>
      <c r="D144">
        <v>1.68</v>
      </c>
      <c r="F144">
        <f t="shared" si="2"/>
        <v>1.08</v>
      </c>
    </row>
    <row r="145" spans="1:6" x14ac:dyDescent="0.2">
      <c r="A145" t="s">
        <v>151</v>
      </c>
      <c r="B145">
        <v>5.85</v>
      </c>
      <c r="C145">
        <v>3.25</v>
      </c>
      <c r="D145">
        <v>1.68</v>
      </c>
      <c r="F145">
        <f t="shared" si="2"/>
        <v>1.0299999999999994</v>
      </c>
    </row>
    <row r="146" spans="1:6" x14ac:dyDescent="0.2">
      <c r="A146" t="s">
        <v>152</v>
      </c>
      <c r="B146">
        <v>6.2</v>
      </c>
      <c r="C146">
        <v>3.5</v>
      </c>
      <c r="D146">
        <v>1.84</v>
      </c>
      <c r="F146">
        <f t="shared" si="2"/>
        <v>1.0400000000000009</v>
      </c>
    </row>
    <row r="147" spans="1:6" x14ac:dyDescent="0.2">
      <c r="A147" t="s">
        <v>153</v>
      </c>
      <c r="B147">
        <v>6.3</v>
      </c>
      <c r="C147">
        <v>3.6</v>
      </c>
      <c r="D147">
        <v>1.91</v>
      </c>
      <c r="F147">
        <f t="shared" si="2"/>
        <v>1.0099999999999989</v>
      </c>
    </row>
    <row r="148" spans="1:6" x14ac:dyDescent="0.2">
      <c r="A148" t="s">
        <v>154</v>
      </c>
      <c r="B148">
        <v>6.85</v>
      </c>
      <c r="C148">
        <v>4</v>
      </c>
      <c r="D148">
        <v>2.16</v>
      </c>
      <c r="F148">
        <f t="shared" si="2"/>
        <v>1.0099999999999998</v>
      </c>
    </row>
    <row r="149" spans="1:6" x14ac:dyDescent="0.2">
      <c r="A149" t="s">
        <v>155</v>
      </c>
      <c r="B149">
        <v>7</v>
      </c>
      <c r="C149">
        <v>4.0999999999999996</v>
      </c>
      <c r="D149">
        <v>2.1800000000000002</v>
      </c>
      <c r="F149">
        <f t="shared" si="2"/>
        <v>0.98000000000000043</v>
      </c>
    </row>
    <row r="150" spans="1:6" x14ac:dyDescent="0.2">
      <c r="A150" t="s">
        <v>156</v>
      </c>
      <c r="B150">
        <v>6.75</v>
      </c>
      <c r="C150">
        <v>3.9</v>
      </c>
      <c r="D150">
        <v>2.06</v>
      </c>
      <c r="F150">
        <f t="shared" si="2"/>
        <v>1.0100000000000007</v>
      </c>
    </row>
    <row r="151" spans="1:6" x14ac:dyDescent="0.2">
      <c r="A151" t="s">
        <v>157</v>
      </c>
      <c r="B151">
        <v>6.75</v>
      </c>
      <c r="C151">
        <v>3.9</v>
      </c>
      <c r="D151">
        <v>2.08</v>
      </c>
      <c r="F151">
        <f t="shared" si="2"/>
        <v>1.0300000000000002</v>
      </c>
    </row>
    <row r="152" spans="1:6" x14ac:dyDescent="0.2">
      <c r="A152" t="s">
        <v>158</v>
      </c>
      <c r="B152">
        <v>7.35</v>
      </c>
      <c r="C152">
        <v>4.3499999999999996</v>
      </c>
      <c r="D152">
        <v>2.34</v>
      </c>
      <c r="F152">
        <f t="shared" si="2"/>
        <v>0.99000000000000021</v>
      </c>
    </row>
    <row r="153" spans="1:6" x14ac:dyDescent="0.2">
      <c r="A153" t="s">
        <v>159</v>
      </c>
      <c r="B153">
        <v>7.05</v>
      </c>
      <c r="C153">
        <v>4.0999999999999996</v>
      </c>
      <c r="D153">
        <v>2.1800000000000002</v>
      </c>
      <c r="F153">
        <f t="shared" si="2"/>
        <v>1.0300000000000011</v>
      </c>
    </row>
    <row r="154" spans="1:6" x14ac:dyDescent="0.2">
      <c r="A154" t="s">
        <v>160</v>
      </c>
      <c r="B154">
        <v>6.65</v>
      </c>
      <c r="C154">
        <v>3.85</v>
      </c>
      <c r="D154">
        <v>2</v>
      </c>
      <c r="F154">
        <f t="shared" si="2"/>
        <v>0.95000000000000018</v>
      </c>
    </row>
    <row r="155" spans="1:6" x14ac:dyDescent="0.2">
      <c r="A155" t="s">
        <v>161</v>
      </c>
      <c r="B155">
        <v>7.3</v>
      </c>
      <c r="C155">
        <v>4.3</v>
      </c>
      <c r="D155">
        <v>2.33</v>
      </c>
      <c r="F155">
        <f t="shared" si="2"/>
        <v>1.0299999999999994</v>
      </c>
    </row>
    <row r="156" spans="1:6" x14ac:dyDescent="0.2">
      <c r="A156" t="s">
        <v>162</v>
      </c>
      <c r="B156">
        <v>7.5</v>
      </c>
      <c r="C156">
        <v>4.4000000000000004</v>
      </c>
      <c r="D156">
        <v>2.39</v>
      </c>
      <c r="F156">
        <f t="shared" si="2"/>
        <v>1.0899999999999999</v>
      </c>
    </row>
    <row r="157" spans="1:6" x14ac:dyDescent="0.2">
      <c r="A157" t="s">
        <v>163</v>
      </c>
      <c r="B157">
        <v>6.9</v>
      </c>
      <c r="C157">
        <v>3.95</v>
      </c>
      <c r="D157">
        <v>2.0499999999999998</v>
      </c>
      <c r="F157">
        <f t="shared" si="2"/>
        <v>1.0499999999999989</v>
      </c>
    </row>
    <row r="158" spans="1:6" x14ac:dyDescent="0.2">
      <c r="A158" t="s">
        <v>164</v>
      </c>
      <c r="B158">
        <v>6.1</v>
      </c>
      <c r="C158">
        <v>3.45</v>
      </c>
      <c r="D158">
        <v>1.76</v>
      </c>
      <c r="F158">
        <f t="shared" si="2"/>
        <v>0.95999999999999908</v>
      </c>
    </row>
    <row r="159" spans="1:6" x14ac:dyDescent="0.2">
      <c r="A159" t="s">
        <v>165</v>
      </c>
      <c r="B159">
        <v>6.4</v>
      </c>
      <c r="C159">
        <v>3.6</v>
      </c>
      <c r="D159">
        <v>1.85</v>
      </c>
      <c r="F159">
        <f t="shared" si="2"/>
        <v>1.0499999999999998</v>
      </c>
    </row>
    <row r="160" spans="1:6" x14ac:dyDescent="0.2">
      <c r="A160" t="s">
        <v>166</v>
      </c>
      <c r="B160">
        <v>6.9</v>
      </c>
      <c r="C160">
        <v>4</v>
      </c>
      <c r="D160">
        <v>2.09</v>
      </c>
      <c r="F160">
        <f t="shared" si="2"/>
        <v>0.99000000000000021</v>
      </c>
    </row>
    <row r="161" spans="1:6" x14ac:dyDescent="0.2">
      <c r="A161" t="s">
        <v>167</v>
      </c>
      <c r="B161">
        <v>7.15</v>
      </c>
      <c r="C161">
        <v>4.2</v>
      </c>
      <c r="D161">
        <v>2.21</v>
      </c>
      <c r="F161">
        <f t="shared" si="2"/>
        <v>0.95999999999999908</v>
      </c>
    </row>
    <row r="162" spans="1:6" x14ac:dyDescent="0.2">
      <c r="A162" t="s">
        <v>168</v>
      </c>
      <c r="B162">
        <v>8.25</v>
      </c>
      <c r="C162">
        <v>5</v>
      </c>
      <c r="D162">
        <v>2.76</v>
      </c>
      <c r="F162">
        <f t="shared" si="2"/>
        <v>1.0099999999999998</v>
      </c>
    </row>
    <row r="163" spans="1:6" x14ac:dyDescent="0.2">
      <c r="A163" t="s">
        <v>169</v>
      </c>
      <c r="B163">
        <v>8.25</v>
      </c>
      <c r="C163">
        <v>5</v>
      </c>
      <c r="D163">
        <v>2.8</v>
      </c>
      <c r="F163">
        <f t="shared" si="2"/>
        <v>1.0500000000000007</v>
      </c>
    </row>
    <row r="164" spans="1:6" x14ac:dyDescent="0.2">
      <c r="A164" t="s">
        <v>170</v>
      </c>
      <c r="B164">
        <v>8.5500000000000007</v>
      </c>
      <c r="C164">
        <v>5.2</v>
      </c>
      <c r="D164">
        <v>2.94</v>
      </c>
      <c r="F164">
        <f t="shared" si="2"/>
        <v>1.0899999999999999</v>
      </c>
    </row>
    <row r="165" spans="1:6" x14ac:dyDescent="0.2">
      <c r="A165" t="s">
        <v>171</v>
      </c>
      <c r="B165">
        <v>8.5</v>
      </c>
      <c r="C165">
        <v>5.25</v>
      </c>
      <c r="D165">
        <v>2.96</v>
      </c>
      <c r="F165">
        <f t="shared" si="2"/>
        <v>0.96000000000000085</v>
      </c>
    </row>
    <row r="166" spans="1:6" x14ac:dyDescent="0.2">
      <c r="A166" t="s">
        <v>172</v>
      </c>
      <c r="B166">
        <v>8.75</v>
      </c>
      <c r="C166">
        <v>5.45</v>
      </c>
      <c r="D166">
        <v>3.1</v>
      </c>
      <c r="F166">
        <f t="shared" si="2"/>
        <v>0.94999999999999929</v>
      </c>
    </row>
    <row r="167" spans="1:6" x14ac:dyDescent="0.2">
      <c r="A167" t="s">
        <v>173</v>
      </c>
      <c r="B167">
        <v>8.6</v>
      </c>
      <c r="C167">
        <v>5.25</v>
      </c>
      <c r="D167">
        <v>2.95</v>
      </c>
      <c r="F167">
        <f t="shared" si="2"/>
        <v>1.0500000000000007</v>
      </c>
    </row>
    <row r="168" spans="1:6" x14ac:dyDescent="0.2">
      <c r="A168" t="s">
        <v>174</v>
      </c>
      <c r="B168">
        <v>8.25</v>
      </c>
      <c r="C168">
        <v>5</v>
      </c>
      <c r="D168">
        <v>2.78</v>
      </c>
      <c r="F168">
        <f t="shared" si="2"/>
        <v>1.0299999999999994</v>
      </c>
    </row>
    <row r="169" spans="1:6" x14ac:dyDescent="0.2">
      <c r="A169" t="s">
        <v>175</v>
      </c>
      <c r="B169">
        <v>7.2</v>
      </c>
      <c r="C169">
        <v>4.3</v>
      </c>
      <c r="D169">
        <v>2.3199999999999998</v>
      </c>
      <c r="F169">
        <f t="shared" si="2"/>
        <v>0.91999999999999993</v>
      </c>
    </row>
    <row r="170" spans="1:6" x14ac:dyDescent="0.2">
      <c r="A170" t="s">
        <v>176</v>
      </c>
      <c r="B170">
        <v>6.95</v>
      </c>
      <c r="C170">
        <v>4.0999999999999996</v>
      </c>
      <c r="D170">
        <v>2.2000000000000002</v>
      </c>
      <c r="F170">
        <f t="shared" si="2"/>
        <v>0.95000000000000107</v>
      </c>
    </row>
    <row r="171" spans="1:6" x14ac:dyDescent="0.2">
      <c r="A171" t="s">
        <v>177</v>
      </c>
      <c r="B171">
        <v>7.2</v>
      </c>
      <c r="C171">
        <v>4.2</v>
      </c>
      <c r="D171">
        <v>2.23</v>
      </c>
      <c r="F171">
        <f t="shared" si="2"/>
        <v>1.0299999999999994</v>
      </c>
    </row>
    <row r="172" spans="1:6" x14ac:dyDescent="0.2">
      <c r="A172" t="s">
        <v>178</v>
      </c>
      <c r="B172">
        <v>7.7</v>
      </c>
      <c r="C172">
        <v>4.5</v>
      </c>
      <c r="D172">
        <v>2.4</v>
      </c>
      <c r="F172">
        <f t="shared" si="2"/>
        <v>1.0999999999999996</v>
      </c>
    </row>
    <row r="173" spans="1:6" x14ac:dyDescent="0.2">
      <c r="A173" t="s">
        <v>179</v>
      </c>
      <c r="B173">
        <v>8</v>
      </c>
      <c r="C173">
        <v>4.7</v>
      </c>
      <c r="D173">
        <v>2.5299999999999998</v>
      </c>
      <c r="F173">
        <f t="shared" si="2"/>
        <v>1.129999999999999</v>
      </c>
    </row>
    <row r="174" spans="1:6" x14ac:dyDescent="0.2">
      <c r="A174" t="s">
        <v>180</v>
      </c>
      <c r="B174">
        <v>8.15</v>
      </c>
      <c r="C174">
        <v>4.8499999999999996</v>
      </c>
      <c r="D174">
        <v>2.54</v>
      </c>
      <c r="F174">
        <f t="shared" si="2"/>
        <v>0.99000000000000199</v>
      </c>
    </row>
    <row r="175" spans="1:6" x14ac:dyDescent="0.2">
      <c r="A175" t="s">
        <v>181</v>
      </c>
      <c r="B175">
        <v>8.6</v>
      </c>
      <c r="C175">
        <v>5.15</v>
      </c>
      <c r="D175">
        <v>2.76</v>
      </c>
      <c r="F175">
        <f t="shared" si="2"/>
        <v>1.0599999999999987</v>
      </c>
    </row>
    <row r="176" spans="1:6" x14ac:dyDescent="0.2">
      <c r="A176" t="s">
        <v>182</v>
      </c>
      <c r="B176">
        <v>8.5</v>
      </c>
      <c r="C176">
        <v>5.05</v>
      </c>
      <c r="D176">
        <v>2.68</v>
      </c>
      <c r="F176">
        <f t="shared" si="2"/>
        <v>1.08</v>
      </c>
    </row>
    <row r="177" spans="1:6" x14ac:dyDescent="0.2">
      <c r="A177" t="s">
        <v>183</v>
      </c>
      <c r="B177">
        <v>8.6</v>
      </c>
      <c r="C177">
        <v>5.05</v>
      </c>
      <c r="D177">
        <v>2.71</v>
      </c>
      <c r="F177">
        <f t="shared" si="2"/>
        <v>1.2099999999999991</v>
      </c>
    </row>
    <row r="178" spans="1:6" x14ac:dyDescent="0.2">
      <c r="A178" t="s">
        <v>184</v>
      </c>
      <c r="B178">
        <v>9</v>
      </c>
      <c r="C178">
        <v>5.4</v>
      </c>
      <c r="D178">
        <v>2.9</v>
      </c>
      <c r="F178">
        <f t="shared" si="2"/>
        <v>1.0999999999999996</v>
      </c>
    </row>
    <row r="179" spans="1:6" x14ac:dyDescent="0.2">
      <c r="A179" t="s">
        <v>185</v>
      </c>
      <c r="B179">
        <v>9.75</v>
      </c>
      <c r="C179">
        <v>6</v>
      </c>
      <c r="D179">
        <v>3.3</v>
      </c>
      <c r="F179">
        <f t="shared" si="2"/>
        <v>1.0500000000000007</v>
      </c>
    </row>
    <row r="180" spans="1:6" x14ac:dyDescent="0.2">
      <c r="A180" t="s">
        <v>186</v>
      </c>
      <c r="B180">
        <v>9.75</v>
      </c>
      <c r="C180">
        <v>6.05</v>
      </c>
      <c r="D180">
        <v>3.35</v>
      </c>
      <c r="F180">
        <f t="shared" si="2"/>
        <v>1</v>
      </c>
    </row>
    <row r="181" spans="1:6" x14ac:dyDescent="0.2">
      <c r="A181" t="s">
        <v>187</v>
      </c>
      <c r="B181">
        <v>10.050000000000001</v>
      </c>
      <c r="C181">
        <v>6.3</v>
      </c>
      <c r="D181">
        <v>3.55</v>
      </c>
      <c r="F181">
        <f t="shared" si="2"/>
        <v>1.0000000000000018</v>
      </c>
    </row>
    <row r="182" spans="1:6" x14ac:dyDescent="0.2">
      <c r="A182" t="s">
        <v>188</v>
      </c>
      <c r="B182">
        <v>9.6999999999999993</v>
      </c>
      <c r="C182">
        <v>5.95</v>
      </c>
      <c r="D182">
        <v>3.3</v>
      </c>
      <c r="F182">
        <f t="shared" si="2"/>
        <v>1.0999999999999996</v>
      </c>
    </row>
    <row r="183" spans="1:6" x14ac:dyDescent="0.2">
      <c r="A183" t="s">
        <v>189</v>
      </c>
      <c r="B183">
        <v>10</v>
      </c>
      <c r="C183">
        <v>6.2</v>
      </c>
      <c r="D183">
        <v>3.45</v>
      </c>
      <c r="F183">
        <f t="shared" si="2"/>
        <v>1.0499999999999989</v>
      </c>
    </row>
    <row r="184" spans="1:6" x14ac:dyDescent="0.2">
      <c r="A184" t="s">
        <v>190</v>
      </c>
      <c r="B184">
        <v>9.4499999999999993</v>
      </c>
      <c r="C184">
        <v>5.7</v>
      </c>
      <c r="D184">
        <v>3.1</v>
      </c>
      <c r="F184">
        <f t="shared" si="2"/>
        <v>1.1499999999999986</v>
      </c>
    </row>
    <row r="185" spans="1:6" x14ac:dyDescent="0.2">
      <c r="A185" t="s">
        <v>191</v>
      </c>
      <c r="B185">
        <v>9.1999999999999993</v>
      </c>
      <c r="C185">
        <v>5.55</v>
      </c>
      <c r="D185">
        <v>3</v>
      </c>
      <c r="F185">
        <f t="shared" si="2"/>
        <v>1.0999999999999996</v>
      </c>
    </row>
    <row r="186" spans="1:6" x14ac:dyDescent="0.2">
      <c r="A186" t="s">
        <v>192</v>
      </c>
      <c r="B186">
        <v>8.8000000000000007</v>
      </c>
      <c r="C186">
        <v>5.25</v>
      </c>
      <c r="D186">
        <v>2.78</v>
      </c>
      <c r="F186">
        <f t="shared" si="2"/>
        <v>1.08</v>
      </c>
    </row>
    <row r="187" spans="1:6" x14ac:dyDescent="0.2">
      <c r="A187" t="s">
        <v>193</v>
      </c>
      <c r="B187">
        <v>9.6</v>
      </c>
      <c r="C187">
        <v>5.85</v>
      </c>
      <c r="D187">
        <v>3.15</v>
      </c>
      <c r="F187">
        <f t="shared" si="2"/>
        <v>1.0500000000000007</v>
      </c>
    </row>
    <row r="188" spans="1:6" x14ac:dyDescent="0.2">
      <c r="A188" t="s">
        <v>194</v>
      </c>
      <c r="B188">
        <v>9.3000000000000007</v>
      </c>
      <c r="C188">
        <v>5.55</v>
      </c>
      <c r="D188">
        <v>2.92</v>
      </c>
      <c r="F188">
        <f t="shared" si="2"/>
        <v>1.120000000000001</v>
      </c>
    </row>
    <row r="189" spans="1:6" x14ac:dyDescent="0.2">
      <c r="A189" t="s">
        <v>195</v>
      </c>
      <c r="B189">
        <v>9.0500000000000007</v>
      </c>
      <c r="C189">
        <v>5.35</v>
      </c>
      <c r="D189">
        <v>2.8</v>
      </c>
      <c r="F189">
        <f t="shared" si="2"/>
        <v>1.1500000000000021</v>
      </c>
    </row>
    <row r="190" spans="1:6" x14ac:dyDescent="0.2">
      <c r="A190" t="s">
        <v>196</v>
      </c>
      <c r="B190">
        <v>7.65</v>
      </c>
      <c r="C190">
        <v>4.3</v>
      </c>
      <c r="D190">
        <v>2.17</v>
      </c>
      <c r="F190">
        <f t="shared" si="2"/>
        <v>1.2200000000000006</v>
      </c>
    </row>
    <row r="191" spans="1:6" x14ac:dyDescent="0.2">
      <c r="A191" t="s">
        <v>197</v>
      </c>
      <c r="B191">
        <v>7.5</v>
      </c>
      <c r="C191">
        <v>4.2</v>
      </c>
      <c r="D191">
        <v>2.0499999999999998</v>
      </c>
      <c r="F191">
        <f t="shared" si="2"/>
        <v>1.1500000000000004</v>
      </c>
    </row>
    <row r="192" spans="1:6" x14ac:dyDescent="0.2">
      <c r="A192" t="s">
        <v>198</v>
      </c>
      <c r="B192">
        <v>8.15</v>
      </c>
      <c r="C192">
        <v>4.6500000000000004</v>
      </c>
      <c r="D192">
        <v>2.3199999999999998</v>
      </c>
      <c r="F192">
        <f t="shared" si="2"/>
        <v>1.17</v>
      </c>
    </row>
    <row r="193" spans="1:6" x14ac:dyDescent="0.2">
      <c r="A193" t="s">
        <v>199</v>
      </c>
      <c r="B193">
        <v>9.0500000000000007</v>
      </c>
      <c r="C193">
        <v>5.3</v>
      </c>
      <c r="D193">
        <v>2.72</v>
      </c>
      <c r="F193">
        <f t="shared" si="2"/>
        <v>1.1700000000000017</v>
      </c>
    </row>
    <row r="194" spans="1:6" x14ac:dyDescent="0.2">
      <c r="A194" t="s">
        <v>200</v>
      </c>
      <c r="B194">
        <v>8.9499999999999993</v>
      </c>
      <c r="C194">
        <v>5.25</v>
      </c>
      <c r="D194">
        <v>2.64</v>
      </c>
      <c r="F194">
        <f t="shared" si="2"/>
        <v>1.0899999999999999</v>
      </c>
    </row>
    <row r="195" spans="1:6" x14ac:dyDescent="0.2">
      <c r="A195" t="s">
        <v>201</v>
      </c>
      <c r="B195">
        <v>9.35</v>
      </c>
      <c r="C195">
        <v>5.55</v>
      </c>
      <c r="D195">
        <v>2.89</v>
      </c>
      <c r="F195">
        <f t="shared" ref="F195:F258" si="3">B195+D195-2*C195</f>
        <v>1.1400000000000006</v>
      </c>
    </row>
    <row r="196" spans="1:6" x14ac:dyDescent="0.2">
      <c r="A196" t="s">
        <v>202</v>
      </c>
      <c r="B196">
        <v>9.85</v>
      </c>
      <c r="C196">
        <v>5.95</v>
      </c>
      <c r="D196">
        <v>3.1</v>
      </c>
      <c r="F196">
        <f t="shared" si="3"/>
        <v>1.0499999999999989</v>
      </c>
    </row>
    <row r="197" spans="1:6" x14ac:dyDescent="0.2">
      <c r="A197" t="s">
        <v>203</v>
      </c>
      <c r="B197">
        <v>10</v>
      </c>
      <c r="C197">
        <v>6</v>
      </c>
      <c r="D197">
        <v>3.1</v>
      </c>
      <c r="F197">
        <f t="shared" si="3"/>
        <v>1.0999999999999996</v>
      </c>
    </row>
    <row r="198" spans="1:6" x14ac:dyDescent="0.2">
      <c r="A198" t="s">
        <v>204</v>
      </c>
      <c r="B198">
        <v>11.2</v>
      </c>
      <c r="C198">
        <v>6.95</v>
      </c>
      <c r="D198">
        <v>3.8</v>
      </c>
      <c r="F198">
        <f t="shared" si="3"/>
        <v>1.0999999999999996</v>
      </c>
    </row>
    <row r="199" spans="1:6" x14ac:dyDescent="0.2">
      <c r="A199" t="s">
        <v>205</v>
      </c>
      <c r="B199">
        <v>11.4</v>
      </c>
      <c r="C199">
        <v>7.15</v>
      </c>
      <c r="D199">
        <v>3.9</v>
      </c>
      <c r="F199">
        <f t="shared" si="3"/>
        <v>1</v>
      </c>
    </row>
    <row r="200" spans="1:6" x14ac:dyDescent="0.2">
      <c r="A200" t="s">
        <v>206</v>
      </c>
      <c r="B200">
        <v>10.85</v>
      </c>
      <c r="C200">
        <v>6.6</v>
      </c>
      <c r="D200">
        <v>3.5</v>
      </c>
      <c r="F200">
        <f t="shared" si="3"/>
        <v>1.1500000000000004</v>
      </c>
    </row>
    <row r="201" spans="1:6" x14ac:dyDescent="0.2">
      <c r="A201" t="s">
        <v>207</v>
      </c>
      <c r="B201">
        <v>11.65</v>
      </c>
      <c r="C201">
        <v>7.3</v>
      </c>
      <c r="D201">
        <v>3.95</v>
      </c>
      <c r="F201">
        <f t="shared" si="3"/>
        <v>1.0000000000000018</v>
      </c>
    </row>
    <row r="202" spans="1:6" x14ac:dyDescent="0.2">
      <c r="A202" t="s">
        <v>208</v>
      </c>
      <c r="B202">
        <v>11.15</v>
      </c>
      <c r="C202">
        <v>6.85</v>
      </c>
      <c r="D202">
        <v>3.65</v>
      </c>
      <c r="F202">
        <f t="shared" si="3"/>
        <v>1.1000000000000014</v>
      </c>
    </row>
    <row r="203" spans="1:6" x14ac:dyDescent="0.2">
      <c r="A203" t="s">
        <v>209</v>
      </c>
      <c r="B203">
        <v>10.45</v>
      </c>
      <c r="C203">
        <v>6.25</v>
      </c>
      <c r="D203">
        <v>3.2</v>
      </c>
      <c r="F203">
        <f t="shared" si="3"/>
        <v>1.1499999999999986</v>
      </c>
    </row>
    <row r="204" spans="1:6" x14ac:dyDescent="0.2">
      <c r="A204" t="s">
        <v>210</v>
      </c>
      <c r="B204">
        <v>11.5</v>
      </c>
      <c r="C204">
        <v>7.15</v>
      </c>
      <c r="D204">
        <v>3.8</v>
      </c>
      <c r="F204">
        <f t="shared" si="3"/>
        <v>1</v>
      </c>
    </row>
    <row r="205" spans="1:6" x14ac:dyDescent="0.2">
      <c r="A205" t="s">
        <v>211</v>
      </c>
      <c r="B205">
        <v>10.65</v>
      </c>
      <c r="C205">
        <v>6.45</v>
      </c>
      <c r="D205">
        <v>3.35</v>
      </c>
      <c r="F205">
        <f t="shared" si="3"/>
        <v>1.0999999999999996</v>
      </c>
    </row>
    <row r="206" spans="1:6" x14ac:dyDescent="0.2">
      <c r="A206" t="s">
        <v>212</v>
      </c>
      <c r="B206">
        <v>9.75</v>
      </c>
      <c r="C206">
        <v>5.7</v>
      </c>
      <c r="D206">
        <v>2.8</v>
      </c>
      <c r="F206">
        <f t="shared" si="3"/>
        <v>1.1500000000000004</v>
      </c>
    </row>
    <row r="207" spans="1:6" x14ac:dyDescent="0.2">
      <c r="A207" t="s">
        <v>213</v>
      </c>
      <c r="B207">
        <v>9.9</v>
      </c>
      <c r="C207">
        <v>5.8</v>
      </c>
      <c r="D207">
        <v>2.84</v>
      </c>
      <c r="F207">
        <f t="shared" si="3"/>
        <v>1.1400000000000006</v>
      </c>
    </row>
    <row r="208" spans="1:6" x14ac:dyDescent="0.2">
      <c r="A208" t="s">
        <v>214</v>
      </c>
      <c r="B208">
        <v>9.1</v>
      </c>
      <c r="C208">
        <v>5.25</v>
      </c>
      <c r="D208">
        <v>2.52</v>
      </c>
      <c r="F208">
        <f t="shared" si="3"/>
        <v>1.1199999999999992</v>
      </c>
    </row>
    <row r="209" spans="1:6" x14ac:dyDescent="0.2">
      <c r="A209" t="s">
        <v>215</v>
      </c>
      <c r="B209">
        <v>10.5</v>
      </c>
      <c r="C209">
        <v>6.3</v>
      </c>
      <c r="D209">
        <v>3.2</v>
      </c>
      <c r="F209">
        <f t="shared" si="3"/>
        <v>1.0999999999999996</v>
      </c>
    </row>
    <row r="210" spans="1:6" x14ac:dyDescent="0.2">
      <c r="A210" t="s">
        <v>216</v>
      </c>
      <c r="B210">
        <v>8.8000000000000007</v>
      </c>
      <c r="C210">
        <v>5</v>
      </c>
      <c r="D210">
        <v>2.4</v>
      </c>
      <c r="F210">
        <f t="shared" si="3"/>
        <v>1.2000000000000011</v>
      </c>
    </row>
    <row r="211" spans="1:6" x14ac:dyDescent="0.2">
      <c r="A211" t="s">
        <v>217</v>
      </c>
      <c r="B211">
        <v>9.3000000000000007</v>
      </c>
      <c r="C211">
        <v>5.4</v>
      </c>
      <c r="D211">
        <v>2.61</v>
      </c>
      <c r="F211">
        <f t="shared" si="3"/>
        <v>1.1099999999999994</v>
      </c>
    </row>
    <row r="212" spans="1:6" x14ac:dyDescent="0.2">
      <c r="A212" t="s">
        <v>218</v>
      </c>
      <c r="B212">
        <v>9.0500000000000007</v>
      </c>
      <c r="C212">
        <v>5.2</v>
      </c>
      <c r="D212">
        <v>2.4700000000000002</v>
      </c>
      <c r="F212">
        <f t="shared" si="3"/>
        <v>1.120000000000001</v>
      </c>
    </row>
    <row r="213" spans="1:6" x14ac:dyDescent="0.2">
      <c r="A213" t="s">
        <v>219</v>
      </c>
      <c r="B213">
        <v>9.3000000000000007</v>
      </c>
      <c r="C213">
        <v>5.35</v>
      </c>
      <c r="D213">
        <v>2.56</v>
      </c>
      <c r="F213">
        <f t="shared" si="3"/>
        <v>1.1600000000000019</v>
      </c>
    </row>
    <row r="214" spans="1:6" x14ac:dyDescent="0.2">
      <c r="A214" t="s">
        <v>220</v>
      </c>
      <c r="B214">
        <v>10.95</v>
      </c>
      <c r="C214">
        <v>6.7</v>
      </c>
      <c r="D214">
        <v>3.45</v>
      </c>
      <c r="F214">
        <f t="shared" si="3"/>
        <v>0.99999999999999822</v>
      </c>
    </row>
    <row r="215" spans="1:6" x14ac:dyDescent="0.2">
      <c r="A215" t="s">
        <v>221</v>
      </c>
      <c r="B215">
        <v>11</v>
      </c>
      <c r="C215">
        <v>6.7</v>
      </c>
      <c r="D215">
        <v>3.4</v>
      </c>
      <c r="F215">
        <f t="shared" si="3"/>
        <v>1</v>
      </c>
    </row>
    <row r="216" spans="1:6" x14ac:dyDescent="0.2">
      <c r="A216" t="s">
        <v>222</v>
      </c>
      <c r="B216">
        <v>12.8</v>
      </c>
      <c r="C216">
        <v>8.25</v>
      </c>
      <c r="D216">
        <v>4.5</v>
      </c>
      <c r="F216">
        <f t="shared" si="3"/>
        <v>0.80000000000000071</v>
      </c>
    </row>
    <row r="217" spans="1:6" x14ac:dyDescent="0.2">
      <c r="A217" t="s">
        <v>223</v>
      </c>
      <c r="B217">
        <v>13</v>
      </c>
      <c r="C217">
        <v>8.35</v>
      </c>
      <c r="D217">
        <v>4.6500000000000004</v>
      </c>
      <c r="F217">
        <f t="shared" si="3"/>
        <v>0.94999999999999929</v>
      </c>
    </row>
    <row r="218" spans="1:6" x14ac:dyDescent="0.2">
      <c r="A218" t="s">
        <v>224</v>
      </c>
      <c r="B218">
        <v>13.45</v>
      </c>
      <c r="C218">
        <v>8.75</v>
      </c>
      <c r="D218">
        <v>4.95</v>
      </c>
      <c r="F218">
        <f t="shared" si="3"/>
        <v>0.89999999999999858</v>
      </c>
    </row>
    <row r="219" spans="1:6" x14ac:dyDescent="0.2">
      <c r="A219" t="s">
        <v>225</v>
      </c>
      <c r="B219">
        <v>12.6</v>
      </c>
      <c r="C219">
        <v>8.0500000000000007</v>
      </c>
      <c r="D219">
        <v>4.45</v>
      </c>
      <c r="F219">
        <f t="shared" si="3"/>
        <v>0.94999999999999929</v>
      </c>
    </row>
    <row r="220" spans="1:6" x14ac:dyDescent="0.2">
      <c r="A220" t="s">
        <v>226</v>
      </c>
      <c r="B220">
        <v>13.2</v>
      </c>
      <c r="C220">
        <v>8.6</v>
      </c>
      <c r="D220">
        <v>4.8499999999999996</v>
      </c>
      <c r="F220">
        <f t="shared" si="3"/>
        <v>0.84999999999999787</v>
      </c>
    </row>
    <row r="221" spans="1:6" x14ac:dyDescent="0.2">
      <c r="A221" t="s">
        <v>227</v>
      </c>
      <c r="B221">
        <v>14.5</v>
      </c>
      <c r="C221">
        <v>9.6999999999999993</v>
      </c>
      <c r="D221">
        <v>5.75</v>
      </c>
      <c r="F221">
        <f t="shared" si="3"/>
        <v>0.85000000000000142</v>
      </c>
    </row>
    <row r="222" spans="1:6" x14ac:dyDescent="0.2">
      <c r="A222" t="s">
        <v>228</v>
      </c>
      <c r="B222">
        <v>14.75</v>
      </c>
      <c r="C222">
        <v>9.9</v>
      </c>
      <c r="D222">
        <v>5.85</v>
      </c>
      <c r="F222">
        <f t="shared" si="3"/>
        <v>0.80000000000000071</v>
      </c>
    </row>
    <row r="223" spans="1:6" x14ac:dyDescent="0.2">
      <c r="A223" t="s">
        <v>229</v>
      </c>
      <c r="B223">
        <v>14.65</v>
      </c>
      <c r="C223">
        <v>9.8000000000000007</v>
      </c>
      <c r="D223">
        <v>5.75</v>
      </c>
      <c r="F223">
        <f t="shared" si="3"/>
        <v>0.79999999999999716</v>
      </c>
    </row>
    <row r="224" spans="1:6" x14ac:dyDescent="0.2">
      <c r="A224" t="s">
        <v>230</v>
      </c>
      <c r="B224">
        <v>13.75</v>
      </c>
      <c r="C224">
        <v>9.0500000000000007</v>
      </c>
      <c r="D224">
        <v>5.0999999999999996</v>
      </c>
      <c r="F224">
        <f t="shared" si="3"/>
        <v>0.75</v>
      </c>
    </row>
    <row r="225" spans="1:6" x14ac:dyDescent="0.2">
      <c r="A225" t="s">
        <v>231</v>
      </c>
      <c r="B225">
        <v>13.65</v>
      </c>
      <c r="C225">
        <v>8.9</v>
      </c>
      <c r="D225">
        <v>4.95</v>
      </c>
      <c r="F225">
        <f t="shared" si="3"/>
        <v>0.80000000000000071</v>
      </c>
    </row>
    <row r="226" spans="1:6" x14ac:dyDescent="0.2">
      <c r="A226" t="s">
        <v>232</v>
      </c>
      <c r="B226">
        <v>14.75</v>
      </c>
      <c r="C226">
        <v>9.9</v>
      </c>
      <c r="D226">
        <v>5.7</v>
      </c>
      <c r="F226">
        <f t="shared" si="3"/>
        <v>0.64999999999999858</v>
      </c>
    </row>
    <row r="227" spans="1:6" x14ac:dyDescent="0.2">
      <c r="A227" t="s">
        <v>233</v>
      </c>
      <c r="B227">
        <v>14.55</v>
      </c>
      <c r="C227">
        <v>9.6999999999999993</v>
      </c>
      <c r="D227">
        <v>5.5</v>
      </c>
      <c r="F227">
        <f t="shared" si="3"/>
        <v>0.65000000000000213</v>
      </c>
    </row>
    <row r="228" spans="1:6" x14ac:dyDescent="0.2">
      <c r="A228" t="s">
        <v>234</v>
      </c>
      <c r="B228">
        <v>14.9</v>
      </c>
      <c r="C228">
        <v>9.9499999999999993</v>
      </c>
      <c r="D228">
        <v>5.75</v>
      </c>
      <c r="F228">
        <f t="shared" si="3"/>
        <v>0.75</v>
      </c>
    </row>
    <row r="229" spans="1:6" x14ac:dyDescent="0.2">
      <c r="A229" t="s">
        <v>235</v>
      </c>
      <c r="B229">
        <v>13.6</v>
      </c>
      <c r="C229">
        <v>8.65</v>
      </c>
      <c r="D229">
        <v>4.9000000000000004</v>
      </c>
      <c r="F229">
        <f t="shared" si="3"/>
        <v>1.1999999999999993</v>
      </c>
    </row>
    <row r="230" spans="1:6" x14ac:dyDescent="0.2">
      <c r="A230" t="s">
        <v>236</v>
      </c>
      <c r="B230">
        <v>13.9</v>
      </c>
      <c r="C230">
        <v>9.15</v>
      </c>
      <c r="D230">
        <v>5.05</v>
      </c>
      <c r="F230">
        <f t="shared" si="3"/>
        <v>0.64999999999999858</v>
      </c>
    </row>
    <row r="231" spans="1:6" x14ac:dyDescent="0.2">
      <c r="A231" t="s">
        <v>237</v>
      </c>
      <c r="B231">
        <v>15</v>
      </c>
      <c r="C231">
        <v>10.050000000000001</v>
      </c>
      <c r="D231">
        <v>5.8</v>
      </c>
      <c r="F231">
        <f t="shared" si="3"/>
        <v>0.69999999999999929</v>
      </c>
    </row>
    <row r="232" spans="1:6" x14ac:dyDescent="0.2">
      <c r="A232" t="s">
        <v>238</v>
      </c>
      <c r="B232">
        <v>14.75</v>
      </c>
      <c r="C232">
        <v>9.85</v>
      </c>
      <c r="D232">
        <v>5.6</v>
      </c>
      <c r="F232">
        <f t="shared" si="3"/>
        <v>0.65000000000000213</v>
      </c>
    </row>
    <row r="233" spans="1:6" x14ac:dyDescent="0.2">
      <c r="A233" t="s">
        <v>239</v>
      </c>
      <c r="B233">
        <v>13.9</v>
      </c>
      <c r="C233">
        <v>9.0500000000000007</v>
      </c>
      <c r="D233">
        <v>4.95</v>
      </c>
      <c r="F233">
        <f t="shared" si="3"/>
        <v>0.75</v>
      </c>
    </row>
    <row r="234" spans="1:6" x14ac:dyDescent="0.2">
      <c r="A234" t="s">
        <v>240</v>
      </c>
      <c r="B234">
        <v>14.15</v>
      </c>
      <c r="C234">
        <v>9.3000000000000007</v>
      </c>
      <c r="D234">
        <v>5.0999999999999996</v>
      </c>
      <c r="F234">
        <f t="shared" si="3"/>
        <v>0.64999999999999858</v>
      </c>
    </row>
    <row r="235" spans="1:6" x14ac:dyDescent="0.2">
      <c r="A235" t="s">
        <v>241</v>
      </c>
      <c r="B235">
        <v>14.15</v>
      </c>
      <c r="C235">
        <v>9.3000000000000007</v>
      </c>
      <c r="D235">
        <v>5.05</v>
      </c>
      <c r="F235">
        <f t="shared" si="3"/>
        <v>0.59999999999999787</v>
      </c>
    </row>
    <row r="236" spans="1:6" x14ac:dyDescent="0.2">
      <c r="A236" t="s">
        <v>242</v>
      </c>
      <c r="B236">
        <v>13.2</v>
      </c>
      <c r="C236">
        <v>8.4</v>
      </c>
      <c r="D236">
        <v>4.3499999999999996</v>
      </c>
      <c r="F236">
        <f t="shared" si="3"/>
        <v>0.74999999999999645</v>
      </c>
    </row>
    <row r="237" spans="1:6" x14ac:dyDescent="0.2">
      <c r="A237" t="s">
        <v>243</v>
      </c>
      <c r="B237">
        <v>13.65</v>
      </c>
      <c r="C237">
        <v>8.8000000000000007</v>
      </c>
      <c r="D237">
        <v>4.5999999999999996</v>
      </c>
      <c r="F237">
        <f t="shared" si="3"/>
        <v>0.64999999999999858</v>
      </c>
    </row>
    <row r="238" spans="1:6" x14ac:dyDescent="0.2">
      <c r="A238" t="s">
        <v>244</v>
      </c>
      <c r="B238">
        <v>14.35</v>
      </c>
      <c r="C238">
        <v>9.35</v>
      </c>
      <c r="D238">
        <v>5.05</v>
      </c>
      <c r="F238">
        <f t="shared" si="3"/>
        <v>0.69999999999999929</v>
      </c>
    </row>
    <row r="239" spans="1:6" x14ac:dyDescent="0.2">
      <c r="A239" t="s">
        <v>245</v>
      </c>
      <c r="B239">
        <v>15</v>
      </c>
      <c r="C239">
        <v>10</v>
      </c>
      <c r="D239">
        <v>5.55</v>
      </c>
      <c r="F239">
        <f t="shared" si="3"/>
        <v>0.55000000000000071</v>
      </c>
    </row>
    <row r="240" spans="1:6" x14ac:dyDescent="0.2">
      <c r="A240" t="s">
        <v>246</v>
      </c>
      <c r="B240">
        <v>15.3</v>
      </c>
      <c r="C240">
        <v>10.25</v>
      </c>
      <c r="D240">
        <v>5.75</v>
      </c>
      <c r="F240">
        <f t="shared" si="3"/>
        <v>0.55000000000000071</v>
      </c>
    </row>
    <row r="241" spans="1:6" x14ac:dyDescent="0.2">
      <c r="A241" t="s">
        <v>247</v>
      </c>
      <c r="B241">
        <v>14.75</v>
      </c>
      <c r="C241">
        <v>9.75</v>
      </c>
      <c r="D241">
        <v>5.3</v>
      </c>
      <c r="F241">
        <f t="shared" si="3"/>
        <v>0.55000000000000071</v>
      </c>
    </row>
    <row r="242" spans="1:6" x14ac:dyDescent="0.2">
      <c r="A242" t="s">
        <v>248</v>
      </c>
      <c r="B242">
        <v>14.75</v>
      </c>
      <c r="C242">
        <v>9.6999999999999993</v>
      </c>
      <c r="D242">
        <v>5.2</v>
      </c>
      <c r="F242">
        <f t="shared" si="3"/>
        <v>0.55000000000000071</v>
      </c>
    </row>
    <row r="243" spans="1:6" x14ac:dyDescent="0.2">
      <c r="A243" t="s">
        <v>249</v>
      </c>
      <c r="B243">
        <v>13.45</v>
      </c>
      <c r="C243">
        <v>8.4499999999999993</v>
      </c>
      <c r="D243">
        <v>4.2</v>
      </c>
      <c r="F243">
        <f t="shared" si="3"/>
        <v>0.75</v>
      </c>
    </row>
    <row r="244" spans="1:6" x14ac:dyDescent="0.2">
      <c r="A244" t="s">
        <v>250</v>
      </c>
      <c r="B244">
        <v>13.35</v>
      </c>
      <c r="C244">
        <v>8.4</v>
      </c>
      <c r="D244">
        <v>4.0999999999999996</v>
      </c>
      <c r="F244">
        <f t="shared" si="3"/>
        <v>0.64999999999999858</v>
      </c>
    </row>
    <row r="245" spans="1:6" x14ac:dyDescent="0.2">
      <c r="A245" t="s">
        <v>251</v>
      </c>
      <c r="B245">
        <v>14.15</v>
      </c>
      <c r="C245">
        <v>9.1</v>
      </c>
      <c r="D245">
        <v>4.6500000000000004</v>
      </c>
      <c r="F245">
        <f t="shared" si="3"/>
        <v>0.60000000000000142</v>
      </c>
    </row>
    <row r="246" spans="1:6" x14ac:dyDescent="0.2">
      <c r="A246" t="s">
        <v>252</v>
      </c>
      <c r="B246">
        <v>14.6</v>
      </c>
      <c r="C246">
        <v>9.5500000000000007</v>
      </c>
      <c r="D246">
        <v>4.95</v>
      </c>
      <c r="F246">
        <f t="shared" si="3"/>
        <v>0.44999999999999929</v>
      </c>
    </row>
    <row r="247" spans="1:6" x14ac:dyDescent="0.2">
      <c r="A247" t="s">
        <v>253</v>
      </c>
      <c r="B247">
        <v>14.7</v>
      </c>
      <c r="C247">
        <v>9.6</v>
      </c>
      <c r="D247">
        <v>4.95</v>
      </c>
      <c r="F247">
        <f t="shared" si="3"/>
        <v>0.44999999999999929</v>
      </c>
    </row>
    <row r="248" spans="1:6" x14ac:dyDescent="0.2">
      <c r="A248" t="s">
        <v>254</v>
      </c>
      <c r="B248">
        <v>15.3</v>
      </c>
      <c r="C248">
        <v>10</v>
      </c>
      <c r="D248">
        <v>5.5</v>
      </c>
      <c r="F248">
        <f t="shared" si="3"/>
        <v>0.80000000000000071</v>
      </c>
    </row>
    <row r="249" spans="1:6" x14ac:dyDescent="0.2">
      <c r="A249" t="s">
        <v>255</v>
      </c>
      <c r="B249">
        <v>15.4</v>
      </c>
      <c r="C249">
        <v>10.3</v>
      </c>
      <c r="D249">
        <v>5.6</v>
      </c>
      <c r="F249">
        <f t="shared" si="3"/>
        <v>0.39999999999999858</v>
      </c>
    </row>
    <row r="250" spans="1:6" x14ac:dyDescent="0.2">
      <c r="A250" t="s">
        <v>256</v>
      </c>
      <c r="B250">
        <v>15.5</v>
      </c>
      <c r="C250">
        <v>10.35</v>
      </c>
      <c r="D250">
        <v>5.6</v>
      </c>
      <c r="F250">
        <f t="shared" si="3"/>
        <v>0.40000000000000213</v>
      </c>
    </row>
    <row r="251" spans="1:6" x14ac:dyDescent="0.2">
      <c r="A251" t="s">
        <v>257</v>
      </c>
      <c r="B251">
        <v>15.4</v>
      </c>
      <c r="C251">
        <v>10.3</v>
      </c>
      <c r="D251">
        <v>5.55</v>
      </c>
      <c r="F251">
        <f t="shared" si="3"/>
        <v>0.34999999999999787</v>
      </c>
    </row>
    <row r="252" spans="1:6" x14ac:dyDescent="0.2">
      <c r="A252" t="s">
        <v>258</v>
      </c>
      <c r="B252">
        <v>14.35</v>
      </c>
      <c r="C252">
        <v>9.25</v>
      </c>
      <c r="D252">
        <v>4.5999999999999996</v>
      </c>
      <c r="F252">
        <f t="shared" si="3"/>
        <v>0.44999999999999929</v>
      </c>
    </row>
    <row r="253" spans="1:6" x14ac:dyDescent="0.2">
      <c r="A253" t="s">
        <v>259</v>
      </c>
      <c r="B253">
        <v>15.75</v>
      </c>
      <c r="C253">
        <v>10.65</v>
      </c>
      <c r="D253">
        <v>5.85</v>
      </c>
      <c r="F253">
        <f t="shared" si="3"/>
        <v>0.30000000000000071</v>
      </c>
    </row>
    <row r="254" spans="1:6" x14ac:dyDescent="0.2">
      <c r="A254" t="s">
        <v>260</v>
      </c>
      <c r="B254">
        <v>15.65</v>
      </c>
      <c r="C254">
        <v>10.5</v>
      </c>
      <c r="D254">
        <v>5.65</v>
      </c>
      <c r="F254">
        <f t="shared" si="3"/>
        <v>0.30000000000000071</v>
      </c>
    </row>
    <row r="255" spans="1:6" x14ac:dyDescent="0.2">
      <c r="A255" t="s">
        <v>261</v>
      </c>
      <c r="B255">
        <v>15.7</v>
      </c>
      <c r="C255">
        <v>10.6</v>
      </c>
      <c r="D255">
        <v>5.75</v>
      </c>
      <c r="F255">
        <f t="shared" si="3"/>
        <v>0.25</v>
      </c>
    </row>
    <row r="256" spans="1:6" x14ac:dyDescent="0.2">
      <c r="A256" t="s">
        <v>262</v>
      </c>
      <c r="B256">
        <v>16.100000000000001</v>
      </c>
      <c r="C256">
        <v>10.9</v>
      </c>
      <c r="D256">
        <v>6.1</v>
      </c>
      <c r="F256">
        <f t="shared" si="3"/>
        <v>0.40000000000000213</v>
      </c>
    </row>
    <row r="257" spans="1:6" x14ac:dyDescent="0.2">
      <c r="A257" t="s">
        <v>263</v>
      </c>
      <c r="B257">
        <v>16.100000000000001</v>
      </c>
      <c r="C257">
        <v>11</v>
      </c>
      <c r="D257">
        <v>6.15</v>
      </c>
      <c r="F257">
        <f t="shared" si="3"/>
        <v>0.25</v>
      </c>
    </row>
    <row r="258" spans="1:6" x14ac:dyDescent="0.2">
      <c r="A258" t="s">
        <v>293</v>
      </c>
      <c r="B258">
        <v>16.649999999999999</v>
      </c>
      <c r="C258">
        <v>11.5</v>
      </c>
      <c r="D258">
        <v>6.6</v>
      </c>
      <c r="F258">
        <f t="shared" si="3"/>
        <v>0.25</v>
      </c>
    </row>
    <row r="259" spans="1:6" x14ac:dyDescent="0.2">
      <c r="A259" t="s">
        <v>290</v>
      </c>
      <c r="B259">
        <v>16.25</v>
      </c>
      <c r="C259">
        <v>11.05</v>
      </c>
      <c r="D259">
        <v>6.2</v>
      </c>
      <c r="F259">
        <f t="shared" ref="F259:F262" si="4">B259+D259-2*C259</f>
        <v>0.34999999999999787</v>
      </c>
    </row>
    <row r="260" spans="1:6" x14ac:dyDescent="0.2">
      <c r="A260" t="s">
        <v>294</v>
      </c>
      <c r="B260">
        <v>16.95</v>
      </c>
      <c r="C260">
        <v>11.65</v>
      </c>
      <c r="D260">
        <v>6.85</v>
      </c>
      <c r="F260">
        <f t="shared" si="4"/>
        <v>0.49999999999999645</v>
      </c>
    </row>
    <row r="261" spans="1:6" x14ac:dyDescent="0.2">
      <c r="A261" t="s">
        <v>295</v>
      </c>
      <c r="B261">
        <v>17.05</v>
      </c>
      <c r="C261">
        <v>11.95</v>
      </c>
      <c r="D261">
        <v>7.05</v>
      </c>
      <c r="F261">
        <f t="shared" si="4"/>
        <v>0.20000000000000284</v>
      </c>
    </row>
    <row r="262" spans="1:6" x14ac:dyDescent="0.2">
      <c r="A262" t="s">
        <v>296</v>
      </c>
      <c r="B262">
        <v>16.2</v>
      </c>
      <c r="C262">
        <v>10.85</v>
      </c>
      <c r="D262">
        <v>6.15</v>
      </c>
      <c r="F262">
        <f t="shared" si="4"/>
        <v>0.65000000000000213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DIA_Call___Jan10___K90</vt:lpstr>
      <vt:lpstr>DIA_Call___Jan10___K95</vt:lpstr>
      <vt:lpstr>DIA_Call___Jan10___K100</vt:lpstr>
      <vt:lpstr>Sheet1</vt:lpstr>
      <vt:lpstr>DIA_Call___Jan10___K90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Zihao Shao</cp:lastModifiedBy>
  <dcterms:created xsi:type="dcterms:W3CDTF">2018-11-27T03:51:05Z</dcterms:created>
  <dcterms:modified xsi:type="dcterms:W3CDTF">2018-11-28T21:45:15Z</dcterms:modified>
</cp:coreProperties>
</file>