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d6b38b29d6b9dcd/ドキュメント/"/>
    </mc:Choice>
  </mc:AlternateContent>
  <xr:revisionPtr revIDLastSave="1" documentId="8_{99F0E85A-D03C-4CA2-84E1-964CF6E71838}" xr6:coauthVersionLast="47" xr6:coauthVersionMax="47" xr10:uidLastSave="{A764A818-9176-4721-9B9D-705D29651F1B}"/>
  <bookViews>
    <workbookView xWindow="-120" yWindow="-120" windowWidth="29040" windowHeight="15840" firstSheet="1" activeTab="5" xr2:uid="{D5B41AEB-15CF-41ED-9465-8CAEE94A1CE8}"/>
  </bookViews>
  <sheets>
    <sheet name="パラメータ" sheetId="1" r:id="rId1"/>
    <sheet name="寸法表" sheetId="4" r:id="rId2"/>
    <sheet name="ユーザー入力パラメータ" sheetId="3" r:id="rId3"/>
    <sheet name="部品パラメータ" sheetId="2" r:id="rId4"/>
    <sheet name="HeadCover" sheetId="5" r:id="rId5"/>
    <sheet name="構成部品コンフィグレーション" sheetId="6" r:id="rId6"/>
    <sheet name="BOM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6" l="1"/>
  <c r="E2" i="6"/>
  <c r="E6" i="6"/>
  <c r="R4" i="5"/>
  <c r="S3" i="5"/>
  <c r="T3" i="5"/>
  <c r="U3" i="5"/>
  <c r="V3" i="5"/>
  <c r="W3" i="5"/>
  <c r="X3" i="5"/>
  <c r="R3" i="5"/>
  <c r="R7" i="5"/>
  <c r="P3" i="5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F10" i="1"/>
  <c r="AB6" i="1"/>
  <c r="K16" i="1"/>
  <c r="J16" i="1"/>
  <c r="F5" i="1"/>
  <c r="F8" i="1"/>
  <c r="F4" i="1"/>
  <c r="F7" i="1" s="1"/>
  <c r="F11" i="1" l="1"/>
  <c r="F9" i="1"/>
  <c r="F14" i="1"/>
  <c r="F12" i="1"/>
  <c r="F13" i="1"/>
  <c r="F6" i="1"/>
  <c r="C2" i="2" l="1"/>
  <c r="F15" i="1"/>
</calcChain>
</file>

<file path=xl/sharedStrings.xml><?xml version="1.0" encoding="utf-8"?>
<sst xmlns="http://schemas.openxmlformats.org/spreadsheetml/2006/main" count="572" uniqueCount="102">
  <si>
    <t>N</t>
    <phoneticPr fontId="1"/>
  </si>
  <si>
    <t>H</t>
  </si>
  <si>
    <t>H</t>
    <phoneticPr fontId="1"/>
  </si>
  <si>
    <t>R</t>
  </si>
  <si>
    <t>R</t>
    <phoneticPr fontId="1"/>
  </si>
  <si>
    <t>T</t>
  </si>
  <si>
    <t>T</t>
    <phoneticPr fontId="1"/>
  </si>
  <si>
    <t>P</t>
  </si>
  <si>
    <t>P</t>
    <phoneticPr fontId="1"/>
  </si>
  <si>
    <t>S</t>
  </si>
  <si>
    <t>S</t>
    <phoneticPr fontId="1"/>
  </si>
  <si>
    <t>OR</t>
  </si>
  <si>
    <t>OR</t>
    <phoneticPr fontId="1"/>
  </si>
  <si>
    <t>スイッチ</t>
    <phoneticPr fontId="1"/>
  </si>
  <si>
    <t>MS</t>
    <phoneticPr fontId="1"/>
  </si>
  <si>
    <t>ヘッドカバー</t>
    <phoneticPr fontId="1"/>
  </si>
  <si>
    <t>P1</t>
    <phoneticPr fontId="1"/>
  </si>
  <si>
    <t>P2</t>
    <phoneticPr fontId="1"/>
  </si>
  <si>
    <t>W</t>
  </si>
  <si>
    <t>W</t>
    <phoneticPr fontId="1"/>
  </si>
  <si>
    <t>P3</t>
  </si>
  <si>
    <t>P4</t>
  </si>
  <si>
    <t>P5</t>
  </si>
  <si>
    <t>P6</t>
  </si>
  <si>
    <t>P7</t>
  </si>
  <si>
    <t>〇</t>
    <phoneticPr fontId="1"/>
  </si>
  <si>
    <t>No</t>
    <phoneticPr fontId="1"/>
  </si>
  <si>
    <t>CylDia</t>
  </si>
  <si>
    <t>CylDia</t>
    <phoneticPr fontId="1"/>
  </si>
  <si>
    <t>RodDia</t>
  </si>
  <si>
    <t>RodDia</t>
    <phoneticPr fontId="1"/>
  </si>
  <si>
    <t>CylinderTube</t>
    <phoneticPr fontId="1"/>
  </si>
  <si>
    <t>Rod</t>
    <phoneticPr fontId="1"/>
  </si>
  <si>
    <t>WRod</t>
    <phoneticPr fontId="1"/>
  </si>
  <si>
    <t>Piston</t>
    <phoneticPr fontId="1"/>
  </si>
  <si>
    <t>HeadCover</t>
    <phoneticPr fontId="1"/>
  </si>
  <si>
    <t>RodCover</t>
    <phoneticPr fontId="1"/>
  </si>
  <si>
    <t>Flange</t>
    <phoneticPr fontId="1"/>
  </si>
  <si>
    <t>Retainer</t>
    <phoneticPr fontId="1"/>
  </si>
  <si>
    <t>要</t>
    <rPh sb="0" eb="1">
      <t>ヨウ</t>
    </rPh>
    <phoneticPr fontId="1"/>
  </si>
  <si>
    <t>出図</t>
    <rPh sb="0" eb="2">
      <t>シュツズ</t>
    </rPh>
    <phoneticPr fontId="1"/>
  </si>
  <si>
    <t>Y</t>
    <phoneticPr fontId="1"/>
  </si>
  <si>
    <t>部品寸法パラメータ</t>
    <rPh sb="0" eb="2">
      <t>ブヒン</t>
    </rPh>
    <rPh sb="2" eb="4">
      <t>スンポウ</t>
    </rPh>
    <phoneticPr fontId="1"/>
  </si>
  <si>
    <t>L</t>
    <phoneticPr fontId="1"/>
  </si>
  <si>
    <t>出力パラメータ</t>
    <rPh sb="0" eb="2">
      <t>シュツリョク</t>
    </rPh>
    <phoneticPr fontId="1"/>
  </si>
  <si>
    <t>G</t>
    <phoneticPr fontId="1"/>
  </si>
  <si>
    <t>ユーザ入力</t>
    <rPh sb="3" eb="5">
      <t>ニュウリョク</t>
    </rPh>
    <phoneticPr fontId="1"/>
  </si>
  <si>
    <t>パラメータ</t>
    <phoneticPr fontId="1"/>
  </si>
  <si>
    <t>WRodDia</t>
  </si>
  <si>
    <t>WRodDia</t>
    <phoneticPr fontId="1"/>
  </si>
  <si>
    <t>RodTip</t>
    <phoneticPr fontId="1"/>
  </si>
  <si>
    <t>Air Vent</t>
    <phoneticPr fontId="1"/>
  </si>
  <si>
    <t>Stroke Sensor</t>
    <phoneticPr fontId="1"/>
  </si>
  <si>
    <t>Head Cushion</t>
    <phoneticPr fontId="1"/>
  </si>
  <si>
    <t>Port</t>
    <phoneticPr fontId="1"/>
  </si>
  <si>
    <t>Rod Cushion</t>
    <phoneticPr fontId="1"/>
  </si>
  <si>
    <t>A</t>
    <phoneticPr fontId="1"/>
  </si>
  <si>
    <t>アーム</t>
    <phoneticPr fontId="1"/>
  </si>
  <si>
    <t>Type</t>
    <phoneticPr fontId="1"/>
  </si>
  <si>
    <t>J</t>
    <phoneticPr fontId="1"/>
  </si>
  <si>
    <t>WE</t>
    <phoneticPr fontId="1"/>
  </si>
  <si>
    <t>Stroke</t>
    <phoneticPr fontId="1"/>
  </si>
  <si>
    <t>2*OR+St+P</t>
    <phoneticPr fontId="1"/>
  </si>
  <si>
    <t>W+St+S+OR</t>
    <phoneticPr fontId="1"/>
  </si>
  <si>
    <t>TieBolt</t>
    <phoneticPr fontId="1"/>
  </si>
  <si>
    <t>Body</t>
    <phoneticPr fontId="1"/>
  </si>
  <si>
    <t>R+T+OR+St+P+OR+S</t>
    <phoneticPr fontId="1"/>
  </si>
  <si>
    <t>Body Length</t>
    <phoneticPr fontId="1"/>
  </si>
  <si>
    <t>Z</t>
  </si>
  <si>
    <t>G+H+R+T+OR+St</t>
    <phoneticPr fontId="1"/>
  </si>
  <si>
    <t>Switch Tap R</t>
    <phoneticPr fontId="1"/>
  </si>
  <si>
    <t>Switch Tap H</t>
    <phoneticPr fontId="1"/>
  </si>
  <si>
    <t>LS Device</t>
    <phoneticPr fontId="1"/>
  </si>
  <si>
    <t>MLS</t>
    <phoneticPr fontId="1"/>
  </si>
  <si>
    <t>HLS</t>
    <phoneticPr fontId="1"/>
  </si>
  <si>
    <t>CLS</t>
    <phoneticPr fontId="1"/>
  </si>
  <si>
    <t>Arm</t>
    <phoneticPr fontId="1"/>
  </si>
  <si>
    <t>JH</t>
    <phoneticPr fontId="1"/>
  </si>
  <si>
    <t>WLD</t>
    <phoneticPr fontId="1"/>
  </si>
  <si>
    <t>D4C</t>
    <phoneticPr fontId="1"/>
  </si>
  <si>
    <t>WLCA</t>
    <phoneticPr fontId="1"/>
  </si>
  <si>
    <t>LS Type</t>
    <phoneticPr fontId="1"/>
  </si>
  <si>
    <t>JH Max</t>
    <phoneticPr fontId="1"/>
  </si>
  <si>
    <t>JH Min</t>
    <phoneticPr fontId="1"/>
  </si>
  <si>
    <t>H Min</t>
    <phoneticPr fontId="1"/>
  </si>
  <si>
    <t>WE Max</t>
    <phoneticPr fontId="1"/>
  </si>
  <si>
    <t>WE Arm</t>
    <phoneticPr fontId="1"/>
  </si>
  <si>
    <t>WE STD</t>
    <phoneticPr fontId="1"/>
  </si>
  <si>
    <t>Cupling L</t>
    <phoneticPr fontId="1"/>
  </si>
  <si>
    <t>Mfg No</t>
    <phoneticPr fontId="1"/>
  </si>
  <si>
    <t>Qty</t>
    <phoneticPr fontId="1"/>
  </si>
  <si>
    <t>m</t>
    <phoneticPr fontId="1"/>
  </si>
  <si>
    <t>DWG No</t>
    <phoneticPr fontId="1"/>
  </si>
  <si>
    <t>P1</t>
  </si>
  <si>
    <t>P2</t>
  </si>
  <si>
    <t>FA</t>
    <phoneticPr fontId="1"/>
  </si>
  <si>
    <t>RodType</t>
    <phoneticPr fontId="1"/>
  </si>
  <si>
    <t>〇</t>
  </si>
  <si>
    <t>列1</t>
    <phoneticPr fontId="1"/>
  </si>
  <si>
    <t>×</t>
    <phoneticPr fontId="1"/>
  </si>
  <si>
    <t>Part Name</t>
    <phoneticPr fontId="1"/>
  </si>
  <si>
    <t>Model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</si>
</sst>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2" borderId="1" xfId="0" applyFont="1" applyFill="1" applyBorder="1">
      <alignment vertical="center"/>
    </xf>
    <xf numFmtId="0" fontId="0" fillId="2" borderId="2" xfId="0" applyFont="1" applyFill="1" applyBorder="1">
      <alignment vertical="center"/>
    </xf>
    <xf numFmtId="0" fontId="0" fillId="0" borderId="0" xfId="0" applyAlignment="1">
      <alignment horizontal="center" vertical="center"/>
    </xf>
  </cellXfs>
  <cellStyles count="1">
    <cellStyle name="標準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2ECA908-9B1E-4F53-A5A7-1F93C3F7CD6A}" name="Dim" displayName="Dim" ref="A1:M3">
  <autoFilter ref="A1:M3" xr:uid="{42ECA908-9B1E-4F53-A5A7-1F93C3F7CD6A}"/>
  <tableColumns count="13">
    <tableColumn id="1" xr3:uid="{4C31D29C-28CE-42ED-B16B-521F782C2B37}" name="CylDia" totalsRowLabel="集計"/>
    <tableColumn id="2" xr3:uid="{7825E044-C322-4451-B0B6-823421ED1FD2}" name="RodDia"/>
    <tableColumn id="10" xr3:uid="{9B358123-7179-40D4-8D53-136AC57CFB11}" name="WRodDia"/>
    <tableColumn id="3" xr3:uid="{9E35AF4E-01B7-4F8E-A45B-0E6E3CAB5456}" name="H"/>
    <tableColumn id="4" xr3:uid="{C4793CC5-FADE-4EDD-B9D0-7EA973A662DE}" name="R"/>
    <tableColumn id="5" xr3:uid="{349D0661-F4E5-4D64-943C-A95C570434FA}" name="T"/>
    <tableColumn id="6" xr3:uid="{35B2AC43-2F71-41A6-BE03-B5AF39820695}" name="OR"/>
    <tableColumn id="7" xr3:uid="{593A8B19-2701-49D0-A3F3-39D2F8AF61DA}" name="P"/>
    <tableColumn id="8" xr3:uid="{E12A1DC2-F8FE-4A49-AB1A-EEFE63EA73FF}" name="S"/>
    <tableColumn id="9" xr3:uid="{D9611DEC-45C8-4D6D-9BEC-B1984043E0B7}" name="W"/>
    <tableColumn id="11" xr3:uid="{D9AA1439-F9AA-4D0A-AEC7-F2F3BF5C3265}" name="Z" totalsRowFunction="sum"/>
    <tableColumn id="12" xr3:uid="{02D31A82-03E1-4F42-8CCA-408FD7053614}" name="JH"/>
    <tableColumn id="13" xr3:uid="{17537C16-3C0D-45A7-BCBC-1F47ACCD947F}" name="m"/>
  </tableColumns>
  <tableStyleInfo name="TableStyleMedium1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1769134-A5DE-46F6-BCE2-A8D732342DB9}" name="HeadCover" displayName="HeadCover" ref="A2:P30" totalsRowShown="0">
  <autoFilter ref="A2:P30" xr:uid="{C1769134-A5DE-46F6-BCE2-A8D732342DB9}"/>
  <tableColumns count="16">
    <tableColumn id="1" xr3:uid="{991F6EC2-FC1C-4FE5-8C9A-23694F34F8C6}" name="No"/>
    <tableColumn id="2" xr3:uid="{63CCD88D-8BA4-469C-8020-B295F25FBDAC}" name="P1"/>
    <tableColumn id="3" xr3:uid="{6C6B5FDA-37F0-4AFA-89B9-7DC93AC386AF}" name="P2"/>
    <tableColumn id="4" xr3:uid="{CE0A007C-9C55-4619-A1D6-A4FCC350AEF3}" name="P3"/>
    <tableColumn id="5" xr3:uid="{5D1B5F3F-89CF-4E4F-A3DB-768745BDE51D}" name="P4"/>
    <tableColumn id="6" xr3:uid="{33DC4C94-93AD-4BE5-AE84-0B675E4A9405}" name="P5"/>
    <tableColumn id="7" xr3:uid="{31A80A5C-FFC4-4591-B071-CF6E25EF610B}" name="P6"/>
    <tableColumn id="8" xr3:uid="{21B5932F-F907-41B0-B657-D60E1ED00717}" name="P7"/>
    <tableColumn id="9" xr3:uid="{63E7E55B-E168-4710-AD48-FB431BF0F568}" name="W"/>
    <tableColumn id="10" xr3:uid="{C043D976-47DE-4BEA-8CD4-55F751E16BF0}" name="Switch Tap R"/>
    <tableColumn id="11" xr3:uid="{12916896-EC46-4F46-B206-EB2F2A561138}" name="Stroke Sensor"/>
    <tableColumn id="12" xr3:uid="{2CEBA189-0F44-43B2-AFC5-203B077CFFF9}" name="Air Vent"/>
    <tableColumn id="13" xr3:uid="{F6B47156-5093-471C-BC78-E9DFE0D3EB3D}" name="Head Cushion"/>
    <tableColumn id="14" xr3:uid="{F4E4F5FD-BFA6-4BD2-92AF-58929DBC858A}" name="出図"/>
    <tableColumn id="15" xr3:uid="{D0F4CA78-CD9E-4C52-9A00-5E986DB440D6}" name="DWG No"/>
    <tableColumn id="17" xr3:uid="{F7829092-9C32-46D9-B94B-5017D494C78D}" name="列1" dataDxfId="0">
      <calculatedColumnFormula>_xlfn.CONCAT(HeadCover[[#This Row],[P1]:[Head Cushion]])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C9523A-6658-4B88-A63C-D407F12DB9A1}">
  <dimension ref="B3:AB25"/>
  <sheetViews>
    <sheetView workbookViewId="0">
      <selection activeCell="F5" sqref="F5"/>
    </sheetView>
  </sheetViews>
  <sheetFormatPr defaultRowHeight="18.75" x14ac:dyDescent="0.4"/>
  <cols>
    <col min="2" max="2" width="16.75" customWidth="1"/>
    <col min="3" max="3" width="4.375" style="4" bestFit="1" customWidth="1"/>
    <col min="5" max="5" width="15.125" bestFit="1" customWidth="1"/>
    <col min="6" max="6" width="6.125" bestFit="1" customWidth="1"/>
    <col min="8" max="8" width="14" bestFit="1" customWidth="1"/>
    <col min="9" max="10" width="9.375" customWidth="1"/>
    <col min="14" max="20" width="3.75" bestFit="1" customWidth="1"/>
    <col min="21" max="21" width="3.25" bestFit="1" customWidth="1"/>
    <col min="23" max="23" width="9.375" bestFit="1" customWidth="1"/>
    <col min="25" max="25" width="14" bestFit="1" customWidth="1"/>
    <col min="26" max="32" width="3.75" bestFit="1" customWidth="1"/>
    <col min="33" max="33" width="3.25" bestFit="1" customWidth="1"/>
    <col min="34" max="34" width="13.125" bestFit="1" customWidth="1"/>
    <col min="35" max="35" width="13.625" bestFit="1" customWidth="1"/>
    <col min="36" max="36" width="8.375" bestFit="1" customWidth="1"/>
    <col min="37" max="37" width="14" bestFit="1" customWidth="1"/>
    <col min="38" max="38" width="5.25" bestFit="1" customWidth="1"/>
  </cols>
  <sheetData>
    <row r="3" spans="2:28" x14ac:dyDescent="0.4">
      <c r="B3" t="s">
        <v>46</v>
      </c>
      <c r="E3" t="s">
        <v>44</v>
      </c>
    </row>
    <row r="4" spans="2:28" x14ac:dyDescent="0.4">
      <c r="B4" t="s">
        <v>58</v>
      </c>
      <c r="C4" s="4" t="s">
        <v>95</v>
      </c>
      <c r="E4" t="s">
        <v>28</v>
      </c>
      <c r="F4">
        <f>C5</f>
        <v>50</v>
      </c>
    </row>
    <row r="5" spans="2:28" x14ac:dyDescent="0.4">
      <c r="B5" t="s">
        <v>28</v>
      </c>
      <c r="C5" s="4">
        <v>50</v>
      </c>
      <c r="E5" t="s">
        <v>61</v>
      </c>
      <c r="F5" s="4">
        <f>C6</f>
        <v>100</v>
      </c>
    </row>
    <row r="6" spans="2:28" x14ac:dyDescent="0.4">
      <c r="B6" t="s">
        <v>61</v>
      </c>
      <c r="C6" s="4">
        <v>100</v>
      </c>
      <c r="E6" t="s">
        <v>30</v>
      </c>
      <c r="F6">
        <f>VLOOKUP($F$4,Dim[],COLUMN(Dim[RodDia])-COLUMN(Dim[])+1,FALSE)</f>
        <v>22.4</v>
      </c>
      <c r="AA6" t="s">
        <v>16</v>
      </c>
      <c r="AB6" t="e">
        <f>SUMPRODUCT((HeadCover!B2:J2=AA6*HeadCover!B3:J4="〇"))</f>
        <v>#VALUE!</v>
      </c>
    </row>
    <row r="7" spans="2:28" x14ac:dyDescent="0.4">
      <c r="B7" t="s">
        <v>96</v>
      </c>
      <c r="C7" s="4" t="s">
        <v>10</v>
      </c>
      <c r="E7" t="s">
        <v>49</v>
      </c>
      <c r="F7">
        <f>VLOOKUP($F$4,Dim[],COLUMN(Dim[WRodDia])-COLUMN(Dim[])+1,FALSE)</f>
        <v>10</v>
      </c>
      <c r="AA7" t="s">
        <v>70</v>
      </c>
    </row>
    <row r="8" spans="2:28" x14ac:dyDescent="0.4">
      <c r="B8" t="s">
        <v>50</v>
      </c>
      <c r="C8" s="4" t="s">
        <v>0</v>
      </c>
      <c r="E8" t="s">
        <v>50</v>
      </c>
      <c r="F8" t="str">
        <f>$C$8</f>
        <v>N</v>
      </c>
    </row>
    <row r="9" spans="2:28" x14ac:dyDescent="0.4">
      <c r="B9" t="s">
        <v>2</v>
      </c>
      <c r="E9" t="s">
        <v>2</v>
      </c>
      <c r="F9">
        <f>INDEX(Dim[],MATCH($F$4,Dim[CylDia],0),MATCH(E9,Dim[#Headers],0))</f>
        <v>20</v>
      </c>
    </row>
    <row r="10" spans="2:28" x14ac:dyDescent="0.4">
      <c r="B10" t="s">
        <v>54</v>
      </c>
      <c r="C10" s="4" t="s">
        <v>93</v>
      </c>
      <c r="E10" t="s">
        <v>4</v>
      </c>
      <c r="F10">
        <f>INDEX(Dim[],MATCH($F$4,Dim[CylDia],0),MATCH(E10,Dim[#Headers],0))</f>
        <v>50</v>
      </c>
    </row>
    <row r="11" spans="2:28" x14ac:dyDescent="0.4">
      <c r="B11" t="s">
        <v>53</v>
      </c>
      <c r="C11" s="4" t="s">
        <v>0</v>
      </c>
      <c r="E11" t="s">
        <v>6</v>
      </c>
      <c r="F11">
        <f>INDEX(Dim[],MATCH($F$4,Dim[CylDia],0),MATCH(E11,Dim[#Headers],0))</f>
        <v>40</v>
      </c>
    </row>
    <row r="12" spans="2:28" x14ac:dyDescent="0.4">
      <c r="B12" t="s">
        <v>55</v>
      </c>
      <c r="C12" s="4" t="s">
        <v>0</v>
      </c>
      <c r="E12" t="s">
        <v>12</v>
      </c>
      <c r="F12">
        <f>INDEX(Dim[],MATCH($F$4,Dim[CylDia],0),MATCH(E12,Dim[#Headers],0))</f>
        <v>10</v>
      </c>
    </row>
    <row r="13" spans="2:28" x14ac:dyDescent="0.4">
      <c r="B13" t="s">
        <v>51</v>
      </c>
      <c r="C13" s="4" t="s">
        <v>0</v>
      </c>
      <c r="E13" t="s">
        <v>8</v>
      </c>
      <c r="F13">
        <f>INDEX(Dim[],MATCH($F$4,Dim[CylDia],0),MATCH(E13,Dim[#Headers],0))</f>
        <v>50</v>
      </c>
    </row>
    <row r="14" spans="2:28" x14ac:dyDescent="0.4">
      <c r="B14" t="s">
        <v>52</v>
      </c>
      <c r="C14" s="4" t="s">
        <v>0</v>
      </c>
      <c r="E14" t="s">
        <v>10</v>
      </c>
      <c r="F14">
        <f>INDEX(Dim[],MATCH($F$4,Dim[CylDia],0),MATCH(E14,Dim[#Headers],0))</f>
        <v>40</v>
      </c>
      <c r="H14" t="s">
        <v>86</v>
      </c>
    </row>
    <row r="15" spans="2:28" x14ac:dyDescent="0.4">
      <c r="E15" t="s">
        <v>67</v>
      </c>
      <c r="F15">
        <f>F10+F11+F12+F5+F13+F12+F14</f>
        <v>300</v>
      </c>
      <c r="H15" t="s">
        <v>29</v>
      </c>
      <c r="I15" t="s">
        <v>88</v>
      </c>
      <c r="J15" t="s">
        <v>87</v>
      </c>
      <c r="K15" t="s">
        <v>85</v>
      </c>
    </row>
    <row r="16" spans="2:28" x14ac:dyDescent="0.4">
      <c r="B16" t="s">
        <v>89</v>
      </c>
      <c r="E16" t="s">
        <v>70</v>
      </c>
      <c r="F16" t="s">
        <v>41</v>
      </c>
      <c r="H16">
        <v>18</v>
      </c>
      <c r="I16">
        <v>50</v>
      </c>
      <c r="J16">
        <f>I16/2-6</f>
        <v>19</v>
      </c>
      <c r="K16">
        <f>I16-12</f>
        <v>38</v>
      </c>
    </row>
    <row r="17" spans="2:8" x14ac:dyDescent="0.4">
      <c r="B17" t="s">
        <v>90</v>
      </c>
      <c r="E17" t="s">
        <v>71</v>
      </c>
      <c r="F17" t="s">
        <v>0</v>
      </c>
      <c r="H17">
        <v>22.4</v>
      </c>
    </row>
    <row r="18" spans="2:8" x14ac:dyDescent="0.4">
      <c r="H18">
        <v>28</v>
      </c>
    </row>
    <row r="21" spans="2:8" x14ac:dyDescent="0.4">
      <c r="B21" t="s">
        <v>13</v>
      </c>
      <c r="C21" s="4" t="s">
        <v>14</v>
      </c>
    </row>
    <row r="25" spans="2:8" x14ac:dyDescent="0.4">
      <c r="B25" t="s">
        <v>57</v>
      </c>
    </row>
  </sheetData>
  <phoneticPr fontId="1"/>
  <pageMargins left="0.7" right="0.7" top="0.75" bottom="0.75" header="0.3" footer="0.3"/>
  <pageSetup paperSize="9"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xr:uid="{EF0AFE5B-92A1-4FB2-BB3D-3BFB5E41BC0C}">
          <x14:formula1>
            <xm:f>ユーザー入力パラメータ!$B$8:$H$8</xm:f>
          </x14:formula1>
          <xm:sqref>C10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76FBD-BFF0-47D6-BE79-2F5A5B410F93}">
  <dimension ref="A1:M3"/>
  <sheetViews>
    <sheetView workbookViewId="0">
      <selection activeCell="E8" sqref="E8"/>
    </sheetView>
  </sheetViews>
  <sheetFormatPr defaultRowHeight="18.75" x14ac:dyDescent="0.4"/>
  <sheetData>
    <row r="1" spans="1:13" x14ac:dyDescent="0.4">
      <c r="A1" t="s">
        <v>27</v>
      </c>
      <c r="B1" t="s">
        <v>30</v>
      </c>
      <c r="C1" t="s">
        <v>48</v>
      </c>
      <c r="D1" t="s">
        <v>1</v>
      </c>
      <c r="E1" t="s">
        <v>3</v>
      </c>
      <c r="F1" t="s">
        <v>5</v>
      </c>
      <c r="G1" t="s">
        <v>11</v>
      </c>
      <c r="H1" t="s">
        <v>7</v>
      </c>
      <c r="I1" t="s">
        <v>9</v>
      </c>
      <c r="J1" t="s">
        <v>18</v>
      </c>
      <c r="K1" t="s">
        <v>68</v>
      </c>
      <c r="L1" t="s">
        <v>77</v>
      </c>
      <c r="M1" t="s">
        <v>91</v>
      </c>
    </row>
    <row r="2" spans="1:13" x14ac:dyDescent="0.4">
      <c r="A2">
        <v>40</v>
      </c>
      <c r="B2">
        <v>18</v>
      </c>
      <c r="C2">
        <v>10</v>
      </c>
      <c r="D2">
        <v>20</v>
      </c>
      <c r="E2">
        <v>50</v>
      </c>
      <c r="F2">
        <v>40</v>
      </c>
      <c r="G2">
        <v>10</v>
      </c>
      <c r="H2">
        <v>50</v>
      </c>
      <c r="I2">
        <v>40</v>
      </c>
      <c r="J2">
        <v>30</v>
      </c>
      <c r="K2">
        <v>10</v>
      </c>
    </row>
    <row r="3" spans="1:13" x14ac:dyDescent="0.4">
      <c r="A3" s="1">
        <v>50</v>
      </c>
      <c r="B3" s="2">
        <v>22.4</v>
      </c>
      <c r="C3" s="2">
        <v>10</v>
      </c>
      <c r="D3" s="2">
        <v>20</v>
      </c>
      <c r="E3" s="2">
        <v>50</v>
      </c>
      <c r="F3" s="2">
        <v>40</v>
      </c>
      <c r="G3" s="2">
        <v>10</v>
      </c>
      <c r="H3" s="2">
        <v>50</v>
      </c>
      <c r="I3" s="2">
        <v>40</v>
      </c>
      <c r="J3" s="3">
        <v>30</v>
      </c>
      <c r="K3">
        <v>10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16853-F63A-4864-83C9-934EB328C59B}">
  <dimension ref="A1:H22"/>
  <sheetViews>
    <sheetView workbookViewId="0">
      <selection activeCell="E30" sqref="E30"/>
    </sheetView>
  </sheetViews>
  <sheetFormatPr defaultRowHeight="18.75" x14ac:dyDescent="0.4"/>
  <cols>
    <col min="1" max="1" width="14" bestFit="1" customWidth="1"/>
    <col min="2" max="2" width="5.75" bestFit="1" customWidth="1"/>
    <col min="3" max="3" width="6.875" bestFit="1" customWidth="1"/>
  </cols>
  <sheetData>
    <row r="1" spans="1:8" x14ac:dyDescent="0.4">
      <c r="A1" t="s">
        <v>47</v>
      </c>
    </row>
    <row r="2" spans="1:8" x14ac:dyDescent="0.4">
      <c r="A2" t="s">
        <v>58</v>
      </c>
      <c r="B2" t="s">
        <v>95</v>
      </c>
    </row>
    <row r="3" spans="1:8" x14ac:dyDescent="0.4">
      <c r="A3" t="s">
        <v>28</v>
      </c>
    </row>
    <row r="4" spans="1:8" x14ac:dyDescent="0.4">
      <c r="A4" t="s">
        <v>61</v>
      </c>
    </row>
    <row r="5" spans="1:8" x14ac:dyDescent="0.4">
      <c r="A5" t="s">
        <v>96</v>
      </c>
      <c r="B5" t="s">
        <v>10</v>
      </c>
      <c r="C5" t="s">
        <v>19</v>
      </c>
    </row>
    <row r="6" spans="1:8" x14ac:dyDescent="0.4">
      <c r="A6" t="s">
        <v>50</v>
      </c>
      <c r="B6" t="s">
        <v>0</v>
      </c>
      <c r="C6" t="s">
        <v>10</v>
      </c>
    </row>
    <row r="7" spans="1:8" x14ac:dyDescent="0.4">
      <c r="A7" t="s">
        <v>2</v>
      </c>
    </row>
    <row r="8" spans="1:8" x14ac:dyDescent="0.4">
      <c r="A8" t="s">
        <v>54</v>
      </c>
      <c r="B8" t="s">
        <v>93</v>
      </c>
      <c r="C8" t="s">
        <v>94</v>
      </c>
      <c r="D8" t="s">
        <v>20</v>
      </c>
      <c r="E8" t="s">
        <v>21</v>
      </c>
      <c r="F8" t="s">
        <v>22</v>
      </c>
      <c r="G8" t="s">
        <v>23</v>
      </c>
      <c r="H8" t="s">
        <v>24</v>
      </c>
    </row>
    <row r="9" spans="1:8" x14ac:dyDescent="0.4">
      <c r="A9" t="s">
        <v>53</v>
      </c>
      <c r="B9" t="s">
        <v>0</v>
      </c>
      <c r="C9" t="s">
        <v>41</v>
      </c>
    </row>
    <row r="10" spans="1:8" x14ac:dyDescent="0.4">
      <c r="A10" t="s">
        <v>55</v>
      </c>
      <c r="B10" t="s">
        <v>0</v>
      </c>
      <c r="C10" t="s">
        <v>41</v>
      </c>
    </row>
    <row r="11" spans="1:8" x14ac:dyDescent="0.4">
      <c r="A11" t="s">
        <v>51</v>
      </c>
      <c r="B11" t="s">
        <v>0</v>
      </c>
      <c r="C11" t="s">
        <v>41</v>
      </c>
    </row>
    <row r="12" spans="1:8" x14ac:dyDescent="0.4">
      <c r="A12" t="s">
        <v>52</v>
      </c>
      <c r="B12" t="s">
        <v>0</v>
      </c>
      <c r="C12" t="s">
        <v>45</v>
      </c>
      <c r="D12" t="s">
        <v>4</v>
      </c>
      <c r="E12" t="s">
        <v>56</v>
      </c>
    </row>
    <row r="15" spans="1:8" x14ac:dyDescent="0.4">
      <c r="A15" t="s">
        <v>72</v>
      </c>
    </row>
    <row r="16" spans="1:8" x14ac:dyDescent="0.4">
      <c r="A16" t="s">
        <v>58</v>
      </c>
      <c r="B16" t="s">
        <v>0</v>
      </c>
      <c r="C16" t="s">
        <v>14</v>
      </c>
      <c r="D16" t="s">
        <v>73</v>
      </c>
      <c r="E16" t="s">
        <v>74</v>
      </c>
      <c r="F16" t="s">
        <v>75</v>
      </c>
    </row>
    <row r="17" spans="1:4" x14ac:dyDescent="0.4">
      <c r="A17" t="s">
        <v>81</v>
      </c>
      <c r="B17" t="s">
        <v>78</v>
      </c>
      <c r="C17" t="s">
        <v>79</v>
      </c>
    </row>
    <row r="18" spans="1:4" x14ac:dyDescent="0.4">
      <c r="A18" t="s">
        <v>74</v>
      </c>
      <c r="B18" t="s">
        <v>78</v>
      </c>
      <c r="C18" t="s">
        <v>80</v>
      </c>
    </row>
    <row r="20" spans="1:4" x14ac:dyDescent="0.4">
      <c r="A20" t="s">
        <v>76</v>
      </c>
    </row>
    <row r="21" spans="1:4" x14ac:dyDescent="0.4">
      <c r="A21" t="s">
        <v>58</v>
      </c>
      <c r="B21" t="s">
        <v>0</v>
      </c>
      <c r="C21" t="s">
        <v>59</v>
      </c>
      <c r="D21" t="s">
        <v>60</v>
      </c>
    </row>
    <row r="22" spans="1:4" x14ac:dyDescent="0.4">
      <c r="C22" t="s">
        <v>77</v>
      </c>
      <c r="D22" t="s">
        <v>60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368F7-FEFB-45FE-BF56-FD715186B6AA}">
  <dimension ref="A1:D10"/>
  <sheetViews>
    <sheetView workbookViewId="0">
      <selection activeCell="G23" sqref="G23"/>
    </sheetView>
  </sheetViews>
  <sheetFormatPr defaultRowHeight="18.75" x14ac:dyDescent="0.4"/>
  <cols>
    <col min="2" max="2" width="19.25" bestFit="1" customWidth="1"/>
    <col min="5" max="5" width="22.75" bestFit="1" customWidth="1"/>
    <col min="12" max="12" width="13.125" bestFit="1" customWidth="1"/>
  </cols>
  <sheetData>
    <row r="1" spans="1:4" x14ac:dyDescent="0.4">
      <c r="A1" t="s">
        <v>42</v>
      </c>
    </row>
    <row r="2" spans="1:4" x14ac:dyDescent="0.4">
      <c r="A2" t="s">
        <v>31</v>
      </c>
      <c r="B2" t="s">
        <v>43</v>
      </c>
      <c r="C2">
        <f>2*パラメータ!F12+パラメータ!F5+パラメータ!F13</f>
        <v>170</v>
      </c>
      <c r="D2" t="s">
        <v>62</v>
      </c>
    </row>
    <row r="3" spans="1:4" x14ac:dyDescent="0.4">
      <c r="A3" t="s">
        <v>32</v>
      </c>
      <c r="B3" t="s">
        <v>43</v>
      </c>
      <c r="D3" t="s">
        <v>69</v>
      </c>
    </row>
    <row r="4" spans="1:4" x14ac:dyDescent="0.4">
      <c r="A4" t="s">
        <v>33</v>
      </c>
      <c r="B4" t="s">
        <v>43</v>
      </c>
      <c r="D4" t="s">
        <v>63</v>
      </c>
    </row>
    <row r="5" spans="1:4" x14ac:dyDescent="0.4">
      <c r="A5" t="s">
        <v>64</v>
      </c>
      <c r="B5" t="s">
        <v>43</v>
      </c>
    </row>
    <row r="6" spans="1:4" x14ac:dyDescent="0.4">
      <c r="A6" t="s">
        <v>65</v>
      </c>
      <c r="B6" t="s">
        <v>43</v>
      </c>
      <c r="D6" t="s">
        <v>66</v>
      </c>
    </row>
    <row r="7" spans="1:4" x14ac:dyDescent="0.4">
      <c r="A7" t="s">
        <v>82</v>
      </c>
    </row>
    <row r="8" spans="1:4" x14ac:dyDescent="0.4">
      <c r="A8" t="s">
        <v>83</v>
      </c>
    </row>
    <row r="9" spans="1:4" x14ac:dyDescent="0.4">
      <c r="A9" t="s">
        <v>84</v>
      </c>
    </row>
    <row r="10" spans="1:4" x14ac:dyDescent="0.4">
      <c r="A10" t="s">
        <v>85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06A1A-3D9E-4A6B-B0D5-09A77B173158}">
  <dimension ref="A1:AC30"/>
  <sheetViews>
    <sheetView workbookViewId="0">
      <selection activeCell="Z11" sqref="Y11:Z11"/>
    </sheetView>
  </sheetViews>
  <sheetFormatPr defaultRowHeight="18.75" x14ac:dyDescent="0.4"/>
  <cols>
    <col min="1" max="1" width="5.375" customWidth="1"/>
    <col min="2" max="8" width="5.125" customWidth="1"/>
    <col min="9" max="9" width="4.5" customWidth="1"/>
    <col min="10" max="10" width="14.75" customWidth="1"/>
    <col min="11" max="11" width="15.75" customWidth="1"/>
    <col min="12" max="12" width="10" customWidth="1"/>
    <col min="13" max="13" width="15.5" customWidth="1"/>
    <col min="14" max="14" width="6.5" customWidth="1"/>
    <col min="15" max="15" width="10.5" customWidth="1"/>
    <col min="16" max="16" width="25.5" bestFit="1" customWidth="1"/>
    <col min="17" max="17" width="10.5" customWidth="1"/>
    <col min="18" max="18" width="9.375" bestFit="1" customWidth="1"/>
  </cols>
  <sheetData>
    <row r="1" spans="1:29" x14ac:dyDescent="0.4">
      <c r="A1" t="s">
        <v>15</v>
      </c>
    </row>
    <row r="2" spans="1:29" x14ac:dyDescent="0.4">
      <c r="A2" t="s">
        <v>26</v>
      </c>
      <c r="B2" t="s">
        <v>16</v>
      </c>
      <c r="C2" t="s">
        <v>17</v>
      </c>
      <c r="D2" t="s">
        <v>20</v>
      </c>
      <c r="E2" t="s">
        <v>21</v>
      </c>
      <c r="F2" t="s">
        <v>22</v>
      </c>
      <c r="G2" t="s">
        <v>23</v>
      </c>
      <c r="H2" t="s">
        <v>24</v>
      </c>
      <c r="I2" t="s">
        <v>19</v>
      </c>
      <c r="J2" t="s">
        <v>70</v>
      </c>
      <c r="K2" t="s">
        <v>52</v>
      </c>
      <c r="L2" t="s">
        <v>51</v>
      </c>
      <c r="M2" t="s">
        <v>53</v>
      </c>
      <c r="N2" t="s">
        <v>40</v>
      </c>
      <c r="O2" t="s">
        <v>92</v>
      </c>
      <c r="P2" t="s">
        <v>98</v>
      </c>
      <c r="R2" t="s">
        <v>16</v>
      </c>
      <c r="S2" t="s">
        <v>17</v>
      </c>
      <c r="T2" t="s">
        <v>20</v>
      </c>
      <c r="U2" t="s">
        <v>21</v>
      </c>
      <c r="V2" t="s">
        <v>22</v>
      </c>
      <c r="W2" t="s">
        <v>23</v>
      </c>
      <c r="X2" t="s">
        <v>24</v>
      </c>
      <c r="Y2" t="s">
        <v>19</v>
      </c>
      <c r="Z2" t="s">
        <v>70</v>
      </c>
      <c r="AA2" t="s">
        <v>52</v>
      </c>
      <c r="AB2" t="s">
        <v>51</v>
      </c>
      <c r="AC2" t="s">
        <v>53</v>
      </c>
    </row>
    <row r="3" spans="1:29" x14ac:dyDescent="0.4">
      <c r="A3">
        <v>1</v>
      </c>
      <c r="B3" t="s">
        <v>25</v>
      </c>
      <c r="C3" t="s">
        <v>99</v>
      </c>
      <c r="D3" t="s">
        <v>99</v>
      </c>
      <c r="E3" t="s">
        <v>99</v>
      </c>
      <c r="F3" t="s">
        <v>99</v>
      </c>
      <c r="G3" t="s">
        <v>99</v>
      </c>
      <c r="H3" t="s">
        <v>99</v>
      </c>
      <c r="I3" t="s">
        <v>99</v>
      </c>
      <c r="J3" t="s">
        <v>99</v>
      </c>
      <c r="K3" t="s">
        <v>99</v>
      </c>
      <c r="L3" t="s">
        <v>99</v>
      </c>
      <c r="M3" t="s">
        <v>99</v>
      </c>
      <c r="N3" t="s">
        <v>99</v>
      </c>
      <c r="O3" t="s">
        <v>99</v>
      </c>
      <c r="P3" t="str">
        <f>_xlfn.CONCAT(HeadCover[[#This Row],[P1]:[Head Cushion]])</f>
        <v>〇×××××××××××</v>
      </c>
      <c r="R3" t="str">
        <f>IF(パラメータ!$C$10=HeadCover!R2,"〇","×")</f>
        <v>〇</v>
      </c>
      <c r="S3" t="str">
        <f>IF(パラメータ!$C$10=HeadCover!S2,"〇","×")</f>
        <v>×</v>
      </c>
      <c r="T3" t="str">
        <f>IF(パラメータ!$C$10=HeadCover!T2,"〇","×")</f>
        <v>×</v>
      </c>
      <c r="U3" t="str">
        <f>IF(パラメータ!$C$10=HeadCover!U2,"〇","×")</f>
        <v>×</v>
      </c>
      <c r="V3" t="str">
        <f>IF(パラメータ!$C$10=HeadCover!V2,"〇","×")</f>
        <v>×</v>
      </c>
      <c r="W3" t="str">
        <f>IF(パラメータ!$C$10=HeadCover!W2,"〇","×")</f>
        <v>×</v>
      </c>
      <c r="X3" t="str">
        <f>IF(パラメータ!$C$10=HeadCover!X2,"〇","×")</f>
        <v>×</v>
      </c>
      <c r="Z3" t="s">
        <v>97</v>
      </c>
    </row>
    <row r="4" spans="1:29" x14ac:dyDescent="0.4">
      <c r="A4">
        <v>2</v>
      </c>
      <c r="B4" t="s">
        <v>99</v>
      </c>
      <c r="C4" t="s">
        <v>25</v>
      </c>
      <c r="D4" t="s">
        <v>99</v>
      </c>
      <c r="E4" t="s">
        <v>99</v>
      </c>
      <c r="F4" t="s">
        <v>99</v>
      </c>
      <c r="G4" t="s">
        <v>99</v>
      </c>
      <c r="H4" t="s">
        <v>99</v>
      </c>
      <c r="I4" t="s">
        <v>99</v>
      </c>
      <c r="J4" t="s">
        <v>99</v>
      </c>
      <c r="K4" t="s">
        <v>99</v>
      </c>
      <c r="L4" t="s">
        <v>99</v>
      </c>
      <c r="M4" t="s">
        <v>99</v>
      </c>
      <c r="N4" t="s">
        <v>99</v>
      </c>
      <c r="O4" t="s">
        <v>99</v>
      </c>
      <c r="P4" t="str">
        <f>_xlfn.CONCAT(HeadCover[[#This Row],[P1]:[Head Cushion]])</f>
        <v>×〇××××××××××</v>
      </c>
      <c r="R4" t="str">
        <f>_xlfn.CONCAT(R3:AB3)</f>
        <v>〇××××××〇</v>
      </c>
    </row>
    <row r="5" spans="1:29" x14ac:dyDescent="0.4">
      <c r="A5">
        <v>3</v>
      </c>
      <c r="B5" t="s">
        <v>99</v>
      </c>
      <c r="C5" t="s">
        <v>99</v>
      </c>
      <c r="D5" t="s">
        <v>25</v>
      </c>
      <c r="E5" t="s">
        <v>99</v>
      </c>
      <c r="F5" t="s">
        <v>99</v>
      </c>
      <c r="G5" t="s">
        <v>99</v>
      </c>
      <c r="H5" t="s">
        <v>99</v>
      </c>
      <c r="I5" t="s">
        <v>99</v>
      </c>
      <c r="J5" t="s">
        <v>99</v>
      </c>
      <c r="K5" t="s">
        <v>99</v>
      </c>
      <c r="L5" t="s">
        <v>99</v>
      </c>
      <c r="M5" t="s">
        <v>99</v>
      </c>
      <c r="N5" t="s">
        <v>99</v>
      </c>
      <c r="O5" t="s">
        <v>99</v>
      </c>
      <c r="P5" t="str">
        <f>_xlfn.CONCAT(HeadCover[[#This Row],[P1]:[Head Cushion]])</f>
        <v>××〇×××××××××</v>
      </c>
    </row>
    <row r="6" spans="1:29" x14ac:dyDescent="0.4">
      <c r="A6">
        <v>4</v>
      </c>
      <c r="B6" t="s">
        <v>99</v>
      </c>
      <c r="C6" t="s">
        <v>99</v>
      </c>
      <c r="D6" t="s">
        <v>99</v>
      </c>
      <c r="E6" t="s">
        <v>25</v>
      </c>
      <c r="F6" t="s">
        <v>99</v>
      </c>
      <c r="G6" t="s">
        <v>99</v>
      </c>
      <c r="H6" t="s">
        <v>99</v>
      </c>
      <c r="I6" t="s">
        <v>99</v>
      </c>
      <c r="J6" t="s">
        <v>99</v>
      </c>
      <c r="K6" t="s">
        <v>99</v>
      </c>
      <c r="L6" t="s">
        <v>99</v>
      </c>
      <c r="M6" t="s">
        <v>99</v>
      </c>
      <c r="N6" t="s">
        <v>25</v>
      </c>
      <c r="O6" t="s">
        <v>99</v>
      </c>
      <c r="P6" t="str">
        <f>_xlfn.CONCAT(HeadCover[[#This Row],[P1]:[Head Cushion]])</f>
        <v>×××〇××××××××</v>
      </c>
    </row>
    <row r="7" spans="1:29" x14ac:dyDescent="0.4">
      <c r="A7">
        <v>5</v>
      </c>
      <c r="B7" t="s">
        <v>99</v>
      </c>
      <c r="C7" t="s">
        <v>99</v>
      </c>
      <c r="D7" t="s">
        <v>99</v>
      </c>
      <c r="E7" t="s">
        <v>99</v>
      </c>
      <c r="F7" t="s">
        <v>25</v>
      </c>
      <c r="G7" t="s">
        <v>99</v>
      </c>
      <c r="H7" t="s">
        <v>99</v>
      </c>
      <c r="I7" t="s">
        <v>99</v>
      </c>
      <c r="J7" t="s">
        <v>99</v>
      </c>
      <c r="K7" t="s">
        <v>99</v>
      </c>
      <c r="L7" t="s">
        <v>99</v>
      </c>
      <c r="M7" t="s">
        <v>99</v>
      </c>
      <c r="N7" t="s">
        <v>25</v>
      </c>
      <c r="O7" t="s">
        <v>99</v>
      </c>
      <c r="P7" t="str">
        <f>_xlfn.CONCAT(HeadCover[[#This Row],[P1]:[Head Cushion]])</f>
        <v>××××〇×××××××</v>
      </c>
      <c r="R7">
        <f>SUMPRODUCT((HeadCover[P1]=R3)*(HeadCover[P2]=S3)*(HeadCover[P3]=T3)*(HeadCover[P4]=U3)*(HeadCover[P5]=V3)*(HeadCover[No]))</f>
        <v>1</v>
      </c>
    </row>
    <row r="8" spans="1:29" x14ac:dyDescent="0.4">
      <c r="A8">
        <v>6</v>
      </c>
      <c r="B8" t="s">
        <v>99</v>
      </c>
      <c r="C8" t="s">
        <v>99</v>
      </c>
      <c r="D8" t="s">
        <v>99</v>
      </c>
      <c r="E8" t="s">
        <v>99</v>
      </c>
      <c r="F8" t="s">
        <v>99</v>
      </c>
      <c r="G8" t="s">
        <v>25</v>
      </c>
      <c r="H8" t="s">
        <v>99</v>
      </c>
      <c r="I8" t="s">
        <v>99</v>
      </c>
      <c r="J8" t="s">
        <v>99</v>
      </c>
      <c r="K8" t="s">
        <v>99</v>
      </c>
      <c r="L8" t="s">
        <v>99</v>
      </c>
      <c r="M8" t="s">
        <v>99</v>
      </c>
      <c r="N8" t="s">
        <v>25</v>
      </c>
      <c r="O8" t="s">
        <v>99</v>
      </c>
      <c r="P8" t="str">
        <f>_xlfn.CONCAT(HeadCover[[#This Row],[P1]:[Head Cushion]])</f>
        <v>×××××〇××××××</v>
      </c>
    </row>
    <row r="9" spans="1:29" x14ac:dyDescent="0.4">
      <c r="A9">
        <v>7</v>
      </c>
      <c r="B9" t="s">
        <v>99</v>
      </c>
      <c r="C9" t="s">
        <v>99</v>
      </c>
      <c r="D9" t="s">
        <v>99</v>
      </c>
      <c r="E9" t="s">
        <v>99</v>
      </c>
      <c r="F9" t="s">
        <v>99</v>
      </c>
      <c r="G9" t="s">
        <v>99</v>
      </c>
      <c r="H9" t="s">
        <v>25</v>
      </c>
      <c r="I9" t="s">
        <v>99</v>
      </c>
      <c r="J9" t="s">
        <v>99</v>
      </c>
      <c r="K9" t="s">
        <v>99</v>
      </c>
      <c r="L9" t="s">
        <v>99</v>
      </c>
      <c r="M9" t="s">
        <v>99</v>
      </c>
      <c r="N9" t="s">
        <v>25</v>
      </c>
      <c r="O9" t="s">
        <v>99</v>
      </c>
      <c r="P9" t="str">
        <f>_xlfn.CONCAT(HeadCover[[#This Row],[P1]:[Head Cushion]])</f>
        <v>××××××〇×××××</v>
      </c>
    </row>
    <row r="10" spans="1:29" x14ac:dyDescent="0.4">
      <c r="A10">
        <v>8</v>
      </c>
      <c r="B10" t="s">
        <v>99</v>
      </c>
      <c r="C10" t="s">
        <v>99</v>
      </c>
      <c r="D10" t="s">
        <v>99</v>
      </c>
      <c r="E10" t="s">
        <v>99</v>
      </c>
      <c r="F10" t="s">
        <v>99</v>
      </c>
      <c r="G10" t="s">
        <v>99</v>
      </c>
      <c r="H10" t="s">
        <v>99</v>
      </c>
      <c r="I10" t="s">
        <v>25</v>
      </c>
      <c r="J10" t="s">
        <v>99</v>
      </c>
      <c r="K10" t="s">
        <v>99</v>
      </c>
      <c r="L10" t="s">
        <v>99</v>
      </c>
      <c r="M10" t="s">
        <v>99</v>
      </c>
      <c r="N10" t="s">
        <v>25</v>
      </c>
      <c r="O10" t="s">
        <v>99</v>
      </c>
      <c r="P10" t="str">
        <f>_xlfn.CONCAT(HeadCover[[#This Row],[P1]:[Head Cushion]])</f>
        <v>×××××××〇××××</v>
      </c>
    </row>
    <row r="11" spans="1:29" x14ac:dyDescent="0.4">
      <c r="A11">
        <v>9</v>
      </c>
      <c r="B11" t="s">
        <v>99</v>
      </c>
      <c r="C11" t="s">
        <v>25</v>
      </c>
      <c r="D11" t="s">
        <v>99</v>
      </c>
      <c r="E11" t="s">
        <v>99</v>
      </c>
      <c r="F11" t="s">
        <v>99</v>
      </c>
      <c r="G11" t="s">
        <v>99</v>
      </c>
      <c r="H11" t="s">
        <v>99</v>
      </c>
      <c r="I11" t="s">
        <v>25</v>
      </c>
      <c r="J11" t="s">
        <v>99</v>
      </c>
      <c r="K11" t="s">
        <v>99</v>
      </c>
      <c r="L11" t="s">
        <v>99</v>
      </c>
      <c r="M11" t="s">
        <v>99</v>
      </c>
      <c r="N11" t="s">
        <v>99</v>
      </c>
      <c r="O11" t="s">
        <v>99</v>
      </c>
      <c r="P11" t="str">
        <f>_xlfn.CONCAT(HeadCover[[#This Row],[P1]:[Head Cushion]])</f>
        <v>×〇×××××〇××××</v>
      </c>
    </row>
    <row r="12" spans="1:29" x14ac:dyDescent="0.4">
      <c r="A12">
        <v>10</v>
      </c>
      <c r="B12" t="s">
        <v>99</v>
      </c>
      <c r="C12" t="s">
        <v>99</v>
      </c>
      <c r="D12" t="s">
        <v>25</v>
      </c>
      <c r="E12" t="s">
        <v>99</v>
      </c>
      <c r="F12" t="s">
        <v>99</v>
      </c>
      <c r="G12" t="s">
        <v>99</v>
      </c>
      <c r="H12" t="s">
        <v>99</v>
      </c>
      <c r="I12" t="s">
        <v>25</v>
      </c>
      <c r="J12" t="s">
        <v>99</v>
      </c>
      <c r="K12" t="s">
        <v>99</v>
      </c>
      <c r="L12" t="s">
        <v>99</v>
      </c>
      <c r="M12" t="s">
        <v>99</v>
      </c>
      <c r="N12" t="s">
        <v>99</v>
      </c>
      <c r="O12" t="s">
        <v>99</v>
      </c>
      <c r="P12" t="str">
        <f>_xlfn.CONCAT(HeadCover[[#This Row],[P1]:[Head Cushion]])</f>
        <v>××〇××××〇××××</v>
      </c>
    </row>
    <row r="13" spans="1:29" x14ac:dyDescent="0.4">
      <c r="A13">
        <v>11</v>
      </c>
      <c r="B13" t="s">
        <v>99</v>
      </c>
      <c r="C13" t="s">
        <v>99</v>
      </c>
      <c r="D13" t="s">
        <v>99</v>
      </c>
      <c r="E13" t="s">
        <v>25</v>
      </c>
      <c r="F13" t="s">
        <v>99</v>
      </c>
      <c r="G13" t="s">
        <v>99</v>
      </c>
      <c r="H13" t="s">
        <v>99</v>
      </c>
      <c r="I13" t="s">
        <v>25</v>
      </c>
      <c r="J13" t="s">
        <v>99</v>
      </c>
      <c r="K13" t="s">
        <v>99</v>
      </c>
      <c r="L13" t="s">
        <v>99</v>
      </c>
      <c r="M13" t="s">
        <v>99</v>
      </c>
      <c r="N13" t="s">
        <v>99</v>
      </c>
      <c r="O13" t="s">
        <v>99</v>
      </c>
      <c r="P13" t="str">
        <f>_xlfn.CONCAT(HeadCover[[#This Row],[P1]:[Head Cushion]])</f>
        <v>×××〇×××〇××××</v>
      </c>
    </row>
    <row r="14" spans="1:29" x14ac:dyDescent="0.4">
      <c r="A14">
        <v>12</v>
      </c>
      <c r="B14" t="s">
        <v>99</v>
      </c>
      <c r="C14" t="s">
        <v>99</v>
      </c>
      <c r="D14" t="s">
        <v>99</v>
      </c>
      <c r="E14" t="s">
        <v>99</v>
      </c>
      <c r="F14" t="s">
        <v>25</v>
      </c>
      <c r="G14" t="s">
        <v>99</v>
      </c>
      <c r="H14" t="s">
        <v>99</v>
      </c>
      <c r="I14" t="s">
        <v>25</v>
      </c>
      <c r="J14" t="s">
        <v>99</v>
      </c>
      <c r="K14" t="s">
        <v>99</v>
      </c>
      <c r="L14" t="s">
        <v>99</v>
      </c>
      <c r="M14" t="s">
        <v>99</v>
      </c>
      <c r="N14" t="s">
        <v>99</v>
      </c>
      <c r="O14" t="s">
        <v>99</v>
      </c>
      <c r="P14" t="str">
        <f>_xlfn.CONCAT(HeadCover[[#This Row],[P1]:[Head Cushion]])</f>
        <v>××××〇××〇××××</v>
      </c>
    </row>
    <row r="15" spans="1:29" x14ac:dyDescent="0.4">
      <c r="A15">
        <v>13</v>
      </c>
      <c r="B15" t="s">
        <v>99</v>
      </c>
      <c r="C15" t="s">
        <v>99</v>
      </c>
      <c r="D15" t="s">
        <v>99</v>
      </c>
      <c r="E15" t="s">
        <v>99</v>
      </c>
      <c r="F15" t="s">
        <v>99</v>
      </c>
      <c r="G15" t="s">
        <v>25</v>
      </c>
      <c r="H15" t="s">
        <v>99</v>
      </c>
      <c r="I15" t="s">
        <v>25</v>
      </c>
      <c r="J15" t="s">
        <v>99</v>
      </c>
      <c r="K15" t="s">
        <v>99</v>
      </c>
      <c r="L15" t="s">
        <v>99</v>
      </c>
      <c r="M15" t="s">
        <v>99</v>
      </c>
      <c r="N15" t="s">
        <v>99</v>
      </c>
      <c r="O15" t="s">
        <v>99</v>
      </c>
      <c r="P15" t="str">
        <f>_xlfn.CONCAT(HeadCover[[#This Row],[P1]:[Head Cushion]])</f>
        <v>×××××〇×〇××××</v>
      </c>
    </row>
    <row r="16" spans="1:29" x14ac:dyDescent="0.4">
      <c r="A16">
        <v>14</v>
      </c>
      <c r="B16" t="s">
        <v>99</v>
      </c>
      <c r="C16" t="s">
        <v>99</v>
      </c>
      <c r="D16" t="s">
        <v>99</v>
      </c>
      <c r="E16" t="s">
        <v>99</v>
      </c>
      <c r="F16" t="s">
        <v>99</v>
      </c>
      <c r="G16" t="s">
        <v>99</v>
      </c>
      <c r="H16" t="s">
        <v>25</v>
      </c>
      <c r="I16" t="s">
        <v>25</v>
      </c>
      <c r="J16" t="s">
        <v>99</v>
      </c>
      <c r="K16" t="s">
        <v>99</v>
      </c>
      <c r="L16" t="s">
        <v>99</v>
      </c>
      <c r="M16" t="s">
        <v>99</v>
      </c>
      <c r="N16" t="s">
        <v>99</v>
      </c>
      <c r="O16" t="s">
        <v>99</v>
      </c>
      <c r="P16" t="str">
        <f>_xlfn.CONCAT(HeadCover[[#This Row],[P1]:[Head Cushion]])</f>
        <v>××××××〇〇××××</v>
      </c>
    </row>
    <row r="17" spans="1:16" x14ac:dyDescent="0.4">
      <c r="A17">
        <v>15</v>
      </c>
      <c r="B17" t="s">
        <v>99</v>
      </c>
      <c r="C17" t="s">
        <v>99</v>
      </c>
      <c r="D17" t="s">
        <v>99</v>
      </c>
      <c r="E17" t="s">
        <v>99</v>
      </c>
      <c r="F17" t="s">
        <v>99</v>
      </c>
      <c r="G17" t="s">
        <v>99</v>
      </c>
      <c r="H17" t="s">
        <v>99</v>
      </c>
      <c r="I17" t="s">
        <v>99</v>
      </c>
      <c r="J17" t="s">
        <v>25</v>
      </c>
      <c r="K17" t="s">
        <v>99</v>
      </c>
      <c r="L17" t="s">
        <v>99</v>
      </c>
      <c r="M17" t="s">
        <v>99</v>
      </c>
      <c r="N17" t="s">
        <v>99</v>
      </c>
      <c r="O17" t="s">
        <v>99</v>
      </c>
      <c r="P17" t="str">
        <f>_xlfn.CONCAT(HeadCover[[#This Row],[P1]:[Head Cushion]])</f>
        <v>××××××××〇×××</v>
      </c>
    </row>
    <row r="18" spans="1:16" x14ac:dyDescent="0.4">
      <c r="A18">
        <v>16</v>
      </c>
      <c r="B18" t="s">
        <v>99</v>
      </c>
      <c r="C18" t="s">
        <v>25</v>
      </c>
      <c r="D18" t="s">
        <v>99</v>
      </c>
      <c r="E18" t="s">
        <v>99</v>
      </c>
      <c r="F18" t="s">
        <v>99</v>
      </c>
      <c r="G18" t="s">
        <v>99</v>
      </c>
      <c r="H18" t="s">
        <v>99</v>
      </c>
      <c r="I18" t="s">
        <v>99</v>
      </c>
      <c r="J18" t="s">
        <v>25</v>
      </c>
      <c r="K18" t="s">
        <v>99</v>
      </c>
      <c r="L18" t="s">
        <v>99</v>
      </c>
      <c r="M18" t="s">
        <v>99</v>
      </c>
      <c r="N18" t="s">
        <v>99</v>
      </c>
      <c r="O18" t="s">
        <v>99</v>
      </c>
      <c r="P18" t="str">
        <f>_xlfn.CONCAT(HeadCover[[#This Row],[P1]:[Head Cushion]])</f>
        <v>×〇××××××〇×××</v>
      </c>
    </row>
    <row r="19" spans="1:16" x14ac:dyDescent="0.4">
      <c r="A19">
        <v>17</v>
      </c>
      <c r="B19" t="s">
        <v>99</v>
      </c>
      <c r="C19" t="s">
        <v>99</v>
      </c>
      <c r="D19" t="s">
        <v>25</v>
      </c>
      <c r="E19" t="s">
        <v>99</v>
      </c>
      <c r="F19" t="s">
        <v>99</v>
      </c>
      <c r="G19" t="s">
        <v>99</v>
      </c>
      <c r="H19" t="s">
        <v>99</v>
      </c>
      <c r="I19" t="s">
        <v>99</v>
      </c>
      <c r="J19" t="s">
        <v>25</v>
      </c>
      <c r="K19" t="s">
        <v>99</v>
      </c>
      <c r="L19" t="s">
        <v>99</v>
      </c>
      <c r="M19" t="s">
        <v>99</v>
      </c>
      <c r="N19" t="s">
        <v>99</v>
      </c>
      <c r="O19" t="s">
        <v>99</v>
      </c>
      <c r="P19" t="str">
        <f>_xlfn.CONCAT(HeadCover[[#This Row],[P1]:[Head Cushion]])</f>
        <v>××〇×××××〇×××</v>
      </c>
    </row>
    <row r="20" spans="1:16" x14ac:dyDescent="0.4">
      <c r="A20">
        <v>18</v>
      </c>
      <c r="B20" t="s">
        <v>99</v>
      </c>
      <c r="C20" t="s">
        <v>99</v>
      </c>
      <c r="D20" t="s">
        <v>99</v>
      </c>
      <c r="E20" t="s">
        <v>25</v>
      </c>
      <c r="F20" t="s">
        <v>99</v>
      </c>
      <c r="G20" t="s">
        <v>99</v>
      </c>
      <c r="H20" t="s">
        <v>99</v>
      </c>
      <c r="I20" t="s">
        <v>99</v>
      </c>
      <c r="J20" t="s">
        <v>25</v>
      </c>
      <c r="K20" t="s">
        <v>99</v>
      </c>
      <c r="L20" t="s">
        <v>99</v>
      </c>
      <c r="M20" t="s">
        <v>99</v>
      </c>
      <c r="N20" t="s">
        <v>99</v>
      </c>
      <c r="O20" t="s">
        <v>99</v>
      </c>
      <c r="P20" t="str">
        <f>_xlfn.CONCAT(HeadCover[[#This Row],[P1]:[Head Cushion]])</f>
        <v>×××〇××××〇×××</v>
      </c>
    </row>
    <row r="21" spans="1:16" x14ac:dyDescent="0.4">
      <c r="A21">
        <v>19</v>
      </c>
      <c r="B21" t="s">
        <v>99</v>
      </c>
      <c r="C21" t="s">
        <v>99</v>
      </c>
      <c r="D21" t="s">
        <v>99</v>
      </c>
      <c r="E21" t="s">
        <v>99</v>
      </c>
      <c r="F21" t="s">
        <v>25</v>
      </c>
      <c r="G21" t="s">
        <v>99</v>
      </c>
      <c r="H21" t="s">
        <v>99</v>
      </c>
      <c r="I21" t="s">
        <v>99</v>
      </c>
      <c r="J21" t="s">
        <v>25</v>
      </c>
      <c r="K21" t="s">
        <v>99</v>
      </c>
      <c r="L21" t="s">
        <v>99</v>
      </c>
      <c r="M21" t="s">
        <v>99</v>
      </c>
      <c r="N21" t="s">
        <v>99</v>
      </c>
      <c r="O21" t="s">
        <v>99</v>
      </c>
      <c r="P21" t="str">
        <f>_xlfn.CONCAT(HeadCover[[#This Row],[P1]:[Head Cushion]])</f>
        <v>××××〇×××〇×××</v>
      </c>
    </row>
    <row r="22" spans="1:16" x14ac:dyDescent="0.4">
      <c r="A22">
        <v>20</v>
      </c>
      <c r="B22" t="s">
        <v>99</v>
      </c>
      <c r="C22" t="s">
        <v>99</v>
      </c>
      <c r="D22" t="s">
        <v>99</v>
      </c>
      <c r="E22" t="s">
        <v>99</v>
      </c>
      <c r="F22" t="s">
        <v>99</v>
      </c>
      <c r="G22" t="s">
        <v>25</v>
      </c>
      <c r="H22" t="s">
        <v>99</v>
      </c>
      <c r="I22" t="s">
        <v>99</v>
      </c>
      <c r="J22" t="s">
        <v>25</v>
      </c>
      <c r="K22" t="s">
        <v>99</v>
      </c>
      <c r="L22" t="s">
        <v>99</v>
      </c>
      <c r="M22" t="s">
        <v>99</v>
      </c>
      <c r="N22" t="s">
        <v>99</v>
      </c>
      <c r="O22" t="s">
        <v>99</v>
      </c>
      <c r="P22" t="str">
        <f>_xlfn.CONCAT(HeadCover[[#This Row],[P1]:[Head Cushion]])</f>
        <v>×××××〇××〇×××</v>
      </c>
    </row>
    <row r="23" spans="1:16" x14ac:dyDescent="0.4">
      <c r="A23">
        <v>21</v>
      </c>
      <c r="B23" t="s">
        <v>99</v>
      </c>
      <c r="C23" t="s">
        <v>99</v>
      </c>
      <c r="D23" t="s">
        <v>99</v>
      </c>
      <c r="E23" t="s">
        <v>99</v>
      </c>
      <c r="F23" t="s">
        <v>99</v>
      </c>
      <c r="G23" t="s">
        <v>99</v>
      </c>
      <c r="H23" t="s">
        <v>25</v>
      </c>
      <c r="I23" t="s">
        <v>99</v>
      </c>
      <c r="J23" t="s">
        <v>25</v>
      </c>
      <c r="K23" t="s">
        <v>99</v>
      </c>
      <c r="L23" t="s">
        <v>99</v>
      </c>
      <c r="M23" t="s">
        <v>99</v>
      </c>
      <c r="N23" t="s">
        <v>99</v>
      </c>
      <c r="O23" t="s">
        <v>99</v>
      </c>
      <c r="P23" t="str">
        <f>_xlfn.CONCAT(HeadCover[[#This Row],[P1]:[Head Cushion]])</f>
        <v>××××××〇×〇×××</v>
      </c>
    </row>
    <row r="24" spans="1:16" x14ac:dyDescent="0.4">
      <c r="A24">
        <v>22</v>
      </c>
      <c r="B24" t="s">
        <v>99</v>
      </c>
      <c r="C24" t="s">
        <v>99</v>
      </c>
      <c r="D24" t="s">
        <v>99</v>
      </c>
      <c r="E24" t="s">
        <v>99</v>
      </c>
      <c r="F24" t="s">
        <v>99</v>
      </c>
      <c r="G24" t="s">
        <v>99</v>
      </c>
      <c r="H24" t="s">
        <v>99</v>
      </c>
      <c r="I24" t="s">
        <v>99</v>
      </c>
      <c r="J24" t="s">
        <v>99</v>
      </c>
      <c r="K24" t="s">
        <v>25</v>
      </c>
      <c r="L24" t="s">
        <v>99</v>
      </c>
      <c r="M24" t="s">
        <v>99</v>
      </c>
      <c r="N24" t="s">
        <v>99</v>
      </c>
      <c r="O24" t="s">
        <v>99</v>
      </c>
      <c r="P24" t="str">
        <f>_xlfn.CONCAT(HeadCover[[#This Row],[P1]:[Head Cushion]])</f>
        <v>×××××××××〇××</v>
      </c>
    </row>
    <row r="25" spans="1:16" x14ac:dyDescent="0.4">
      <c r="A25">
        <v>23</v>
      </c>
      <c r="B25" t="s">
        <v>99</v>
      </c>
      <c r="C25" t="s">
        <v>25</v>
      </c>
      <c r="D25" t="s">
        <v>99</v>
      </c>
      <c r="E25" t="s">
        <v>99</v>
      </c>
      <c r="F25" t="s">
        <v>99</v>
      </c>
      <c r="G25" t="s">
        <v>99</v>
      </c>
      <c r="H25" t="s">
        <v>99</v>
      </c>
      <c r="I25" t="s">
        <v>99</v>
      </c>
      <c r="J25" t="s">
        <v>99</v>
      </c>
      <c r="K25" t="s">
        <v>25</v>
      </c>
      <c r="L25" t="s">
        <v>99</v>
      </c>
      <c r="M25" t="s">
        <v>99</v>
      </c>
      <c r="N25" t="s">
        <v>99</v>
      </c>
      <c r="O25" t="s">
        <v>99</v>
      </c>
      <c r="P25" t="str">
        <f>_xlfn.CONCAT(HeadCover[[#This Row],[P1]:[Head Cushion]])</f>
        <v>×〇×××××××〇××</v>
      </c>
    </row>
    <row r="26" spans="1:16" x14ac:dyDescent="0.4">
      <c r="A26">
        <v>24</v>
      </c>
      <c r="B26" t="s">
        <v>99</v>
      </c>
      <c r="C26" t="s">
        <v>99</v>
      </c>
      <c r="D26" t="s">
        <v>25</v>
      </c>
      <c r="E26" t="s">
        <v>99</v>
      </c>
      <c r="F26" t="s">
        <v>99</v>
      </c>
      <c r="G26" t="s">
        <v>99</v>
      </c>
      <c r="H26" t="s">
        <v>99</v>
      </c>
      <c r="I26" t="s">
        <v>99</v>
      </c>
      <c r="J26" t="s">
        <v>99</v>
      </c>
      <c r="K26" t="s">
        <v>25</v>
      </c>
      <c r="L26" t="s">
        <v>99</v>
      </c>
      <c r="M26" t="s">
        <v>99</v>
      </c>
      <c r="N26" t="s">
        <v>99</v>
      </c>
      <c r="O26" t="s">
        <v>99</v>
      </c>
      <c r="P26" t="str">
        <f>_xlfn.CONCAT(HeadCover[[#This Row],[P1]:[Head Cushion]])</f>
        <v>××〇××××××〇××</v>
      </c>
    </row>
    <row r="27" spans="1:16" x14ac:dyDescent="0.4">
      <c r="A27">
        <v>25</v>
      </c>
      <c r="B27" t="s">
        <v>99</v>
      </c>
      <c r="C27" t="s">
        <v>99</v>
      </c>
      <c r="D27" t="s">
        <v>99</v>
      </c>
      <c r="E27" t="s">
        <v>25</v>
      </c>
      <c r="F27" t="s">
        <v>99</v>
      </c>
      <c r="G27" t="s">
        <v>99</v>
      </c>
      <c r="H27" t="s">
        <v>99</v>
      </c>
      <c r="I27" t="s">
        <v>99</v>
      </c>
      <c r="J27" t="s">
        <v>99</v>
      </c>
      <c r="K27" t="s">
        <v>25</v>
      </c>
      <c r="L27" t="s">
        <v>99</v>
      </c>
      <c r="M27" t="s">
        <v>99</v>
      </c>
      <c r="N27" t="s">
        <v>99</v>
      </c>
      <c r="O27" t="s">
        <v>99</v>
      </c>
      <c r="P27" t="str">
        <f>_xlfn.CONCAT(HeadCover[[#This Row],[P1]:[Head Cushion]])</f>
        <v>×××〇×××××〇××</v>
      </c>
    </row>
    <row r="28" spans="1:16" x14ac:dyDescent="0.4">
      <c r="A28">
        <v>26</v>
      </c>
      <c r="B28" t="s">
        <v>99</v>
      </c>
      <c r="C28" t="s">
        <v>99</v>
      </c>
      <c r="D28" t="s">
        <v>99</v>
      </c>
      <c r="E28" t="s">
        <v>99</v>
      </c>
      <c r="F28" t="s">
        <v>25</v>
      </c>
      <c r="G28" t="s">
        <v>99</v>
      </c>
      <c r="H28" t="s">
        <v>99</v>
      </c>
      <c r="I28" t="s">
        <v>99</v>
      </c>
      <c r="J28" t="s">
        <v>99</v>
      </c>
      <c r="K28" t="s">
        <v>25</v>
      </c>
      <c r="L28" t="s">
        <v>99</v>
      </c>
      <c r="M28" t="s">
        <v>99</v>
      </c>
      <c r="N28" t="s">
        <v>99</v>
      </c>
      <c r="O28" t="s">
        <v>99</v>
      </c>
      <c r="P28" t="str">
        <f>_xlfn.CONCAT(HeadCover[[#This Row],[P1]:[Head Cushion]])</f>
        <v>××××〇××××〇××</v>
      </c>
    </row>
    <row r="29" spans="1:16" x14ac:dyDescent="0.4">
      <c r="A29">
        <v>27</v>
      </c>
      <c r="B29" t="s">
        <v>99</v>
      </c>
      <c r="C29" t="s">
        <v>99</v>
      </c>
      <c r="D29" t="s">
        <v>99</v>
      </c>
      <c r="E29" t="s">
        <v>99</v>
      </c>
      <c r="F29" t="s">
        <v>99</v>
      </c>
      <c r="G29" t="s">
        <v>25</v>
      </c>
      <c r="H29" t="s">
        <v>99</v>
      </c>
      <c r="I29" t="s">
        <v>99</v>
      </c>
      <c r="J29" t="s">
        <v>99</v>
      </c>
      <c r="K29" t="s">
        <v>25</v>
      </c>
      <c r="L29" t="s">
        <v>99</v>
      </c>
      <c r="M29" t="s">
        <v>99</v>
      </c>
      <c r="N29" t="s">
        <v>99</v>
      </c>
      <c r="O29" t="s">
        <v>99</v>
      </c>
      <c r="P29" t="str">
        <f>_xlfn.CONCAT(HeadCover[[#This Row],[P1]:[Head Cushion]])</f>
        <v>×××××〇×××〇××</v>
      </c>
    </row>
    <row r="30" spans="1:16" x14ac:dyDescent="0.4">
      <c r="A30">
        <v>28</v>
      </c>
      <c r="B30" t="s">
        <v>99</v>
      </c>
      <c r="C30" t="s">
        <v>99</v>
      </c>
      <c r="D30" t="s">
        <v>99</v>
      </c>
      <c r="E30" t="s">
        <v>99</v>
      </c>
      <c r="F30" t="s">
        <v>99</v>
      </c>
      <c r="G30" t="s">
        <v>99</v>
      </c>
      <c r="H30" t="s">
        <v>25</v>
      </c>
      <c r="I30" t="s">
        <v>99</v>
      </c>
      <c r="J30" t="s">
        <v>99</v>
      </c>
      <c r="K30" t="s">
        <v>25</v>
      </c>
      <c r="L30" t="s">
        <v>99</v>
      </c>
      <c r="M30" t="s">
        <v>99</v>
      </c>
      <c r="N30" t="s">
        <v>99</v>
      </c>
      <c r="O30" t="s">
        <v>99</v>
      </c>
      <c r="P30" t="str">
        <f>_xlfn.CONCAT(HeadCover[[#This Row],[P1]:[Head Cushion]])</f>
        <v>××××××〇××〇××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3100D-CB7A-4D3F-B6C4-50BABC37F1D4}">
  <dimension ref="A1:F10"/>
  <sheetViews>
    <sheetView tabSelected="1" workbookViewId="0">
      <selection activeCell="J7" sqref="J7"/>
    </sheetView>
  </sheetViews>
  <sheetFormatPr defaultRowHeight="18.75" x14ac:dyDescent="0.4"/>
  <cols>
    <col min="1" max="1" width="3.875" bestFit="1" customWidth="1"/>
    <col min="2" max="2" width="13.125" bestFit="1" customWidth="1"/>
    <col min="3" max="3" width="3.375" bestFit="1" customWidth="1"/>
    <col min="4" max="4" width="5.25" bestFit="1" customWidth="1"/>
    <col min="5" max="5" width="11" bestFit="1" customWidth="1"/>
    <col min="6" max="6" width="4.375" bestFit="1" customWidth="1"/>
  </cols>
  <sheetData>
    <row r="1" spans="1:6" x14ac:dyDescent="0.4">
      <c r="A1" t="s">
        <v>26</v>
      </c>
      <c r="B1" t="s">
        <v>100</v>
      </c>
      <c r="C1" t="s">
        <v>39</v>
      </c>
      <c r="D1" t="s">
        <v>40</v>
      </c>
      <c r="E1" t="s">
        <v>101</v>
      </c>
      <c r="F1" t="s">
        <v>90</v>
      </c>
    </row>
    <row r="2" spans="1:6" x14ac:dyDescent="0.4">
      <c r="A2">
        <v>1</v>
      </c>
      <c r="B2" t="s">
        <v>31</v>
      </c>
      <c r="E2" t="str">
        <f>"CT"&amp;パラメータ!F4&amp;"-L"&amp;部品パラメータ!C2</f>
        <v>CT50-L170</v>
      </c>
      <c r="F2">
        <v>1</v>
      </c>
    </row>
    <row r="3" spans="1:6" x14ac:dyDescent="0.4">
      <c r="A3">
        <v>2</v>
      </c>
      <c r="B3" t="s">
        <v>32</v>
      </c>
      <c r="F3">
        <v>1</v>
      </c>
    </row>
    <row r="4" spans="1:6" x14ac:dyDescent="0.4">
      <c r="A4">
        <v>3</v>
      </c>
      <c r="B4" t="s">
        <v>33</v>
      </c>
      <c r="C4" t="str">
        <f>IF(パラメータ!C7="W","〇","×")</f>
        <v>×</v>
      </c>
      <c r="F4">
        <v>1</v>
      </c>
    </row>
    <row r="5" spans="1:6" x14ac:dyDescent="0.4">
      <c r="A5">
        <v>4</v>
      </c>
      <c r="B5" t="s">
        <v>34</v>
      </c>
      <c r="F5">
        <v>1</v>
      </c>
    </row>
    <row r="6" spans="1:6" x14ac:dyDescent="0.4">
      <c r="A6">
        <v>5</v>
      </c>
      <c r="B6" t="s">
        <v>35</v>
      </c>
      <c r="E6" t="str">
        <f>"NHC-"&amp;パラメータ!C5</f>
        <v>NHC-50</v>
      </c>
      <c r="F6">
        <v>1</v>
      </c>
    </row>
    <row r="7" spans="1:6" x14ac:dyDescent="0.4">
      <c r="A7">
        <v>6</v>
      </c>
      <c r="B7" t="s">
        <v>36</v>
      </c>
      <c r="F7">
        <v>1</v>
      </c>
    </row>
    <row r="8" spans="1:6" x14ac:dyDescent="0.4">
      <c r="A8">
        <v>7</v>
      </c>
      <c r="B8" t="s">
        <v>37</v>
      </c>
      <c r="F8">
        <v>1</v>
      </c>
    </row>
    <row r="9" spans="1:6" x14ac:dyDescent="0.4">
      <c r="A9">
        <v>8</v>
      </c>
      <c r="B9" t="s">
        <v>38</v>
      </c>
      <c r="F9">
        <v>1</v>
      </c>
    </row>
    <row r="10" spans="1:6" x14ac:dyDescent="0.4">
      <c r="A10">
        <v>9</v>
      </c>
      <c r="B10" t="s">
        <v>64</v>
      </c>
      <c r="F10">
        <v>4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33F70-C27B-4BA9-B19D-4651E35386AD}">
  <dimension ref="A1"/>
  <sheetViews>
    <sheetView workbookViewId="0"/>
  </sheetViews>
  <sheetFormatPr defaultRowHeight="18.75" x14ac:dyDescent="0.4"/>
  <sheetData/>
  <phoneticPr fontId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q L x Y U 2 w 5 1 d y j A A A A 9 Q A A A B I A H A B D b 2 5 m a W c v U G F j a 2 F n Z S 5 4 b W w g o h g A K K A U A A A A A A A A A A A A A A A A A A A A A A A A A A A A h Y 8 x D o I w G I W v Q r r T Q h l U 8 l M G N y M J i Y l x b U q F K h R D i + V u D h 7 J K w h R 1 M 3 x v e 8 b 3 n v c 7 p A O T e 1 d Z W d U q x M U 4 g B 5 U o u 2 U L p M U G + P / h K l D H I u z r y U 3 i h r E w + m S F B l 7 S U m x D m H X Y T b r i Q 0 C E J y y L Y 7 U c m G o 4 + s / s u + 0 s Z y L S R i s H + N Y R S v F j i i 4 y Q g c w e Z 0 l 8 + s Y n + l L D u a 9 t 3 k p 2 4 v 8 m B z B H I + w J 7 A l B L A w Q U A A I A C A C o v F h T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q L x Y U y i K R 7 g O A A A A E Q A A A B M A H A B G b 3 J t d W x h c y 9 T Z W N 0 a W 9 u M S 5 t I K I Y A C i g F A A A A A A A A A A A A A A A A A A A A A A A A A A A A C t O T S 7 J z M 9 T C I b Q h t Y A U E s B A i 0 A F A A C A A g A q L x Y U 2 w 5 1 d y j A A A A 9 Q A A A B I A A A A A A A A A A A A A A A A A A A A A A E N v b m Z p Z y 9 Q Y W N r Y W d l L n h t b F B L A Q I t A B Q A A g A I A K i 8 W F M P y u m r p A A A A O k A A A A T A A A A A A A A A A A A A A A A A O 8 A A A B b Q 2 9 u d G V u d F 9 U e X B l c 1 0 u e G 1 s U E s B A i 0 A F A A C A A g A q L x Y U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C M c 7 6 r E r J N M g M l k F F L T T C A A A A A A A g A A A A A A E G Y A A A A B A A A g A A A A 4 m Z / a o A J u 0 6 8 n t E g G O 9 g F S E q 7 6 t C K G i 8 Z W z u q k 5 F C + c A A A A A D o A A A A A C A A A g A A A A i Q o i I q N / p / L i y 0 x K M 8 T + K Q h s z J k m U + J U W C S X 4 N V K o M Z Q A A A A O f t t / z + f T q O k R L e 3 O B l g + 2 b d R x B d j y Q Q 4 H d i n 2 7 T M 4 k 8 U 8 5 p I h u 5 A T p k 3 R h K K 1 L O P 4 u 4 v f N n c W x v D O 2 3 / X l V h k h v K 5 L d 7 z y g t F s 3 O Z V g 5 H x A A A A A 3 v C G j i Q s 2 m M i i d 4 m j j X K 9 e L w A y 1 6 Y C K 6 w h f y D f j 8 4 P 5 m z y c m F t D B R R 5 H 9 v 7 4 p D g 3 + y h x G n 3 9 8 s v N 0 X J B e 1 m B g A = = < / D a t a M a s h u p > 
</file>

<file path=customXml/itemProps1.xml><?xml version="1.0" encoding="utf-8"?>
<ds:datastoreItem xmlns:ds="http://schemas.openxmlformats.org/officeDocument/2006/customXml" ds:itemID="{82712454-418B-4875-8733-DC3C458A0BB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パラメータ</vt:lpstr>
      <vt:lpstr>寸法表</vt:lpstr>
      <vt:lpstr>ユーザー入力パラメータ</vt:lpstr>
      <vt:lpstr>部品パラメータ</vt:lpstr>
      <vt:lpstr>HeadCover</vt:lpstr>
      <vt:lpstr>構成部品コンフィグレーション</vt:lpstr>
      <vt:lpstr>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</dc:creator>
  <cp:lastModifiedBy>宮脇 祐樹</cp:lastModifiedBy>
  <dcterms:created xsi:type="dcterms:W3CDTF">2021-10-23T12:07:56Z</dcterms:created>
  <dcterms:modified xsi:type="dcterms:W3CDTF">2021-10-24T16:28:15Z</dcterms:modified>
</cp:coreProperties>
</file>