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20"/>
  <workbookPr/>
  <mc:AlternateContent xmlns:mc="http://schemas.openxmlformats.org/markup-compatibility/2006">
    <mc:Choice Requires="x15">
      <x15ac:absPath xmlns:x15ac="http://schemas.microsoft.com/office/spreadsheetml/2010/11/ac" url="/Users/zacharyzordo/Documents/Bootcamp GIS/Turn Your Spatial Idea Into a Successful Startup/"/>
    </mc:Choice>
  </mc:AlternateContent>
  <xr:revisionPtr revIDLastSave="0" documentId="13_ncr:1_{B2F63DFA-52A3-BC40-995F-60DE04020F50}" xr6:coauthVersionLast="47" xr6:coauthVersionMax="47" xr10:uidLastSave="{00000000-0000-0000-0000-000000000000}"/>
  <bookViews>
    <workbookView xWindow="0" yWindow="0" windowWidth="35840" windowHeight="22400" activeTab="4" xr2:uid="{00000000-000D-0000-FFFF-FFFF00000000}"/>
  </bookViews>
  <sheets>
    <sheet name="MVP" sheetId="1" r:id="rId1"/>
    <sheet name="Research" sheetId="2" r:id="rId2"/>
    <sheet name="Agile Development" sheetId="3" r:id="rId3"/>
    <sheet name="Financial Model" sheetId="4" r:id="rId4"/>
    <sheet name="Marketing" sheetId="5" r:id="rId5"/>
    <sheet name="Tribe" sheetId="6" r:id="rId6"/>
    <sheet name="Funding" sheetId="7" r:id="rId7"/>
    <sheet name="Pilot Project" sheetId="8" r:id="rId8"/>
    <sheet name="Pitch deck"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 i="4" l="1"/>
  <c r="C36" i="4"/>
  <c r="D36" i="4"/>
  <c r="E36" i="4"/>
  <c r="F36" i="4"/>
  <c r="G36" i="4"/>
  <c r="N33" i="4"/>
  <c r="F29" i="4"/>
  <c r="N28" i="4"/>
  <c r="I36" i="4"/>
  <c r="J36" i="4"/>
  <c r="K36" i="4"/>
  <c r="L36" i="4"/>
  <c r="M36" i="4"/>
  <c r="H36" i="4"/>
  <c r="N35" i="4"/>
  <c r="N34" i="4"/>
  <c r="N32" i="4"/>
  <c r="N27" i="4"/>
  <c r="N23" i="4"/>
  <c r="D24" i="4"/>
  <c r="I16" i="4"/>
  <c r="N16" i="4" s="1"/>
  <c r="J16" i="4"/>
  <c r="K16" i="4"/>
  <c r="L16" i="4"/>
  <c r="M16" i="4"/>
  <c r="H16" i="4"/>
  <c r="E33" i="2"/>
  <c r="D6" i="2" s="1"/>
  <c r="E6" i="2" s="1"/>
  <c r="E29" i="2"/>
  <c r="E25" i="2"/>
  <c r="D4" i="2" s="1"/>
  <c r="E10" i="5"/>
  <c r="H29" i="4" l="1"/>
  <c r="I29" i="4"/>
  <c r="J29" i="4"/>
  <c r="K29" i="4"/>
  <c r="L29" i="4"/>
  <c r="M29" i="4"/>
  <c r="G29" i="4"/>
  <c r="N29" i="4" s="1"/>
  <c r="N36" i="4"/>
  <c r="I15" i="4"/>
  <c r="J15" i="4"/>
  <c r="K15" i="4"/>
  <c r="L15" i="4"/>
  <c r="M15" i="4"/>
  <c r="H15" i="4"/>
  <c r="I14" i="4"/>
  <c r="J14" i="4"/>
  <c r="K14" i="4"/>
  <c r="L14" i="4"/>
  <c r="M14" i="4"/>
  <c r="H14" i="4"/>
  <c r="H13" i="4"/>
  <c r="I13" i="4"/>
  <c r="J13" i="4"/>
  <c r="K13" i="4"/>
  <c r="L13" i="4"/>
  <c r="M13" i="4"/>
  <c r="M17" i="4" s="1"/>
  <c r="N21" i="4"/>
  <c r="N22" i="4"/>
  <c r="N20" i="4"/>
  <c r="C24" i="4"/>
  <c r="C38" i="4" s="1"/>
  <c r="D38" i="4"/>
  <c r="E24" i="4"/>
  <c r="E38" i="4" s="1"/>
  <c r="F24" i="4"/>
  <c r="F38" i="4" s="1"/>
  <c r="G24" i="4"/>
  <c r="H24" i="4"/>
  <c r="I24" i="4"/>
  <c r="J24" i="4"/>
  <c r="K24" i="4"/>
  <c r="L24" i="4"/>
  <c r="M24" i="4"/>
  <c r="B24" i="4"/>
  <c r="L17" i="4" l="1"/>
  <c r="N14" i="4"/>
  <c r="B38" i="4"/>
  <c r="N24" i="4"/>
  <c r="H17" i="4"/>
  <c r="N13" i="4"/>
  <c r="J17" i="4"/>
  <c r="I17" i="4"/>
  <c r="N15" i="4"/>
  <c r="K17" i="4"/>
  <c r="G38" i="4"/>
  <c r="H38" i="4"/>
  <c r="J38" i="4"/>
  <c r="L38" i="4"/>
  <c r="K38" i="4"/>
  <c r="I38" i="4"/>
  <c r="M38" i="4"/>
  <c r="N17" i="4" l="1"/>
  <c r="N38" i="4"/>
  <c r="C10" i="5"/>
  <c r="C12" i="5" s="1"/>
  <c r="C13" i="5" s="1"/>
  <c r="C14" i="5" s="1"/>
  <c r="C15" i="5" s="1"/>
  <c r="C16" i="5" s="1"/>
  <c r="E4" i="2"/>
</calcChain>
</file>

<file path=xl/sharedStrings.xml><?xml version="1.0" encoding="utf-8"?>
<sst xmlns="http://schemas.openxmlformats.org/spreadsheetml/2006/main" count="345" uniqueCount="280">
  <si>
    <t>Define the MVP</t>
  </si>
  <si>
    <t>Item</t>
  </si>
  <si>
    <t>Step</t>
  </si>
  <si>
    <t>MVP Details Sample</t>
  </si>
  <si>
    <t>Estimate the market</t>
  </si>
  <si>
    <t>Determine your architecture</t>
  </si>
  <si>
    <t>Define your audience</t>
  </si>
  <si>
    <t>Release an MVP</t>
  </si>
  <si>
    <t>User tests it and surveys</t>
  </si>
  <si>
    <t>Return to the drawing board</t>
  </si>
  <si>
    <t>Served Addressable Market (SAM)</t>
  </si>
  <si>
    <t>Competitors</t>
  </si>
  <si>
    <t>Features</t>
  </si>
  <si>
    <t xml:space="preserve">X users </t>
  </si>
  <si>
    <t xml:space="preserve">Paying $X </t>
  </si>
  <si>
    <t>Current SAM</t>
  </si>
  <si>
    <t>ETA</t>
  </si>
  <si>
    <t>What did I accomplish</t>
  </si>
  <si>
    <t>What do I need help with</t>
  </si>
  <si>
    <t>What will I do next</t>
  </si>
  <si>
    <t>Major Milestones</t>
  </si>
  <si>
    <t>Marketing</t>
  </si>
  <si>
    <t>Marketing Channels</t>
  </si>
  <si>
    <t>Social - FB</t>
  </si>
  <si>
    <t>Social - LinkedIn</t>
  </si>
  <si>
    <t>User Reach</t>
  </si>
  <si>
    <t>Total</t>
  </si>
  <si>
    <t>Marketing funnel</t>
  </si>
  <si>
    <t>Annual user reach</t>
  </si>
  <si>
    <t>Number of website hits</t>
  </si>
  <si>
    <t>Number of acquired emails</t>
  </si>
  <si>
    <t>Number of free trials</t>
  </si>
  <si>
    <t>Number of purchases</t>
  </si>
  <si>
    <t>Your Tribe</t>
  </si>
  <si>
    <t>Source</t>
  </si>
  <si>
    <t>Partners</t>
  </si>
  <si>
    <t>Accelerators</t>
  </si>
  <si>
    <t>Pilot clients</t>
  </si>
  <si>
    <t>Focus groups</t>
  </si>
  <si>
    <t>Low cost staff</t>
  </si>
  <si>
    <t>LinkedIn</t>
  </si>
  <si>
    <t>Angel List</t>
  </si>
  <si>
    <t>Accelerator</t>
  </si>
  <si>
    <t>Accelerator X</t>
  </si>
  <si>
    <t>Local GIS ListServe</t>
  </si>
  <si>
    <t>Local startup community</t>
  </si>
  <si>
    <t>Personal network</t>
  </si>
  <si>
    <t>Local university</t>
  </si>
  <si>
    <t>Human Resource Categories</t>
  </si>
  <si>
    <t>Positions</t>
  </si>
  <si>
    <t>Angel 1</t>
  </si>
  <si>
    <t>Angel 2</t>
  </si>
  <si>
    <t>Angel 3</t>
  </si>
  <si>
    <t>Business advisor</t>
  </si>
  <si>
    <t>Chief Financial Officer</t>
  </si>
  <si>
    <t>City of X</t>
  </si>
  <si>
    <t>Utility Company X</t>
  </si>
  <si>
    <t>Geography Interns</t>
  </si>
  <si>
    <t>Company X</t>
  </si>
  <si>
    <t>Social media marketer</t>
  </si>
  <si>
    <t>Web developer</t>
  </si>
  <si>
    <t>Android developer</t>
  </si>
  <si>
    <t>Upwork</t>
  </si>
  <si>
    <t>Graphic design</t>
  </si>
  <si>
    <t>Fiver</t>
  </si>
  <si>
    <t>College Internship</t>
  </si>
  <si>
    <t>Funding</t>
  </si>
  <si>
    <t>Angels</t>
  </si>
  <si>
    <t>Crowd Funding</t>
  </si>
  <si>
    <t>Grants</t>
  </si>
  <si>
    <t>Venture Capital</t>
  </si>
  <si>
    <t>Resource</t>
  </si>
  <si>
    <t>Amount</t>
  </si>
  <si>
    <t>Grants.gov</t>
  </si>
  <si>
    <t>Grant X</t>
  </si>
  <si>
    <t>Crowdfund platform X</t>
  </si>
  <si>
    <t>VC A</t>
  </si>
  <si>
    <t>VC B</t>
  </si>
  <si>
    <t>Internet</t>
  </si>
  <si>
    <t>Bootstrapping</t>
  </si>
  <si>
    <t>Personal</t>
  </si>
  <si>
    <t>Family and friends</t>
  </si>
  <si>
    <t>Me</t>
  </si>
  <si>
    <t>Rich uncle</t>
  </si>
  <si>
    <t>Pilot Project</t>
  </si>
  <si>
    <t>Who</t>
  </si>
  <si>
    <t>Where</t>
  </si>
  <si>
    <t>When</t>
  </si>
  <si>
    <t>Questions</t>
  </si>
  <si>
    <t>Details</t>
  </si>
  <si>
    <t>Arbitrator</t>
  </si>
  <si>
    <t>Where would you look for this product?</t>
  </si>
  <si>
    <t>How much would you pay for this product?</t>
  </si>
  <si>
    <t>Rate the registration process 1-5.  What could be improved?</t>
  </si>
  <si>
    <t>Rate the user interface 1-5.  What could be improved?</t>
  </si>
  <si>
    <t>Rate the technical process 1-5.  What could be improved?</t>
  </si>
  <si>
    <t>User Instructions</t>
  </si>
  <si>
    <t>Step 1</t>
  </si>
  <si>
    <t>Step 2</t>
  </si>
  <si>
    <t>Step 3</t>
  </si>
  <si>
    <t>Step 4</t>
  </si>
  <si>
    <t>Step 5</t>
  </si>
  <si>
    <t>Pitch Deck</t>
  </si>
  <si>
    <t>Outline your ideas and use a template like you find here:  https://slidebean.com/templates/investor-deck-template</t>
  </si>
  <si>
    <t>Slide Objectives</t>
  </si>
  <si>
    <t>Intro elevator speech</t>
  </si>
  <si>
    <t>Problem</t>
  </si>
  <si>
    <t>Solution</t>
  </si>
  <si>
    <t>Market size</t>
  </si>
  <si>
    <t>Business model</t>
  </si>
  <si>
    <t>IP/Technology/Expertise</t>
  </si>
  <si>
    <t>Competition</t>
  </si>
  <si>
    <t>Uniqueness/Magic Sauce</t>
  </si>
  <si>
    <t>Go to market strategy</t>
  </si>
  <si>
    <t>Founding team</t>
  </si>
  <si>
    <t>Funding request / milestones</t>
  </si>
  <si>
    <t>Financial Model (Back of the Napkin)</t>
  </si>
  <si>
    <t>Income</t>
  </si>
  <si>
    <t>OpEx</t>
  </si>
  <si>
    <t>Labor</t>
  </si>
  <si>
    <t>Variables</t>
  </si>
  <si>
    <t>Jan</t>
  </si>
  <si>
    <t>Feb</t>
  </si>
  <si>
    <t>Mar</t>
  </si>
  <si>
    <t>Apr</t>
  </si>
  <si>
    <t>May</t>
  </si>
  <si>
    <t>Jun</t>
  </si>
  <si>
    <t>Jul</t>
  </si>
  <si>
    <t>Aug</t>
  </si>
  <si>
    <t>Sep</t>
  </si>
  <si>
    <t>Oct</t>
  </si>
  <si>
    <t>Nov</t>
  </si>
  <si>
    <t>Dec</t>
  </si>
  <si>
    <t>Office Rent</t>
  </si>
  <si>
    <t>COMM (internet/phone)</t>
  </si>
  <si>
    <t>Interns</t>
  </si>
  <si>
    <t>Developer</t>
  </si>
  <si>
    <t>Net Revenue</t>
  </si>
  <si>
    <t>Market Research</t>
  </si>
  <si>
    <t>Education Class</t>
  </si>
  <si>
    <t>Hepner Hall</t>
  </si>
  <si>
    <t>Friday 9-12am</t>
  </si>
  <si>
    <t>Suzie Q</t>
  </si>
  <si>
    <t>Likert Scale Choices</t>
  </si>
  <si>
    <t>– Very satisfied</t>
  </si>
  <si>
    <t>– Somewhat satisfied</t>
  </si>
  <si>
    <t>– Neither satisfied nor dissatisfied</t>
  </si>
  <si>
    <t>– Somewhat dissatisfied</t>
  </si>
  <si>
    <t>– Very dissatisfied</t>
  </si>
  <si>
    <t>https://slidebean.com/blog/startups/financial-model-template</t>
  </si>
  <si>
    <t>Optional:  After you have this simple model, your future financial thinking can be built in a robust model like this sample:</t>
  </si>
  <si>
    <t xml:space="preserve">Subtotal </t>
  </si>
  <si>
    <t>Subtotal</t>
  </si>
  <si>
    <t>Narrative</t>
  </si>
  <si>
    <t>Main Points</t>
  </si>
  <si>
    <t>Your name and background
What is your company/product</t>
  </si>
  <si>
    <t>My name is Claire Meyer and I've been in the UAV sector for 10 years starting with my master's thesis on drone applications till today in being on the board of the Southern California UVASI network of interested UAV organizations.  For the last 2 years we have been building a drone flight ordering system that produces an electronic image report for property owners who desparately want to prove property infringements.</t>
  </si>
  <si>
    <t>Package 1</t>
  </si>
  <si>
    <t>Package 2</t>
  </si>
  <si>
    <t xml:space="preserve">Package 3 </t>
  </si>
  <si>
    <t>Computer/hardware</t>
  </si>
  <si>
    <t>Package 1 - Sales per mo</t>
  </si>
  <si>
    <t>Package 2 - Sales per mo</t>
  </si>
  <si>
    <t>Package 3 - Sales per mo</t>
  </si>
  <si>
    <t>Website/SEO/Adwords</t>
  </si>
  <si>
    <t>Backlog</t>
  </si>
  <si>
    <t>Agile Backlog of Tasks</t>
  </si>
  <si>
    <t>Cost per year</t>
  </si>
  <si>
    <t>Total Addressable Market (TAM)</t>
  </si>
  <si>
    <t>Market Size</t>
  </si>
  <si>
    <t>Create a landing webpage, set up a few Helium-connected real-time monitoring devices, set up FME Server process and/or ESRI Velocity, Create Sample Web Maps of this Data</t>
  </si>
  <si>
    <t>Test it with target customer use case scenarios, the public</t>
  </si>
  <si>
    <t>Identify lessons learned, things that surprised us, things we overlooked, things that went as expected</t>
  </si>
  <si>
    <t>Web page, LongFi sensors/hardware, APIs, cloud server, real-time GIS mapping services, FME Server, ESRI stack (perhaps including ESRI Velocity, ESRI GeoEvent Server, or Microsoft Azure)</t>
  </si>
  <si>
    <t>Local, state, and national governments, smart cities, departments of transportation, retail, supply chain and logistics, utilities, energy, telecom, fleets, manufacturing, weather beaureaus, healthcare, agriculture,
engineering and geotechnical firms, researchers, disaster management, environmental monitoring</t>
  </si>
  <si>
    <t>3.74 billion IoT mobile connections worldwide by 2025, 64 billion IoT Devices Around the World by 2026, with spending of nearly $15 trillion between 2018 and 2026, and CAGR of 24.5% from 2021-2028
GIS market size expected to increase from $8.1 bn in 2020 to $14.5 bn by 2025, with CAGR of 12.5% over that span.
For the majority of sensors, location is an important aspect of the data generated
Global Web 3.0 Blockchain Market accounted for $1.232 trillion in 2020, and is estimated to be $87.76 trillion by 2030 with a CAGR of 45.20%</t>
  </si>
  <si>
    <t>2026 Estimated IoT Spending Per Device</t>
  </si>
  <si>
    <t>Estimated Number of ESRI Customers</t>
  </si>
  <si>
    <t>Estimated ESRI GIS Market Share</t>
  </si>
  <si>
    <t>Estimated Number of Global GIS Customers Based on Figures Above</t>
  </si>
  <si>
    <t>CAGR Adjusted Number of Global GIS Customers in 2025</t>
  </si>
  <si>
    <t>2025 Estimated GIS Spending</t>
  </si>
  <si>
    <t>2025 Estimated GIS Spending Per Customer</t>
  </si>
  <si>
    <t>Wireless Logic</t>
  </si>
  <si>
    <t>Web Link</t>
  </si>
  <si>
    <t>https://www.wirelesslogic.com/iot-solutions/mapping-solutions/</t>
  </si>
  <si>
    <t>Google Maps and HERE Options, Geofencing, Mobile Asset Management, Web enhancement, Routing &amp; Navigation, Driver Behavior, Business Mapping</t>
  </si>
  <si>
    <t>GlobalStar</t>
  </si>
  <si>
    <t>https://www.globalstar.com/en-us/solutions/spot-my-globalstar</t>
  </si>
  <si>
    <t>$9-35/month/device</t>
  </si>
  <si>
    <t>Service Price</t>
  </si>
  <si>
    <t>Hardware Price</t>
  </si>
  <si>
    <t xml:space="preserve">GPS Asset Tracking Devices and Tracking/Mapping Services with Geofences, Reporting, Alerts, </t>
  </si>
  <si>
    <t>$15 - $2,000+/unit</t>
  </si>
  <si>
    <t>$129 - $179/unit</t>
  </si>
  <si>
    <t>https://mydevices.com/app/</t>
  </si>
  <si>
    <t>My Product &amp; Service</t>
  </si>
  <si>
    <t>Sells pre-provisioned LoRaWAN Devices, as well as services for Remote Monitoring, Alerting, Reporting, Corrective Action, Sensor Mapping (Google Maps and Blueprints), Webhooks, APIs, Integrations</t>
  </si>
  <si>
    <t>TBD</t>
  </si>
  <si>
    <t>BYOD at $15 - $2,000+/unit</t>
  </si>
  <si>
    <t>MyDevices (Possible Partner?)</t>
  </si>
  <si>
    <t>Mapotic</t>
  </si>
  <si>
    <t>$49 - $149+/month</t>
  </si>
  <si>
    <t>Assumed BYOD at $15+/unit</t>
  </si>
  <si>
    <t>https://www.mapotic.com/pricing</t>
  </si>
  <si>
    <t>Sensor and dynamic data vizualization, including on maps.</t>
  </si>
  <si>
    <t>M.A.P. Scientific Services</t>
  </si>
  <si>
    <t>https://mapss.co.za/</t>
  </si>
  <si>
    <t>MAPSS IoT Connector, a cloud-native solution for ArcGIS and real-time IoT GIS.  Desktop, On-Premises, Mobile, and Web with AGOL or ArcGIS Enterprise.</t>
  </si>
  <si>
    <t>?</t>
  </si>
  <si>
    <t xml:space="preserve">Mapping, Reporting, Monitoring, and integration of LoRaWAN/Helium Sensor Data within the ESRI Ecosystem.  </t>
  </si>
  <si>
    <t>File for LLC</t>
  </si>
  <si>
    <t>File for Federal EIN</t>
  </si>
  <si>
    <t>-</t>
  </si>
  <si>
    <t>Kickoff</t>
  </si>
  <si>
    <t>Create Website</t>
  </si>
  <si>
    <t>Rabia / Ebridge.tech</t>
  </si>
  <si>
    <t>Order Business Cards</t>
  </si>
  <si>
    <t>Zachary Ordo</t>
  </si>
  <si>
    <t>・Add blog posts/content to website</t>
  </si>
  <si>
    <t>・SEO</t>
  </si>
  <si>
    <t>・N/A</t>
  </si>
  <si>
    <t>File for EIN</t>
  </si>
  <si>
    <t>Johnny Appleseed</t>
  </si>
  <si>
    <t>Create Prototype Product</t>
  </si>
  <si>
    <t>Complete Initial Branding Package</t>
  </si>
  <si>
    <t>・Setup HoneyBook and extend branding to our customer-facing platforms, including HoneyBook, Zoom, etc.</t>
  </si>
  <si>
    <t>Organize List of Pilot Testers</t>
  </si>
  <si>
    <t>・Kickoff Meetings to Discuss Prototype Requirements for Minimum Viable Product</t>
  </si>
  <si>
    <t>Apply for ESRI Startup Program</t>
  </si>
  <si>
    <t>・Initial Research</t>
  </si>
  <si>
    <t>Zachary Ordo &amp; Johnny Appleseed</t>
  </si>
  <si>
    <t>・Integrating LoRaWAN sensors with ArcGIS Online, ArcGIS Enterprise, ESRI Velocity, and/or ESRI GeoEvent Server</t>
  </si>
  <si>
    <t>・Schedule follow-up meeting with Rabia / Ebridge.tech</t>
  </si>
  <si>
    <t>・Kickoff of Prototyping</t>
  </si>
  <si>
    <t>・Networking with potential clients</t>
  </si>
  <si>
    <t>・Find IoT industry event to attend and learn more</t>
  </si>
  <si>
    <t>・Work with Johnny on completing the application</t>
  </si>
  <si>
    <t>・Johnny will file for the Federal EIN once the LLC has been filed</t>
  </si>
  <si>
    <t>・Johnny has this covered</t>
  </si>
  <si>
    <t>・Hired Johnny Appleseed to handle financial, incorporation, and legal aspects of the business</t>
  </si>
  <si>
    <t>・Johnny will file for the LLC with the state</t>
  </si>
  <si>
    <t>・Place order with Vistaprint</t>
  </si>
  <si>
    <t>・Shop around for service provider options</t>
  </si>
  <si>
    <t>・Order Business Cards</t>
  </si>
  <si>
    <t>・Logos, letterheads, and business cards designed by 3rd party.  HoneyBook and Zoom purchased</t>
  </si>
  <si>
    <t>・Purchased web domain and hosting; Website built by 3rd party</t>
  </si>
  <si>
    <t>Identify Features Needed for MVP</t>
  </si>
  <si>
    <t>Jeffrey King &amp; Rabia / Ebridge.tech</t>
  </si>
  <si>
    <t>Jeffrey King &amp; Zachary Ordo</t>
  </si>
  <si>
    <t>・Hired Jeffrey King to head up product development</t>
  </si>
  <si>
    <t>・Research needs and wants of prospective customers</t>
  </si>
  <si>
    <t>・Identify 3-5 core features for prototype</t>
  </si>
  <si>
    <t>Package 1 - RTU Hardware (Average Margin)</t>
  </si>
  <si>
    <t>Package 2 - Other IoT Hardware (Average Margin)</t>
  </si>
  <si>
    <t>Package 4 - Sales per mo</t>
  </si>
  <si>
    <t>Package 4</t>
  </si>
  <si>
    <t>ArcGIS Developer Enterprise</t>
  </si>
  <si>
    <t>Assumes 20% margin on average $1,000 retail price</t>
  </si>
  <si>
    <t>Assumes 20% margin on average $100 retail price</t>
  </si>
  <si>
    <t>Support</t>
  </si>
  <si>
    <t>Assumes $1/mo subscription cost per device, with 64 cents per month towards prepaid ongoing costs in post-sale R&amp;D, operations, ingestion, storage, and long-term support.</t>
  </si>
  <si>
    <t>Package 4 - Web Mapping Services Implementation</t>
  </si>
  <si>
    <t>Assumes average flat rate implementation fee (not on a margin basis)</t>
  </si>
  <si>
    <t>Implementation Engineer</t>
  </si>
  <si>
    <t>New SCADA installations</t>
  </si>
  <si>
    <t>New other IoT installations</t>
  </si>
  <si>
    <t>Assumes 1000 new devices subscribed each month (total 21,000 devices by 6th month of sales)</t>
  </si>
  <si>
    <t>Package 3 - Web Mapping Services (Average Monthly Margin per Device)</t>
  </si>
  <si>
    <t>Assumes 1 new implementation in month 1, and growth of 1 additional implementation month over month, for 21 implementations over 6 months)</t>
  </si>
  <si>
    <t>ESRI User Conference (Including Lodging &amp; Airfare)</t>
  </si>
  <si>
    <t>Web Mapping Services Monthly Margin Assumptions based on https://www.devicepilot.com/whitepapers/will-your-iot-product-make-a-profit</t>
  </si>
  <si>
    <t>ESRI User Conference Exhibitor</t>
  </si>
  <si>
    <t>Google Adwords - PPC</t>
  </si>
  <si>
    <t>EnerGIS Conference</t>
  </si>
  <si>
    <t>Based on $1.27 CPC for Technology</t>
  </si>
  <si>
    <t>Based on $3.80 CPC for Technology</t>
  </si>
  <si>
    <t>Pay-Per-Click Advertising Figures on this sheet are based on a $9,000 monthly budget</t>
  </si>
  <si>
    <t>Based on $7.90 CPC for Technology</t>
  </si>
  <si>
    <t>Helium Foundation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</si>
</sst>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quot;$&quot;#,##0.00"/>
    <numFmt numFmtId="166" formatCode="&quot;$&quot;#,##0"/>
    <numFmt numFmtId="167" formatCode="_(* #,##0_);_(* \(#,##0\);_(* &quot;-&quot;??_);_(@_)"/>
  </numFmts>
  <fonts count="6" x14ac:knownFonts="1">
    <font>
      <sz val="11"/>
      <color theme="1"/>
      <name val="Calibri"/>
      <family val="2"/>
      <scheme val="minor"/>
    </font>
    <font>
      <sz val="11"/>
      <color theme="1"/>
      <name val="Calibri"/>
      <family val="2"/>
      <scheme val="minor"/>
    </font>
    <font>
      <b/>
      <sz val="20"/>
      <color theme="0"/>
      <name val="Calibri"/>
      <family val="2"/>
      <scheme val="minor"/>
    </font>
    <font>
      <sz val="11"/>
      <color rgb="FF000000"/>
      <name val="Calibri"/>
      <family val="2"/>
    </font>
    <font>
      <sz val="10"/>
      <color rgb="FF333E48"/>
      <name val="Arial"/>
      <family val="2"/>
    </font>
    <font>
      <u/>
      <sz val="11"/>
      <color theme="10"/>
      <name val="Calibri"/>
      <family val="2"/>
      <scheme val="minor"/>
    </font>
  </fonts>
  <fills count="5">
    <fill>
      <patternFill patternType="none"/>
    </fill>
    <fill>
      <patternFill patternType="gray125"/>
    </fill>
    <fill>
      <patternFill patternType="solid">
        <fgColor rgb="FFC00000"/>
        <bgColor indexed="64"/>
      </patternFill>
    </fill>
    <fill>
      <patternFill patternType="solid">
        <fgColor theme="0" tint="-0.14999847407452621"/>
        <bgColor indexed="64"/>
      </patternFill>
    </fill>
    <fill>
      <patternFill patternType="solid">
        <fgColor theme="7" tint="0.59999389629810485"/>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44" fontId="1" fillId="0" borderId="0" applyFont="0" applyFill="0" applyBorder="0" applyAlignment="0" applyProtection="0"/>
    <xf numFmtId="0" fontId="5" fillId="0" borderId="0" applyNumberFormat="0" applyFill="0" applyBorder="0" applyAlignment="0" applyProtection="0"/>
    <xf numFmtId="43" fontId="1" fillId="0" borderId="0" applyFont="0" applyFill="0" applyBorder="0" applyAlignment="0" applyProtection="0"/>
  </cellStyleXfs>
  <cellXfs count="29">
    <xf numFmtId="0" fontId="0" fillId="0" borderId="0" xfId="0"/>
    <xf numFmtId="0" fontId="2" fillId="2" borderId="0" xfId="0" applyFont="1" applyFill="1"/>
    <xf numFmtId="0" fontId="0" fillId="3" borderId="0" xfId="0" applyFill="1"/>
    <xf numFmtId="164" fontId="0" fillId="0" borderId="0" xfId="1" applyNumberFormat="1" applyFont="1"/>
    <xf numFmtId="6" fontId="0" fillId="0" borderId="0" xfId="0" applyNumberFormat="1"/>
    <xf numFmtId="14" fontId="0" fillId="0" borderId="0" xfId="1" applyNumberFormat="1" applyFont="1"/>
    <xf numFmtId="1" fontId="0" fillId="0" borderId="0" xfId="0" applyNumberFormat="1"/>
    <xf numFmtId="1" fontId="0" fillId="0" borderId="0" xfId="1" applyNumberFormat="1" applyFont="1"/>
    <xf numFmtId="9" fontId="0" fillId="0" borderId="0" xfId="0" applyNumberFormat="1"/>
    <xf numFmtId="0" fontId="0" fillId="0" borderId="0" xfId="0" applyAlignment="1">
      <alignment vertical="center"/>
    </xf>
    <xf numFmtId="165" fontId="0" fillId="0" borderId="0" xfId="1" applyNumberFormat="1" applyFont="1" applyAlignment="1">
      <alignment vertical="center"/>
    </xf>
    <xf numFmtId="0" fontId="3" fillId="0" borderId="1" xfId="0" applyFont="1" applyBorder="1" applyAlignment="1">
      <alignment vertical="center"/>
    </xf>
    <xf numFmtId="0" fontId="4" fillId="0" borderId="0" xfId="0" applyFont="1"/>
    <xf numFmtId="0" fontId="5" fillId="0" borderId="0" xfId="2"/>
    <xf numFmtId="0" fontId="0" fillId="4" borderId="0" xfId="0" applyFill="1"/>
    <xf numFmtId="0" fontId="0" fillId="0" borderId="0" xfId="0" applyAlignment="1">
      <alignment vertical="center" wrapText="1"/>
    </xf>
    <xf numFmtId="0" fontId="0" fillId="0" borderId="0" xfId="1" applyNumberFormat="1" applyFont="1"/>
    <xf numFmtId="164" fontId="0" fillId="0" borderId="0" xfId="0" applyNumberFormat="1"/>
    <xf numFmtId="166" fontId="0" fillId="0" borderId="0" xfId="0" applyNumberFormat="1"/>
    <xf numFmtId="0" fontId="3" fillId="0" borderId="1" xfId="0" applyFont="1" applyBorder="1" applyAlignment="1">
      <alignment vertical="center" wrapText="1"/>
    </xf>
    <xf numFmtId="0" fontId="0" fillId="0" borderId="0" xfId="0" applyAlignment="1">
      <alignment horizontal="right"/>
    </xf>
    <xf numFmtId="44" fontId="0" fillId="0" borderId="0" xfId="1" applyFont="1"/>
    <xf numFmtId="167" fontId="0" fillId="0" borderId="0" xfId="3" applyNumberFormat="1" applyFont="1"/>
    <xf numFmtId="167" fontId="0" fillId="0" borderId="0" xfId="0" applyNumberFormat="1"/>
    <xf numFmtId="44" fontId="0" fillId="0" borderId="0" xfId="0" applyNumberFormat="1"/>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44" fontId="0" fillId="0" borderId="0" xfId="1" applyNumberFormat="1" applyFont="1"/>
  </cellXfs>
  <cellStyles count="4">
    <cellStyle name="Comma" xfId="3" builtinId="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495031</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47625</xdr:colOff>
      <xdr:row>0</xdr:row>
      <xdr:rowOff>495300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428625</xdr:colOff>
      <xdr:row>0</xdr:row>
      <xdr:rowOff>495300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1038225" cy="49529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0</xdr:col>
      <xdr:colOff>1038225</xdr:colOff>
      <xdr:row>0</xdr:row>
      <xdr:rowOff>485776</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48577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0</xdr:row>
      <xdr:rowOff>504825</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0482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2</xdr:rowOff>
    </xdr:from>
    <xdr:to>
      <xdr:col>1</xdr:col>
      <xdr:colOff>428625</xdr:colOff>
      <xdr:row>1</xdr:row>
      <xdr:rowOff>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
          <a:ext cx="1038225" cy="5143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mydevices.com/app/" TargetMode="External"/><Relationship Id="rId2" Type="http://schemas.openxmlformats.org/officeDocument/2006/relationships/hyperlink" Target="https://www.globalstar.com/en-us/solutions/spot-my-globalstar" TargetMode="External"/><Relationship Id="rId1" Type="http://schemas.openxmlformats.org/officeDocument/2006/relationships/hyperlink" Target="https://www.wirelesslogic.com/iot-solutions/mapping-solutions/" TargetMode="External"/><Relationship Id="rId6" Type="http://schemas.openxmlformats.org/officeDocument/2006/relationships/drawing" Target="../drawings/drawing2.xml"/><Relationship Id="rId5" Type="http://schemas.openxmlformats.org/officeDocument/2006/relationships/hyperlink" Target="https://mapss.co.za/" TargetMode="External"/><Relationship Id="rId4" Type="http://schemas.openxmlformats.org/officeDocument/2006/relationships/hyperlink" Target="https://www.mapotic.com/pric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slidebean.com/blog/startups/financial-model-template"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C5" sqref="C5"/>
    </sheetView>
  </sheetViews>
  <sheetFormatPr baseColWidth="10" defaultColWidth="8.83203125" defaultRowHeight="15" x14ac:dyDescent="0.2"/>
  <cols>
    <col min="2" max="2" width="25.5" customWidth="1"/>
    <col min="3" max="3" width="173.1640625" customWidth="1"/>
  </cols>
  <sheetData>
    <row r="1" spans="1:3" ht="40.5" customHeight="1" x14ac:dyDescent="0.3">
      <c r="A1" s="1"/>
      <c r="B1" s="1"/>
      <c r="C1" s="1" t="s">
        <v>0</v>
      </c>
    </row>
    <row r="3" spans="1:3" ht="16" thickBot="1" x14ac:dyDescent="0.25">
      <c r="A3" s="2" t="s">
        <v>1</v>
      </c>
      <c r="B3" s="2" t="s">
        <v>2</v>
      </c>
      <c r="C3" s="2" t="s">
        <v>3</v>
      </c>
    </row>
    <row r="4" spans="1:3" ht="81" thickBot="1" x14ac:dyDescent="0.25">
      <c r="A4">
        <v>1</v>
      </c>
      <c r="B4" t="s">
        <v>4</v>
      </c>
      <c r="C4" s="19" t="s">
        <v>175</v>
      </c>
    </row>
    <row r="5" spans="1:3" ht="16" thickBot="1" x14ac:dyDescent="0.25">
      <c r="A5">
        <v>2</v>
      </c>
      <c r="B5" t="s">
        <v>5</v>
      </c>
      <c r="C5" s="11" t="s">
        <v>173</v>
      </c>
    </row>
    <row r="6" spans="1:3" ht="33" thickBot="1" x14ac:dyDescent="0.25">
      <c r="A6">
        <v>3</v>
      </c>
      <c r="B6" t="s">
        <v>6</v>
      </c>
      <c r="C6" s="19" t="s">
        <v>174</v>
      </c>
    </row>
    <row r="7" spans="1:3" ht="16" thickBot="1" x14ac:dyDescent="0.25">
      <c r="A7">
        <v>4</v>
      </c>
      <c r="B7" t="s">
        <v>7</v>
      </c>
      <c r="C7" s="11" t="s">
        <v>170</v>
      </c>
    </row>
    <row r="8" spans="1:3" ht="16" thickBot="1" x14ac:dyDescent="0.25">
      <c r="A8">
        <v>5</v>
      </c>
      <c r="B8" t="s">
        <v>8</v>
      </c>
      <c r="C8" s="11" t="s">
        <v>171</v>
      </c>
    </row>
    <row r="9" spans="1:3" ht="16" thickBot="1" x14ac:dyDescent="0.25">
      <c r="A9">
        <v>6</v>
      </c>
      <c r="B9" t="s">
        <v>9</v>
      </c>
      <c r="C9" s="11" t="s">
        <v>172</v>
      </c>
    </row>
  </sheetData>
  <pageMargins left="0.7" right="0.7" top="0.75" bottom="0.75" header="0.3" footer="0.3"/>
  <pageSetup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workbookViewId="0">
      <selection activeCell="F6" sqref="F6"/>
    </sheetView>
  </sheetViews>
  <sheetFormatPr baseColWidth="10" defaultColWidth="14.83203125" defaultRowHeight="15" x14ac:dyDescent="0.2"/>
  <cols>
    <col min="2" max="2" width="29.33203125" customWidth="1"/>
    <col min="3" max="3" width="17.33203125" bestFit="1" customWidth="1"/>
    <col min="4" max="4" width="22.5" customWidth="1"/>
    <col min="5" max="5" width="21.1640625" customWidth="1"/>
    <col min="6" max="6" width="153.1640625" bestFit="1" customWidth="1"/>
  </cols>
  <sheetData>
    <row r="1" spans="1:6" ht="40.5" customHeight="1" x14ac:dyDescent="0.3">
      <c r="A1" s="1"/>
      <c r="B1" s="1"/>
      <c r="C1" s="1" t="s">
        <v>138</v>
      </c>
      <c r="D1" s="1"/>
      <c r="E1" s="1"/>
      <c r="F1" s="1"/>
    </row>
    <row r="2" spans="1:6" x14ac:dyDescent="0.2">
      <c r="A2" s="2" t="s">
        <v>169</v>
      </c>
      <c r="B2" s="2"/>
      <c r="C2" s="2"/>
      <c r="D2" s="2"/>
      <c r="E2" s="2"/>
      <c r="F2" s="2"/>
    </row>
    <row r="3" spans="1:6" x14ac:dyDescent="0.2">
      <c r="B3" t="s">
        <v>10</v>
      </c>
      <c r="C3" t="s">
        <v>13</v>
      </c>
      <c r="D3" t="s">
        <v>14</v>
      </c>
      <c r="E3" t="s">
        <v>15</v>
      </c>
    </row>
    <row r="4" spans="1:6" x14ac:dyDescent="0.2">
      <c r="C4" s="22">
        <v>64000000000</v>
      </c>
      <c r="D4" s="24">
        <f>E25</f>
        <v>234.375</v>
      </c>
      <c r="E4" s="4">
        <f>C4*D4</f>
        <v>15000000000000</v>
      </c>
    </row>
    <row r="5" spans="1:6" x14ac:dyDescent="0.2">
      <c r="E5" s="4"/>
    </row>
    <row r="6" spans="1:6" x14ac:dyDescent="0.2">
      <c r="B6" t="s">
        <v>168</v>
      </c>
      <c r="C6" s="22">
        <v>1466770</v>
      </c>
      <c r="D6" s="17">
        <f>E33</f>
        <v>9544.7820721721873</v>
      </c>
      <c r="E6" s="4">
        <f t="shared" ref="E6" si="0">C6*D6</f>
        <v>14000000000</v>
      </c>
    </row>
    <row r="8" spans="1:6" x14ac:dyDescent="0.2">
      <c r="A8" s="2" t="s">
        <v>1</v>
      </c>
      <c r="B8" s="2" t="s">
        <v>11</v>
      </c>
      <c r="C8" s="2" t="s">
        <v>190</v>
      </c>
      <c r="D8" s="2" t="s">
        <v>191</v>
      </c>
      <c r="E8" s="2" t="s">
        <v>184</v>
      </c>
      <c r="F8" s="2" t="s">
        <v>12</v>
      </c>
    </row>
    <row r="9" spans="1:6" x14ac:dyDescent="0.2">
      <c r="A9">
        <v>1</v>
      </c>
      <c r="B9" t="s">
        <v>183</v>
      </c>
      <c r="C9" s="3" t="s">
        <v>209</v>
      </c>
      <c r="D9" t="s">
        <v>203</v>
      </c>
      <c r="E9" s="13" t="s">
        <v>185</v>
      </c>
      <c r="F9" t="s">
        <v>186</v>
      </c>
    </row>
    <row r="10" spans="1:6" x14ac:dyDescent="0.2">
      <c r="A10">
        <v>2</v>
      </c>
      <c r="B10" t="s">
        <v>187</v>
      </c>
      <c r="C10" s="3" t="s">
        <v>189</v>
      </c>
      <c r="D10" t="s">
        <v>194</v>
      </c>
      <c r="E10" s="13" t="s">
        <v>188</v>
      </c>
      <c r="F10" t="s">
        <v>192</v>
      </c>
    </row>
    <row r="11" spans="1:6" x14ac:dyDescent="0.2">
      <c r="A11">
        <v>3</v>
      </c>
      <c r="B11" t="s">
        <v>200</v>
      </c>
      <c r="C11" s="3" t="s">
        <v>209</v>
      </c>
      <c r="D11" t="s">
        <v>193</v>
      </c>
      <c r="E11" s="13" t="s">
        <v>195</v>
      </c>
      <c r="F11" t="s">
        <v>197</v>
      </c>
    </row>
    <row r="12" spans="1:6" x14ac:dyDescent="0.2">
      <c r="A12">
        <v>4</v>
      </c>
      <c r="B12" t="s">
        <v>201</v>
      </c>
      <c r="C12" s="3" t="s">
        <v>202</v>
      </c>
      <c r="D12" t="s">
        <v>203</v>
      </c>
      <c r="E12" s="13" t="s">
        <v>204</v>
      </c>
      <c r="F12" t="s">
        <v>205</v>
      </c>
    </row>
    <row r="13" spans="1:6" x14ac:dyDescent="0.2">
      <c r="A13">
        <v>5</v>
      </c>
      <c r="B13" t="s">
        <v>206</v>
      </c>
      <c r="C13" s="3" t="s">
        <v>209</v>
      </c>
      <c r="D13" t="s">
        <v>203</v>
      </c>
      <c r="E13" s="13" t="s">
        <v>207</v>
      </c>
      <c r="F13" t="s">
        <v>208</v>
      </c>
    </row>
    <row r="14" spans="1:6" x14ac:dyDescent="0.2">
      <c r="C14" s="3"/>
    </row>
    <row r="16" spans="1:6" x14ac:dyDescent="0.2">
      <c r="B16" t="s">
        <v>196</v>
      </c>
      <c r="C16" s="4" t="s">
        <v>198</v>
      </c>
      <c r="D16" t="s">
        <v>199</v>
      </c>
      <c r="F16" t="s">
        <v>210</v>
      </c>
    </row>
    <row r="25" spans="4:5" x14ac:dyDescent="0.2">
      <c r="D25" s="20" t="s">
        <v>176</v>
      </c>
      <c r="E25" s="21">
        <f>15000000000000/64000000000</f>
        <v>234.375</v>
      </c>
    </row>
    <row r="26" spans="4:5" x14ac:dyDescent="0.2">
      <c r="D26" s="20" t="s">
        <v>177</v>
      </c>
      <c r="E26" s="22">
        <v>350000</v>
      </c>
    </row>
    <row r="27" spans="4:5" x14ac:dyDescent="0.2">
      <c r="D27" s="20" t="s">
        <v>178</v>
      </c>
      <c r="E27" s="8">
        <v>0.43</v>
      </c>
    </row>
    <row r="28" spans="4:5" x14ac:dyDescent="0.2">
      <c r="D28" s="20"/>
      <c r="E28" s="8"/>
    </row>
    <row r="29" spans="4:5" x14ac:dyDescent="0.2">
      <c r="D29" s="20" t="s">
        <v>179</v>
      </c>
      <c r="E29" s="23">
        <f>E26/0.43</f>
        <v>813953.48837209307</v>
      </c>
    </row>
    <row r="30" spans="4:5" x14ac:dyDescent="0.2">
      <c r="D30" s="20" t="s">
        <v>180</v>
      </c>
      <c r="E30" s="22">
        <v>1466770</v>
      </c>
    </row>
    <row r="32" spans="4:5" x14ac:dyDescent="0.2">
      <c r="D32" s="20" t="s">
        <v>181</v>
      </c>
      <c r="E32" s="3">
        <v>14000000000</v>
      </c>
    </row>
    <row r="33" spans="4:5" x14ac:dyDescent="0.2">
      <c r="D33" s="20" t="s">
        <v>182</v>
      </c>
      <c r="E33" s="3">
        <f>E32/E30</f>
        <v>9544.7820721721873</v>
      </c>
    </row>
  </sheetData>
  <hyperlinks>
    <hyperlink ref="E9" r:id="rId1" xr:uid="{86F36275-F1C6-6B4A-9DFC-3B50E8BA21E2}"/>
    <hyperlink ref="E10" r:id="rId2" xr:uid="{2A9769E4-EBDE-FF44-8097-4073BA4A7C5D}"/>
    <hyperlink ref="E11" r:id="rId3" xr:uid="{FF6F742A-87DB-084E-8033-113701441B19}"/>
    <hyperlink ref="E12" r:id="rId4" xr:uid="{4E57B958-C6A2-EA4F-915D-2E387BD725E8}"/>
    <hyperlink ref="E13" r:id="rId5" xr:uid="{838A7010-4D21-544B-AEC9-D699F7DC1DEF}"/>
  </hyperlinks>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0"/>
  <sheetViews>
    <sheetView workbookViewId="0">
      <selection activeCell="P33" sqref="P33"/>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166</v>
      </c>
      <c r="D1" s="1"/>
      <c r="E1" s="1"/>
      <c r="F1" s="1"/>
      <c r="G1" s="1"/>
      <c r="H1" s="1"/>
      <c r="I1" s="1"/>
      <c r="J1" s="1"/>
    </row>
    <row r="3" spans="1:10" x14ac:dyDescent="0.2">
      <c r="A3" s="2" t="s">
        <v>1</v>
      </c>
      <c r="B3" s="2" t="s">
        <v>20</v>
      </c>
      <c r="C3" s="2" t="s">
        <v>16</v>
      </c>
      <c r="D3" s="2"/>
      <c r="E3" s="2"/>
      <c r="F3" s="2"/>
      <c r="G3" s="2"/>
      <c r="H3" s="2"/>
      <c r="I3" s="2"/>
      <c r="J3" s="2"/>
    </row>
    <row r="4" spans="1:10" x14ac:dyDescent="0.2">
      <c r="A4" s="25" t="s">
        <v>213</v>
      </c>
      <c r="B4" t="s">
        <v>214</v>
      </c>
      <c r="C4" s="5">
        <v>44774</v>
      </c>
    </row>
    <row r="5" spans="1:10" x14ac:dyDescent="0.2">
      <c r="A5">
        <v>1</v>
      </c>
      <c r="B5" t="s">
        <v>215</v>
      </c>
      <c r="C5" s="5">
        <v>44804</v>
      </c>
    </row>
    <row r="6" spans="1:10" x14ac:dyDescent="0.2">
      <c r="A6">
        <v>2</v>
      </c>
      <c r="B6" t="s">
        <v>225</v>
      </c>
      <c r="C6" s="5">
        <v>44804</v>
      </c>
    </row>
    <row r="7" spans="1:10" x14ac:dyDescent="0.2">
      <c r="A7">
        <v>3</v>
      </c>
      <c r="B7" t="s">
        <v>211</v>
      </c>
      <c r="C7" s="5">
        <v>44804</v>
      </c>
    </row>
    <row r="8" spans="1:10" x14ac:dyDescent="0.2">
      <c r="A8">
        <v>4</v>
      </c>
      <c r="B8" t="s">
        <v>212</v>
      </c>
      <c r="C8" s="5">
        <v>44834</v>
      </c>
    </row>
    <row r="9" spans="1:10" x14ac:dyDescent="0.2">
      <c r="A9">
        <v>5</v>
      </c>
      <c r="B9" t="s">
        <v>229</v>
      </c>
      <c r="C9" s="5">
        <v>44834</v>
      </c>
    </row>
    <row r="10" spans="1:10" x14ac:dyDescent="0.2">
      <c r="A10">
        <v>6</v>
      </c>
      <c r="B10" t="s">
        <v>247</v>
      </c>
      <c r="C10" s="5">
        <v>44880</v>
      </c>
    </row>
    <row r="11" spans="1:10" x14ac:dyDescent="0.2">
      <c r="A11">
        <v>7</v>
      </c>
      <c r="B11" t="s">
        <v>224</v>
      </c>
      <c r="C11" s="5">
        <v>44895</v>
      </c>
    </row>
    <row r="12" spans="1:10" x14ac:dyDescent="0.2">
      <c r="A12">
        <v>8</v>
      </c>
      <c r="B12" t="s">
        <v>227</v>
      </c>
      <c r="C12" s="5">
        <v>44957</v>
      </c>
    </row>
    <row r="14" spans="1:10" x14ac:dyDescent="0.2">
      <c r="A14" s="2" t="s">
        <v>1</v>
      </c>
      <c r="B14" s="2" t="s">
        <v>165</v>
      </c>
      <c r="C14" s="2" t="s">
        <v>16</v>
      </c>
      <c r="D14" s="2"/>
      <c r="E14" s="2" t="s">
        <v>85</v>
      </c>
      <c r="F14" s="2"/>
      <c r="G14" s="2"/>
      <c r="H14" s="2"/>
      <c r="I14" s="2"/>
      <c r="J14" s="2"/>
    </row>
    <row r="15" spans="1:10" x14ac:dyDescent="0.2">
      <c r="A15">
        <v>1</v>
      </c>
      <c r="B15" t="s">
        <v>215</v>
      </c>
      <c r="C15" s="5">
        <v>44788</v>
      </c>
      <c r="E15" t="s">
        <v>216</v>
      </c>
    </row>
    <row r="16" spans="1:10" x14ac:dyDescent="0.2">
      <c r="B16" t="s">
        <v>17</v>
      </c>
      <c r="C16" s="5"/>
      <c r="E16" t="s">
        <v>246</v>
      </c>
    </row>
    <row r="17" spans="1:5" x14ac:dyDescent="0.2">
      <c r="B17" t="s">
        <v>18</v>
      </c>
      <c r="C17" s="5"/>
      <c r="E17" t="s">
        <v>220</v>
      </c>
    </row>
    <row r="18" spans="1:5" x14ac:dyDescent="0.2">
      <c r="B18" t="s">
        <v>19</v>
      </c>
      <c r="C18" s="5"/>
      <c r="E18" t="s">
        <v>219</v>
      </c>
    </row>
    <row r="19" spans="1:5" x14ac:dyDescent="0.2">
      <c r="A19">
        <v>2</v>
      </c>
      <c r="B19" t="s">
        <v>225</v>
      </c>
      <c r="C19" s="5">
        <v>44788</v>
      </c>
      <c r="E19" t="s">
        <v>216</v>
      </c>
    </row>
    <row r="20" spans="1:5" x14ac:dyDescent="0.2">
      <c r="B20" t="s">
        <v>17</v>
      </c>
      <c r="C20" s="5"/>
      <c r="E20" t="s">
        <v>245</v>
      </c>
    </row>
    <row r="21" spans="1:5" x14ac:dyDescent="0.2">
      <c r="B21" t="s">
        <v>18</v>
      </c>
      <c r="C21" s="5"/>
      <c r="E21" t="s">
        <v>226</v>
      </c>
    </row>
    <row r="22" spans="1:5" x14ac:dyDescent="0.2">
      <c r="B22" t="s">
        <v>19</v>
      </c>
      <c r="C22" s="5"/>
      <c r="E22" t="s">
        <v>244</v>
      </c>
    </row>
    <row r="23" spans="1:5" x14ac:dyDescent="0.2">
      <c r="A23">
        <v>2</v>
      </c>
      <c r="B23" t="s">
        <v>217</v>
      </c>
      <c r="C23" s="5">
        <v>44804</v>
      </c>
      <c r="E23" t="s">
        <v>218</v>
      </c>
    </row>
    <row r="24" spans="1:5" x14ac:dyDescent="0.2">
      <c r="B24" t="s">
        <v>17</v>
      </c>
      <c r="C24" s="5"/>
      <c r="E24" t="s">
        <v>243</v>
      </c>
    </row>
    <row r="25" spans="1:5" x14ac:dyDescent="0.2">
      <c r="B25" t="s">
        <v>18</v>
      </c>
      <c r="C25" s="5"/>
      <c r="E25" t="s">
        <v>221</v>
      </c>
    </row>
    <row r="26" spans="1:5" x14ac:dyDescent="0.2">
      <c r="B26" t="s">
        <v>19</v>
      </c>
      <c r="C26" s="5"/>
      <c r="E26" t="s">
        <v>242</v>
      </c>
    </row>
    <row r="27" spans="1:5" x14ac:dyDescent="0.2">
      <c r="A27">
        <v>3</v>
      </c>
      <c r="B27" t="s">
        <v>211</v>
      </c>
      <c r="C27" s="5">
        <v>44804</v>
      </c>
      <c r="E27" t="s">
        <v>223</v>
      </c>
    </row>
    <row r="28" spans="1:5" x14ac:dyDescent="0.2">
      <c r="B28" t="s">
        <v>17</v>
      </c>
      <c r="C28" s="5"/>
      <c r="E28" t="s">
        <v>240</v>
      </c>
    </row>
    <row r="29" spans="1:5" x14ac:dyDescent="0.2">
      <c r="B29" t="s">
        <v>18</v>
      </c>
      <c r="C29" s="5"/>
      <c r="E29" t="s">
        <v>239</v>
      </c>
    </row>
    <row r="30" spans="1:5" x14ac:dyDescent="0.2">
      <c r="B30" t="s">
        <v>19</v>
      </c>
      <c r="C30" s="5"/>
      <c r="E30" t="s">
        <v>241</v>
      </c>
    </row>
    <row r="31" spans="1:5" x14ac:dyDescent="0.2">
      <c r="A31">
        <v>4</v>
      </c>
      <c r="B31" t="s">
        <v>222</v>
      </c>
      <c r="C31" s="5">
        <v>44834</v>
      </c>
      <c r="E31" t="s">
        <v>223</v>
      </c>
    </row>
    <row r="32" spans="1:5" x14ac:dyDescent="0.2">
      <c r="B32" t="s">
        <v>17</v>
      </c>
      <c r="C32" s="5"/>
      <c r="E32" t="s">
        <v>240</v>
      </c>
    </row>
    <row r="33" spans="1:5" x14ac:dyDescent="0.2">
      <c r="B33" t="s">
        <v>18</v>
      </c>
      <c r="C33" s="5"/>
      <c r="E33" t="s">
        <v>239</v>
      </c>
    </row>
    <row r="34" spans="1:5" x14ac:dyDescent="0.2">
      <c r="B34" t="s">
        <v>19</v>
      </c>
      <c r="C34" s="5"/>
      <c r="E34" t="s">
        <v>238</v>
      </c>
    </row>
    <row r="35" spans="1:5" x14ac:dyDescent="0.2">
      <c r="A35">
        <v>5</v>
      </c>
      <c r="B35" t="s">
        <v>229</v>
      </c>
      <c r="C35" s="5">
        <v>44834</v>
      </c>
      <c r="E35" t="s">
        <v>231</v>
      </c>
    </row>
    <row r="36" spans="1:5" x14ac:dyDescent="0.2">
      <c r="B36" t="s">
        <v>17</v>
      </c>
      <c r="C36" s="5"/>
      <c r="E36" t="s">
        <v>230</v>
      </c>
    </row>
    <row r="37" spans="1:5" x14ac:dyDescent="0.2">
      <c r="B37" t="s">
        <v>18</v>
      </c>
      <c r="C37" s="5"/>
      <c r="E37" t="s">
        <v>237</v>
      </c>
    </row>
    <row r="38" spans="1:5" x14ac:dyDescent="0.2">
      <c r="B38" t="s">
        <v>19</v>
      </c>
      <c r="C38" s="5"/>
      <c r="E38" t="s">
        <v>237</v>
      </c>
    </row>
    <row r="39" spans="1:5" x14ac:dyDescent="0.2">
      <c r="A39">
        <v>6</v>
      </c>
      <c r="B39" t="s">
        <v>247</v>
      </c>
      <c r="C39" s="5">
        <v>44880</v>
      </c>
      <c r="E39" t="s">
        <v>249</v>
      </c>
    </row>
    <row r="40" spans="1:5" x14ac:dyDescent="0.2">
      <c r="B40" t="s">
        <v>17</v>
      </c>
      <c r="C40" s="5"/>
      <c r="E40" t="s">
        <v>250</v>
      </c>
    </row>
    <row r="41" spans="1:5" x14ac:dyDescent="0.2">
      <c r="B41" t="s">
        <v>18</v>
      </c>
      <c r="C41" s="5"/>
      <c r="E41" t="s">
        <v>251</v>
      </c>
    </row>
    <row r="42" spans="1:5" x14ac:dyDescent="0.2">
      <c r="B42" t="s">
        <v>19</v>
      </c>
      <c r="C42" s="5"/>
      <c r="E42" t="s">
        <v>252</v>
      </c>
    </row>
    <row r="43" spans="1:5" x14ac:dyDescent="0.2">
      <c r="A43">
        <v>7</v>
      </c>
      <c r="B43" t="s">
        <v>224</v>
      </c>
      <c r="C43" s="5">
        <v>44895</v>
      </c>
      <c r="E43" t="s">
        <v>248</v>
      </c>
    </row>
    <row r="44" spans="1:5" x14ac:dyDescent="0.2">
      <c r="B44" t="s">
        <v>17</v>
      </c>
      <c r="C44" s="5"/>
      <c r="E44" t="s">
        <v>228</v>
      </c>
    </row>
    <row r="45" spans="1:5" x14ac:dyDescent="0.2">
      <c r="B45" t="s">
        <v>18</v>
      </c>
      <c r="C45" s="5"/>
      <c r="E45" t="s">
        <v>232</v>
      </c>
    </row>
    <row r="46" spans="1:5" x14ac:dyDescent="0.2">
      <c r="B46" t="s">
        <v>19</v>
      </c>
      <c r="C46" s="5"/>
      <c r="E46" t="s">
        <v>233</v>
      </c>
    </row>
    <row r="47" spans="1:5" x14ac:dyDescent="0.2">
      <c r="A47">
        <v>8</v>
      </c>
      <c r="B47" t="s">
        <v>227</v>
      </c>
      <c r="C47" s="5">
        <v>44957</v>
      </c>
      <c r="E47" t="s">
        <v>218</v>
      </c>
    </row>
    <row r="48" spans="1:5" x14ac:dyDescent="0.2">
      <c r="B48" t="s">
        <v>17</v>
      </c>
      <c r="C48" s="5"/>
      <c r="E48" t="s">
        <v>234</v>
      </c>
    </row>
    <row r="49" spans="2:5" x14ac:dyDescent="0.2">
      <c r="B49" t="s">
        <v>18</v>
      </c>
      <c r="C49" s="5"/>
      <c r="E49" t="s">
        <v>235</v>
      </c>
    </row>
    <row r="50" spans="2:5" x14ac:dyDescent="0.2">
      <c r="B50" t="s">
        <v>19</v>
      </c>
      <c r="C50" s="5"/>
      <c r="E50" t="s">
        <v>236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2"/>
  <sheetViews>
    <sheetView workbookViewId="0">
      <selection activeCell="A40" sqref="A40"/>
    </sheetView>
  </sheetViews>
  <sheetFormatPr baseColWidth="10" defaultColWidth="8.83203125" defaultRowHeight="15" x14ac:dyDescent="0.2"/>
  <cols>
    <col min="1" max="1" width="57" customWidth="1"/>
    <col min="2" max="14" width="10.83203125" customWidth="1"/>
  </cols>
  <sheetData>
    <row r="1" spans="1:14" ht="40.5" customHeight="1" x14ac:dyDescent="0.3">
      <c r="A1" s="1"/>
      <c r="B1" s="1"/>
      <c r="C1" s="1" t="s">
        <v>116</v>
      </c>
      <c r="D1" s="1"/>
      <c r="E1" s="1"/>
      <c r="F1" s="1"/>
      <c r="G1" s="1"/>
      <c r="H1" s="1"/>
      <c r="I1" s="1"/>
      <c r="J1" s="1"/>
      <c r="K1" s="1"/>
      <c r="L1" s="1"/>
      <c r="M1" s="1"/>
    </row>
    <row r="2" spans="1:14" x14ac:dyDescent="0.2">
      <c r="A2" s="2" t="s">
        <v>120</v>
      </c>
      <c r="B2" s="2"/>
      <c r="C2" s="2"/>
      <c r="D2" s="2"/>
      <c r="E2" s="2"/>
      <c r="F2" s="2"/>
      <c r="G2" s="2"/>
      <c r="H2" s="2"/>
      <c r="I2" s="2"/>
      <c r="J2" s="2"/>
      <c r="K2" s="2"/>
      <c r="L2" s="2"/>
      <c r="M2" s="2"/>
    </row>
    <row r="3" spans="1:14" x14ac:dyDescent="0.2">
      <c r="A3" t="s">
        <v>253</v>
      </c>
      <c r="B3" s="28">
        <v>200</v>
      </c>
      <c r="D3" t="s">
        <v>258</v>
      </c>
    </row>
    <row r="4" spans="1:14" x14ac:dyDescent="0.2">
      <c r="A4" t="s">
        <v>254</v>
      </c>
      <c r="B4" s="28">
        <v>20</v>
      </c>
      <c r="D4" t="s">
        <v>259</v>
      </c>
    </row>
    <row r="5" spans="1:14" x14ac:dyDescent="0.2">
      <c r="A5" t="s">
        <v>268</v>
      </c>
      <c r="B5" s="28">
        <v>0.36</v>
      </c>
      <c r="D5" t="s">
        <v>261</v>
      </c>
    </row>
    <row r="6" spans="1:14" x14ac:dyDescent="0.2">
      <c r="A6" t="s">
        <v>262</v>
      </c>
      <c r="B6" s="28">
        <v>10000</v>
      </c>
      <c r="D6" t="s">
        <v>263</v>
      </c>
    </row>
    <row r="7" spans="1:14" x14ac:dyDescent="0.2">
      <c r="A7" t="s">
        <v>161</v>
      </c>
      <c r="B7" s="16">
        <v>8</v>
      </c>
      <c r="D7" t="s">
        <v>265</v>
      </c>
    </row>
    <row r="8" spans="1:14" x14ac:dyDescent="0.2">
      <c r="A8" t="s">
        <v>162</v>
      </c>
      <c r="B8" s="16">
        <v>50</v>
      </c>
      <c r="D8" t="s">
        <v>266</v>
      </c>
    </row>
    <row r="9" spans="1:14" x14ac:dyDescent="0.2">
      <c r="A9" t="s">
        <v>163</v>
      </c>
      <c r="B9" s="16">
        <v>3500</v>
      </c>
      <c r="D9" t="s">
        <v>267</v>
      </c>
    </row>
    <row r="10" spans="1:14" x14ac:dyDescent="0.2">
      <c r="A10" t="s">
        <v>255</v>
      </c>
      <c r="B10" s="16">
        <v>3.5</v>
      </c>
      <c r="D10" t="s">
        <v>269</v>
      </c>
    </row>
    <row r="12" spans="1:14" x14ac:dyDescent="0.2">
      <c r="A12" s="2" t="s">
        <v>117</v>
      </c>
      <c r="B12" s="2" t="s">
        <v>121</v>
      </c>
      <c r="C12" s="2" t="s">
        <v>122</v>
      </c>
      <c r="D12" s="2" t="s">
        <v>123</v>
      </c>
      <c r="E12" s="2" t="s">
        <v>124</v>
      </c>
      <c r="F12" s="2" t="s">
        <v>125</v>
      </c>
      <c r="G12" s="2" t="s">
        <v>126</v>
      </c>
      <c r="H12" s="2" t="s">
        <v>127</v>
      </c>
      <c r="I12" s="2" t="s">
        <v>128</v>
      </c>
      <c r="J12" s="2" t="s">
        <v>129</v>
      </c>
      <c r="K12" s="2" t="s">
        <v>130</v>
      </c>
      <c r="L12" s="2" t="s">
        <v>131</v>
      </c>
      <c r="M12" s="2" t="s">
        <v>132</v>
      </c>
      <c r="N12" s="2" t="s">
        <v>26</v>
      </c>
    </row>
    <row r="13" spans="1:14" x14ac:dyDescent="0.2">
      <c r="A13" t="s">
        <v>157</v>
      </c>
      <c r="H13" s="17">
        <f>SUM($B$3*$B$7)</f>
        <v>1600</v>
      </c>
      <c r="I13" s="17">
        <f t="shared" ref="I13:M13" si="0">SUM($B$3*$B$7)</f>
        <v>1600</v>
      </c>
      <c r="J13" s="17">
        <f t="shared" si="0"/>
        <v>1600</v>
      </c>
      <c r="K13" s="17">
        <f t="shared" si="0"/>
        <v>1600</v>
      </c>
      <c r="L13" s="17">
        <f t="shared" si="0"/>
        <v>1600</v>
      </c>
      <c r="M13" s="17">
        <f t="shared" si="0"/>
        <v>1600</v>
      </c>
      <c r="N13" s="17">
        <f t="shared" ref="N13:N16" si="1">SUM(B13:M13)</f>
        <v>9600</v>
      </c>
    </row>
    <row r="14" spans="1:14" x14ac:dyDescent="0.2">
      <c r="A14" t="s">
        <v>158</v>
      </c>
      <c r="H14" s="17">
        <f>SUM($B$4*$B$8)</f>
        <v>1000</v>
      </c>
      <c r="I14" s="17">
        <f t="shared" ref="I14:M14" si="2">SUM($B$4*$B$8)</f>
        <v>1000</v>
      </c>
      <c r="J14" s="17">
        <f t="shared" si="2"/>
        <v>1000</v>
      </c>
      <c r="K14" s="17">
        <f t="shared" si="2"/>
        <v>1000</v>
      </c>
      <c r="L14" s="17">
        <f t="shared" si="2"/>
        <v>1000</v>
      </c>
      <c r="M14" s="17">
        <f t="shared" si="2"/>
        <v>1000</v>
      </c>
      <c r="N14" s="17">
        <f t="shared" si="1"/>
        <v>6000</v>
      </c>
    </row>
    <row r="15" spans="1:14" x14ac:dyDescent="0.2">
      <c r="A15" t="s">
        <v>159</v>
      </c>
      <c r="H15" s="17">
        <f>SUM($B$5*$B$9)</f>
        <v>1260</v>
      </c>
      <c r="I15" s="17">
        <f t="shared" ref="I15:M15" si="3">SUM($B$5*$B$9)</f>
        <v>1260</v>
      </c>
      <c r="J15" s="17">
        <f t="shared" si="3"/>
        <v>1260</v>
      </c>
      <c r="K15" s="17">
        <f t="shared" si="3"/>
        <v>1260</v>
      </c>
      <c r="L15" s="17">
        <f t="shared" si="3"/>
        <v>1260</v>
      </c>
      <c r="M15" s="17">
        <f t="shared" si="3"/>
        <v>1260</v>
      </c>
      <c r="N15" s="17">
        <f t="shared" si="1"/>
        <v>7560</v>
      </c>
    </row>
    <row r="16" spans="1:14" x14ac:dyDescent="0.2">
      <c r="A16" t="s">
        <v>256</v>
      </c>
      <c r="H16" s="17">
        <f>SUM($B$6*$B$10)</f>
        <v>35000</v>
      </c>
      <c r="I16" s="17">
        <f t="shared" ref="I16:M16" si="4">SUM($B$6*$B$10)</f>
        <v>35000</v>
      </c>
      <c r="J16" s="17">
        <f t="shared" si="4"/>
        <v>35000</v>
      </c>
      <c r="K16" s="17">
        <f t="shared" si="4"/>
        <v>35000</v>
      </c>
      <c r="L16" s="17">
        <f t="shared" si="4"/>
        <v>35000</v>
      </c>
      <c r="M16" s="17">
        <f t="shared" si="4"/>
        <v>35000</v>
      </c>
      <c r="N16" s="17">
        <f t="shared" si="1"/>
        <v>210000</v>
      </c>
    </row>
    <row r="17" spans="1:14" x14ac:dyDescent="0.2">
      <c r="A17" t="s">
        <v>152</v>
      </c>
      <c r="B17">
        <v>0</v>
      </c>
      <c r="C17">
        <v>0</v>
      </c>
      <c r="D17">
        <v>0</v>
      </c>
      <c r="E17">
        <v>0</v>
      </c>
      <c r="F17">
        <v>0</v>
      </c>
      <c r="G17">
        <v>0</v>
      </c>
      <c r="H17" s="17">
        <f t="shared" ref="H17:L17" si="5">SUM(H13:H16)</f>
        <v>38860</v>
      </c>
      <c r="I17" s="17">
        <f t="shared" si="5"/>
        <v>38860</v>
      </c>
      <c r="J17" s="17">
        <f t="shared" si="5"/>
        <v>38860</v>
      </c>
      <c r="K17" s="17">
        <f t="shared" si="5"/>
        <v>38860</v>
      </c>
      <c r="L17" s="17">
        <f t="shared" si="5"/>
        <v>38860</v>
      </c>
      <c r="M17" s="17">
        <f>SUM(M13:M16)</f>
        <v>38860</v>
      </c>
      <c r="N17" s="17">
        <f>SUM(B17:M17)</f>
        <v>233160</v>
      </c>
    </row>
    <row r="19" spans="1:14" x14ac:dyDescent="0.2">
      <c r="A19" s="2" t="s">
        <v>118</v>
      </c>
      <c r="B19" s="2"/>
      <c r="C19" s="2"/>
      <c r="D19" s="2"/>
      <c r="E19" s="2"/>
      <c r="F19" s="2"/>
      <c r="G19" s="2"/>
      <c r="H19" s="2"/>
      <c r="I19" s="2"/>
      <c r="J19" s="2"/>
      <c r="K19" s="2"/>
      <c r="L19" s="2"/>
      <c r="M19" s="2"/>
      <c r="N19" s="2"/>
    </row>
    <row r="20" spans="1:14" x14ac:dyDescent="0.2">
      <c r="A20" t="s">
        <v>133</v>
      </c>
      <c r="B20">
        <v>0</v>
      </c>
      <c r="C20">
        <v>0</v>
      </c>
      <c r="D20">
        <v>0</v>
      </c>
      <c r="E20">
        <v>0</v>
      </c>
      <c r="F20">
        <v>0</v>
      </c>
      <c r="G20">
        <v>0</v>
      </c>
      <c r="H20">
        <v>1000</v>
      </c>
      <c r="I20">
        <v>1000</v>
      </c>
      <c r="J20">
        <v>1000</v>
      </c>
      <c r="K20">
        <v>1000</v>
      </c>
      <c r="L20">
        <v>1000</v>
      </c>
      <c r="M20">
        <v>1000</v>
      </c>
      <c r="N20">
        <f>SUM(B20:M20)</f>
        <v>6000</v>
      </c>
    </row>
    <row r="21" spans="1:14" x14ac:dyDescent="0.2">
      <c r="A21" t="s">
        <v>160</v>
      </c>
      <c r="B21">
        <v>0</v>
      </c>
      <c r="C21">
        <v>0</v>
      </c>
      <c r="D21">
        <v>2000</v>
      </c>
      <c r="E21">
        <v>2000</v>
      </c>
      <c r="F21">
        <v>2000</v>
      </c>
      <c r="G21">
        <v>2000</v>
      </c>
      <c r="H21">
        <v>2000</v>
      </c>
      <c r="I21">
        <v>2000</v>
      </c>
      <c r="J21">
        <v>2000</v>
      </c>
      <c r="K21">
        <v>2000</v>
      </c>
      <c r="L21">
        <v>2000</v>
      </c>
      <c r="M21">
        <v>2000</v>
      </c>
      <c r="N21">
        <f t="shared" ref="N21:N24" si="6">SUM(B21:M21)</f>
        <v>20000</v>
      </c>
    </row>
    <row r="22" spans="1:14" x14ac:dyDescent="0.2">
      <c r="A22" t="s">
        <v>134</v>
      </c>
      <c r="B22">
        <v>75</v>
      </c>
      <c r="C22">
        <v>75</v>
      </c>
      <c r="D22">
        <v>75</v>
      </c>
      <c r="E22">
        <v>75</v>
      </c>
      <c r="F22">
        <v>75</v>
      </c>
      <c r="G22">
        <v>75</v>
      </c>
      <c r="H22">
        <v>300</v>
      </c>
      <c r="I22">
        <v>300</v>
      </c>
      <c r="J22">
        <v>300</v>
      </c>
      <c r="K22">
        <v>300</v>
      </c>
      <c r="L22">
        <v>300</v>
      </c>
      <c r="M22">
        <v>300</v>
      </c>
      <c r="N22">
        <f t="shared" si="6"/>
        <v>2250</v>
      </c>
    </row>
    <row r="23" spans="1:14" x14ac:dyDescent="0.2">
      <c r="A23" t="s">
        <v>257</v>
      </c>
      <c r="D23">
        <v>4300</v>
      </c>
      <c r="N23">
        <f t="shared" si="6"/>
        <v>4300</v>
      </c>
    </row>
    <row r="24" spans="1:14" x14ac:dyDescent="0.2">
      <c r="A24" t="s">
        <v>151</v>
      </c>
      <c r="B24">
        <f t="shared" ref="B24:M24" si="7">SUM(B20:B22)</f>
        <v>75</v>
      </c>
      <c r="C24">
        <f t="shared" si="7"/>
        <v>75</v>
      </c>
      <c r="D24">
        <f>SUM(D20:D23)</f>
        <v>6375</v>
      </c>
      <c r="E24">
        <f t="shared" si="7"/>
        <v>2075</v>
      </c>
      <c r="F24">
        <f t="shared" si="7"/>
        <v>2075</v>
      </c>
      <c r="G24">
        <f t="shared" si="7"/>
        <v>2075</v>
      </c>
      <c r="H24">
        <f t="shared" si="7"/>
        <v>3300</v>
      </c>
      <c r="I24">
        <f t="shared" si="7"/>
        <v>3300</v>
      </c>
      <c r="J24">
        <f t="shared" si="7"/>
        <v>3300</v>
      </c>
      <c r="K24">
        <f t="shared" si="7"/>
        <v>3300</v>
      </c>
      <c r="L24">
        <f t="shared" si="7"/>
        <v>3300</v>
      </c>
      <c r="M24">
        <f t="shared" si="7"/>
        <v>3300</v>
      </c>
      <c r="N24">
        <f t="shared" si="6"/>
        <v>32550</v>
      </c>
    </row>
    <row r="26" spans="1:14" x14ac:dyDescent="0.2">
      <c r="A26" s="2" t="s">
        <v>21</v>
      </c>
      <c r="B26" s="2"/>
      <c r="C26" s="2"/>
      <c r="D26" s="2"/>
      <c r="E26" s="2"/>
      <c r="F26" s="2"/>
      <c r="G26" s="2"/>
      <c r="H26" s="2"/>
      <c r="I26" s="2"/>
      <c r="J26" s="2"/>
      <c r="K26" s="2"/>
      <c r="L26" s="2"/>
      <c r="M26" s="2"/>
      <c r="N26" s="2"/>
    </row>
    <row r="27" spans="1:14" x14ac:dyDescent="0.2">
      <c r="A27" t="s">
        <v>270</v>
      </c>
      <c r="H27">
        <v>3200</v>
      </c>
      <c r="N27">
        <f>SUM(B27:M27)</f>
        <v>3200</v>
      </c>
    </row>
    <row r="28" spans="1:14" x14ac:dyDescent="0.2">
      <c r="A28" t="s">
        <v>164</v>
      </c>
      <c r="F28">
        <v>750</v>
      </c>
      <c r="G28">
        <v>400</v>
      </c>
      <c r="H28">
        <v>400</v>
      </c>
      <c r="I28">
        <v>400</v>
      </c>
      <c r="J28">
        <v>400</v>
      </c>
      <c r="K28">
        <v>400</v>
      </c>
      <c r="L28">
        <v>400</v>
      </c>
      <c r="M28">
        <v>400</v>
      </c>
      <c r="N28">
        <f>SUM(B28:M28)</f>
        <v>3550</v>
      </c>
    </row>
    <row r="29" spans="1:14" x14ac:dyDescent="0.2">
      <c r="A29" t="s">
        <v>152</v>
      </c>
      <c r="B29">
        <v>0</v>
      </c>
      <c r="C29">
        <v>0</v>
      </c>
      <c r="D29">
        <v>0</v>
      </c>
      <c r="E29">
        <v>0</v>
      </c>
      <c r="F29">
        <f>SUM(F27:F28)</f>
        <v>750</v>
      </c>
      <c r="G29">
        <f>SUM(G27:G28)</f>
        <v>400</v>
      </c>
      <c r="H29">
        <f t="shared" ref="H29:M29" si="8">SUM(H27:H28)</f>
        <v>3600</v>
      </c>
      <c r="I29">
        <f t="shared" si="8"/>
        <v>400</v>
      </c>
      <c r="J29">
        <f t="shared" si="8"/>
        <v>400</v>
      </c>
      <c r="K29">
        <f t="shared" si="8"/>
        <v>400</v>
      </c>
      <c r="L29">
        <f t="shared" si="8"/>
        <v>400</v>
      </c>
      <c r="M29">
        <f t="shared" si="8"/>
        <v>400</v>
      </c>
      <c r="N29">
        <f t="shared" ref="N29" si="9">SUM(B29:M29)</f>
        <v>6750</v>
      </c>
    </row>
    <row r="31" spans="1:14" x14ac:dyDescent="0.2">
      <c r="A31" s="2" t="s">
        <v>119</v>
      </c>
      <c r="B31" s="2"/>
      <c r="C31" s="2"/>
      <c r="D31" s="2"/>
      <c r="E31" s="2"/>
      <c r="F31" s="2"/>
      <c r="G31" s="2"/>
      <c r="H31" s="2"/>
      <c r="I31" s="2"/>
      <c r="J31" s="2"/>
      <c r="K31" s="2"/>
      <c r="L31" s="2"/>
      <c r="M31" s="2"/>
      <c r="N31" s="2"/>
    </row>
    <row r="32" spans="1:14" x14ac:dyDescent="0.2">
      <c r="A32" t="s">
        <v>135</v>
      </c>
      <c r="H32">
        <v>500</v>
      </c>
      <c r="I32">
        <v>500</v>
      </c>
      <c r="J32">
        <v>500</v>
      </c>
      <c r="K32">
        <v>500</v>
      </c>
      <c r="L32">
        <v>500</v>
      </c>
      <c r="M32">
        <v>500</v>
      </c>
      <c r="N32">
        <f>SUM(B32:M32)</f>
        <v>3000</v>
      </c>
    </row>
    <row r="33" spans="1:14" x14ac:dyDescent="0.2">
      <c r="A33" t="s">
        <v>264</v>
      </c>
      <c r="G33">
        <v>3800</v>
      </c>
      <c r="H33">
        <v>3800</v>
      </c>
      <c r="I33">
        <v>3800</v>
      </c>
      <c r="J33">
        <v>3800</v>
      </c>
      <c r="K33">
        <v>3800</v>
      </c>
      <c r="L33">
        <v>3800</v>
      </c>
      <c r="M33">
        <v>3800</v>
      </c>
      <c r="N33">
        <f>SUM(B33:M33)</f>
        <v>26600</v>
      </c>
    </row>
    <row r="34" spans="1:14" x14ac:dyDescent="0.2">
      <c r="A34" t="s">
        <v>136</v>
      </c>
      <c r="D34">
        <v>4000</v>
      </c>
      <c r="E34">
        <v>4000</v>
      </c>
      <c r="F34">
        <v>4000</v>
      </c>
      <c r="G34">
        <v>4000</v>
      </c>
      <c r="H34">
        <v>4000</v>
      </c>
      <c r="I34">
        <v>4000</v>
      </c>
      <c r="J34">
        <v>4000</v>
      </c>
      <c r="K34">
        <v>4000</v>
      </c>
      <c r="L34">
        <v>4000</v>
      </c>
      <c r="M34">
        <v>4000</v>
      </c>
      <c r="N34">
        <f t="shared" ref="N34:N36" si="10">SUM(B34:M34)</f>
        <v>40000</v>
      </c>
    </row>
    <row r="35" spans="1:14" x14ac:dyDescent="0.2">
      <c r="A35" t="s">
        <v>260</v>
      </c>
      <c r="G35">
        <v>3500</v>
      </c>
      <c r="H35">
        <v>3500</v>
      </c>
      <c r="I35">
        <v>3500</v>
      </c>
      <c r="J35">
        <v>3500</v>
      </c>
      <c r="K35">
        <v>3500</v>
      </c>
      <c r="L35">
        <v>3500</v>
      </c>
      <c r="M35">
        <v>3500</v>
      </c>
      <c r="N35">
        <f t="shared" si="10"/>
        <v>24500</v>
      </c>
    </row>
    <row r="36" spans="1:14" x14ac:dyDescent="0.2">
      <c r="A36" t="s">
        <v>152</v>
      </c>
      <c r="B36">
        <f t="shared" ref="B36:G36" si="11">SUM(B32:B35)</f>
        <v>0</v>
      </c>
      <c r="C36">
        <f t="shared" si="11"/>
        <v>0</v>
      </c>
      <c r="D36">
        <f t="shared" si="11"/>
        <v>4000</v>
      </c>
      <c r="E36">
        <f t="shared" si="11"/>
        <v>4000</v>
      </c>
      <c r="F36">
        <f t="shared" si="11"/>
        <v>4000</v>
      </c>
      <c r="G36">
        <f t="shared" si="11"/>
        <v>11300</v>
      </c>
      <c r="H36">
        <f>SUM(H32:H35)</f>
        <v>11800</v>
      </c>
      <c r="I36">
        <f t="shared" ref="I36:M36" si="12">SUM(I32:I35)</f>
        <v>11800</v>
      </c>
      <c r="J36">
        <f t="shared" si="12"/>
        <v>11800</v>
      </c>
      <c r="K36">
        <f t="shared" si="12"/>
        <v>11800</v>
      </c>
      <c r="L36">
        <f t="shared" si="12"/>
        <v>11800</v>
      </c>
      <c r="M36">
        <f t="shared" si="12"/>
        <v>11800</v>
      </c>
      <c r="N36">
        <f t="shared" si="10"/>
        <v>94100</v>
      </c>
    </row>
    <row r="38" spans="1:14" x14ac:dyDescent="0.2">
      <c r="A38" s="14" t="s">
        <v>137</v>
      </c>
      <c r="B38" s="14">
        <f>SUM(B17-B24-B29-B36)</f>
        <v>-75</v>
      </c>
      <c r="C38" s="14">
        <f>SUM(C17-C24-C29-C36)</f>
        <v>-75</v>
      </c>
      <c r="D38" s="14">
        <f>SUM(D17-D24-D29-D36)</f>
        <v>-10375</v>
      </c>
      <c r="E38" s="14">
        <f>SUM(E17-E24-E29-E36)</f>
        <v>-6075</v>
      </c>
      <c r="F38" s="14">
        <f>SUM(F17-F24-F29-F36)</f>
        <v>-6825</v>
      </c>
      <c r="G38" s="14">
        <f>SUM(G17-G24-G29-G36)</f>
        <v>-13775</v>
      </c>
      <c r="H38" s="14">
        <f>SUM(H17-H24-H29-H36)</f>
        <v>20160</v>
      </c>
      <c r="I38" s="14">
        <f>SUM(I17-I24-I29-I36)</f>
        <v>23360</v>
      </c>
      <c r="J38" s="14">
        <f>SUM(J17-J24-J29-J36)</f>
        <v>23360</v>
      </c>
      <c r="K38" s="14">
        <f>SUM(K17-K24-K29-K36)</f>
        <v>23360</v>
      </c>
      <c r="L38" s="14">
        <f>SUM(L17-L24-L29-L36)</f>
        <v>23360</v>
      </c>
      <c r="M38" s="14">
        <f>SUM(M17-M24-M29-M36)</f>
        <v>23360</v>
      </c>
      <c r="N38" s="14">
        <f>SUM(B38:M38)</f>
        <v>99760</v>
      </c>
    </row>
    <row r="40" spans="1:14" x14ac:dyDescent="0.2">
      <c r="A40" t="s">
        <v>271</v>
      </c>
    </row>
    <row r="41" spans="1:14" x14ac:dyDescent="0.2">
      <c r="A41" t="s">
        <v>150</v>
      </c>
    </row>
    <row r="42" spans="1:14" x14ac:dyDescent="0.2">
      <c r="B42" s="13" t="s">
        <v>149</v>
      </c>
    </row>
  </sheetData>
  <hyperlinks>
    <hyperlink ref="B42" r:id="rId1" xr:uid="{00000000-0004-0000-0300-000000000000}"/>
  </hyperlink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5"/>
  <sheetViews>
    <sheetView tabSelected="1" workbookViewId="0">
      <selection activeCell="C10" sqref="C10"/>
    </sheetView>
  </sheetViews>
  <sheetFormatPr baseColWidth="10" defaultColWidth="8.83203125" defaultRowHeight="15" x14ac:dyDescent="0.2"/>
  <cols>
    <col min="2" max="2" width="29.1640625" customWidth="1"/>
    <col min="3" max="3" width="10.5" bestFit="1" customWidth="1"/>
    <col min="5" max="5" width="10.5" bestFit="1" customWidth="1"/>
  </cols>
  <sheetData>
    <row r="1" spans="1:10" ht="40.5" customHeight="1" x14ac:dyDescent="0.3">
      <c r="A1" s="1"/>
      <c r="B1" s="1"/>
      <c r="C1" s="1" t="s">
        <v>21</v>
      </c>
      <c r="D1" s="1"/>
      <c r="E1" s="1"/>
      <c r="F1" s="1"/>
      <c r="G1" s="1"/>
      <c r="H1" s="1"/>
      <c r="I1" s="1"/>
      <c r="J1" s="1"/>
    </row>
    <row r="3" spans="1:10" x14ac:dyDescent="0.2">
      <c r="A3" s="2" t="s">
        <v>1</v>
      </c>
      <c r="B3" s="2" t="s">
        <v>22</v>
      </c>
      <c r="C3" s="2" t="s">
        <v>25</v>
      </c>
      <c r="D3" s="2"/>
      <c r="E3" s="2" t="s">
        <v>167</v>
      </c>
      <c r="F3" s="2"/>
      <c r="G3" s="2"/>
      <c r="H3" s="2"/>
      <c r="I3" s="2"/>
      <c r="J3" s="2"/>
    </row>
    <row r="4" spans="1:10" x14ac:dyDescent="0.2">
      <c r="A4">
        <v>1</v>
      </c>
      <c r="B4" t="s">
        <v>279</v>
      </c>
      <c r="C4" s="6">
        <v>500</v>
      </c>
      <c r="E4" s="18">
        <v>0</v>
      </c>
    </row>
    <row r="5" spans="1:10" x14ac:dyDescent="0.2">
      <c r="A5">
        <v>2</v>
      </c>
      <c r="B5" t="s">
        <v>274</v>
      </c>
      <c r="C5" s="6">
        <v>120</v>
      </c>
      <c r="E5" s="18">
        <v>150</v>
      </c>
    </row>
    <row r="6" spans="1:10" x14ac:dyDescent="0.2">
      <c r="A6">
        <v>3</v>
      </c>
      <c r="B6" t="s">
        <v>272</v>
      </c>
      <c r="C6" s="6">
        <v>1000</v>
      </c>
      <c r="E6" s="18">
        <v>6000</v>
      </c>
      <c r="G6" t="s">
        <v>277</v>
      </c>
    </row>
    <row r="7" spans="1:10" x14ac:dyDescent="0.2">
      <c r="A7">
        <v>4</v>
      </c>
      <c r="B7" t="s">
        <v>273</v>
      </c>
      <c r="C7" s="6">
        <v>15800</v>
      </c>
      <c r="E7" s="18">
        <v>60000</v>
      </c>
      <c r="G7" t="s">
        <v>276</v>
      </c>
    </row>
    <row r="8" spans="1:10" x14ac:dyDescent="0.2">
      <c r="A8">
        <v>5</v>
      </c>
      <c r="B8" t="s">
        <v>23</v>
      </c>
      <c r="C8" s="6">
        <v>18900</v>
      </c>
      <c r="E8" s="18">
        <v>24000</v>
      </c>
      <c r="G8" t="s">
        <v>275</v>
      </c>
    </row>
    <row r="9" spans="1:10" x14ac:dyDescent="0.2">
      <c r="A9">
        <v>6</v>
      </c>
      <c r="B9" t="s">
        <v>24</v>
      </c>
      <c r="C9" s="6">
        <v>3000</v>
      </c>
      <c r="E9" s="18">
        <v>24000</v>
      </c>
      <c r="G9" t="s">
        <v>278</v>
      </c>
    </row>
    <row r="10" spans="1:10" x14ac:dyDescent="0.2">
      <c r="B10" t="s">
        <v>26</v>
      </c>
      <c r="C10" s="6">
        <f>SUM(C4:C9)</f>
        <v>39320</v>
      </c>
      <c r="E10" s="18">
        <f>SUM(E4:E9)</f>
        <v>114150</v>
      </c>
    </row>
    <row r="11" spans="1:10" x14ac:dyDescent="0.2">
      <c r="A11" s="2" t="s">
        <v>1</v>
      </c>
      <c r="B11" s="2" t="s">
        <v>27</v>
      </c>
      <c r="C11" s="2" t="s">
        <v>16</v>
      </c>
      <c r="D11" s="2"/>
      <c r="E11" s="2"/>
      <c r="F11" s="2"/>
      <c r="G11" s="2"/>
      <c r="H11" s="2"/>
      <c r="I11" s="2"/>
      <c r="J11" s="2"/>
    </row>
    <row r="12" spans="1:10" x14ac:dyDescent="0.2">
      <c r="A12">
        <v>1</v>
      </c>
      <c r="B12" t="s">
        <v>28</v>
      </c>
      <c r="C12" s="7">
        <f>C10</f>
        <v>39320</v>
      </c>
    </row>
    <row r="13" spans="1:10" x14ac:dyDescent="0.2">
      <c r="A13">
        <v>2</v>
      </c>
      <c r="B13" t="s">
        <v>29</v>
      </c>
      <c r="C13" s="7">
        <f>SUM(C12*D13)</f>
        <v>1966</v>
      </c>
      <c r="D13" s="8">
        <v>0.05</v>
      </c>
    </row>
    <row r="14" spans="1:10" x14ac:dyDescent="0.2">
      <c r="A14">
        <v>3</v>
      </c>
      <c r="B14" t="s">
        <v>30</v>
      </c>
      <c r="C14" s="7">
        <f t="shared" ref="C14:C16" si="0">SUM(C13*D14)</f>
        <v>196.60000000000002</v>
      </c>
      <c r="D14" s="8">
        <v>0.1</v>
      </c>
    </row>
    <row r="15" spans="1:10" x14ac:dyDescent="0.2">
      <c r="A15">
        <v>4</v>
      </c>
      <c r="B15" t="s">
        <v>31</v>
      </c>
      <c r="C15" s="7">
        <f t="shared" si="0"/>
        <v>19.660000000000004</v>
      </c>
      <c r="D15" s="8">
        <v>0.1</v>
      </c>
    </row>
    <row r="16" spans="1:10" x14ac:dyDescent="0.2">
      <c r="A16">
        <v>5</v>
      </c>
      <c r="B16" t="s">
        <v>32</v>
      </c>
      <c r="C16" s="7">
        <f t="shared" si="0"/>
        <v>1.9660000000000004</v>
      </c>
      <c r="D16" s="8">
        <v>0.1</v>
      </c>
    </row>
    <row r="17" spans="3:3" x14ac:dyDescent="0.2">
      <c r="C17" s="7"/>
    </row>
    <row r="18" spans="3:3" x14ac:dyDescent="0.2">
      <c r="C18" s="7"/>
    </row>
    <row r="19" spans="3:3" x14ac:dyDescent="0.2">
      <c r="C19" s="5"/>
    </row>
    <row r="20" spans="3:3" x14ac:dyDescent="0.2">
      <c r="C20" s="5"/>
    </row>
    <row r="21" spans="3:3" x14ac:dyDescent="0.2">
      <c r="C21" s="5"/>
    </row>
    <row r="22" spans="3:3" x14ac:dyDescent="0.2">
      <c r="C22" s="5"/>
    </row>
    <row r="23" spans="3:3" x14ac:dyDescent="0.2">
      <c r="C23" s="5"/>
    </row>
    <row r="24" spans="3:3" x14ac:dyDescent="0.2">
      <c r="C24" s="5"/>
    </row>
    <row r="25" spans="3:3" x14ac:dyDescent="0.2">
      <c r="C25" s="5"/>
    </row>
    <row r="26" spans="3:3" x14ac:dyDescent="0.2">
      <c r="C26" s="5"/>
    </row>
    <row r="27" spans="3:3" x14ac:dyDescent="0.2">
      <c r="C27" s="5"/>
    </row>
    <row r="28" spans="3:3" x14ac:dyDescent="0.2">
      <c r="C28" s="5"/>
    </row>
    <row r="29" spans="3:3" x14ac:dyDescent="0.2">
      <c r="C29" s="5"/>
    </row>
    <row r="30" spans="3:3" x14ac:dyDescent="0.2">
      <c r="C30" s="5"/>
    </row>
    <row r="31" spans="3:3" x14ac:dyDescent="0.2">
      <c r="C31" s="5"/>
    </row>
    <row r="32" spans="3:3" x14ac:dyDescent="0.2">
      <c r="C32" s="5"/>
    </row>
    <row r="33" spans="3:3" x14ac:dyDescent="0.2">
      <c r="C33" s="5"/>
    </row>
    <row r="34" spans="3:3" x14ac:dyDescent="0.2">
      <c r="C34" s="5"/>
    </row>
    <row r="35" spans="3:3" x14ac:dyDescent="0.2">
      <c r="C35"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8"/>
  <sheetViews>
    <sheetView workbookViewId="0">
      <selection activeCell="K2" sqref="K2:K3"/>
    </sheetView>
  </sheetViews>
  <sheetFormatPr baseColWidth="10" defaultColWidth="8.83203125" defaultRowHeight="15" x14ac:dyDescent="0.2"/>
  <cols>
    <col min="2" max="3" width="25.5" customWidth="1"/>
  </cols>
  <sheetData>
    <row r="1" spans="1:10" ht="40.5" customHeight="1" x14ac:dyDescent="0.3">
      <c r="A1" s="1"/>
      <c r="B1" s="1"/>
      <c r="C1" s="1" t="s">
        <v>33</v>
      </c>
      <c r="D1" s="1"/>
      <c r="E1" s="1"/>
      <c r="F1" s="1"/>
      <c r="G1" s="1"/>
      <c r="H1" s="1"/>
      <c r="I1" s="1"/>
      <c r="J1" s="1"/>
    </row>
    <row r="3" spans="1:10" x14ac:dyDescent="0.2">
      <c r="A3" s="2" t="s">
        <v>1</v>
      </c>
      <c r="B3" s="2" t="s">
        <v>48</v>
      </c>
      <c r="C3" s="2" t="s">
        <v>49</v>
      </c>
      <c r="D3" s="2" t="s">
        <v>34</v>
      </c>
      <c r="E3" s="2"/>
      <c r="F3" s="2"/>
      <c r="G3" s="2"/>
      <c r="H3" s="2"/>
      <c r="I3" s="2"/>
      <c r="J3" s="2"/>
    </row>
    <row r="4" spans="1:10" x14ac:dyDescent="0.2">
      <c r="A4">
        <v>1</v>
      </c>
      <c r="B4" s="9" t="s">
        <v>35</v>
      </c>
      <c r="C4" s="9"/>
    </row>
    <row r="5" spans="1:10" x14ac:dyDescent="0.2">
      <c r="B5" s="9"/>
      <c r="C5" s="9" t="s">
        <v>58</v>
      </c>
      <c r="D5" t="s">
        <v>44</v>
      </c>
    </row>
    <row r="6" spans="1:10" x14ac:dyDescent="0.2">
      <c r="A6">
        <v>2</v>
      </c>
      <c r="B6" s="9" t="s">
        <v>36</v>
      </c>
      <c r="C6" s="9"/>
    </row>
    <row r="7" spans="1:10" x14ac:dyDescent="0.2">
      <c r="B7" s="9"/>
      <c r="C7" s="9" t="s">
        <v>53</v>
      </c>
      <c r="D7" t="s">
        <v>45</v>
      </c>
    </row>
    <row r="8" spans="1:10" x14ac:dyDescent="0.2">
      <c r="B8" s="9"/>
      <c r="C8" s="9" t="s">
        <v>54</v>
      </c>
    </row>
    <row r="9" spans="1:10" x14ac:dyDescent="0.2">
      <c r="A9">
        <v>3</v>
      </c>
      <c r="B9" s="9" t="s">
        <v>37</v>
      </c>
      <c r="C9" s="9"/>
    </row>
    <row r="10" spans="1:10" x14ac:dyDescent="0.2">
      <c r="B10" s="9"/>
      <c r="C10" s="9" t="s">
        <v>55</v>
      </c>
      <c r="D10" t="s">
        <v>46</v>
      </c>
    </row>
    <row r="11" spans="1:10" x14ac:dyDescent="0.2">
      <c r="B11" s="9"/>
      <c r="C11" s="9" t="s">
        <v>56</v>
      </c>
      <c r="D11" t="s">
        <v>46</v>
      </c>
    </row>
    <row r="12" spans="1:10" x14ac:dyDescent="0.2">
      <c r="A12">
        <v>4</v>
      </c>
      <c r="B12" s="9" t="s">
        <v>38</v>
      </c>
      <c r="C12" s="9"/>
    </row>
    <row r="13" spans="1:10" x14ac:dyDescent="0.2">
      <c r="B13" s="9"/>
      <c r="C13" s="9" t="s">
        <v>57</v>
      </c>
      <c r="D13" t="s">
        <v>47</v>
      </c>
    </row>
    <row r="14" spans="1:10" x14ac:dyDescent="0.2">
      <c r="A14">
        <v>5</v>
      </c>
      <c r="B14" s="9" t="s">
        <v>39</v>
      </c>
      <c r="C14" s="9"/>
    </row>
    <row r="15" spans="1:10" x14ac:dyDescent="0.2">
      <c r="C15" s="9" t="s">
        <v>59</v>
      </c>
      <c r="D15" t="s">
        <v>65</v>
      </c>
    </row>
    <row r="16" spans="1:10" x14ac:dyDescent="0.2">
      <c r="C16" s="9" t="s">
        <v>63</v>
      </c>
      <c r="D16" t="s">
        <v>64</v>
      </c>
    </row>
    <row r="17" spans="3:4" x14ac:dyDescent="0.2">
      <c r="C17" s="9" t="s">
        <v>60</v>
      </c>
      <c r="D17" t="s">
        <v>62</v>
      </c>
    </row>
    <row r="18" spans="3:4" x14ac:dyDescent="0.2">
      <c r="C18" s="9" t="s">
        <v>61</v>
      </c>
      <c r="D18" t="s">
        <v>62</v>
      </c>
    </row>
  </sheetData>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4"/>
  <sheetViews>
    <sheetView workbookViewId="0">
      <selection activeCell="K2" sqref="K2:L3"/>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66</v>
      </c>
      <c r="D1" s="1"/>
      <c r="E1" s="1"/>
      <c r="F1" s="1"/>
      <c r="G1" s="1"/>
      <c r="H1" s="1"/>
      <c r="I1" s="1"/>
      <c r="J1" s="1"/>
    </row>
    <row r="3" spans="1:10" x14ac:dyDescent="0.2">
      <c r="A3" s="2" t="s">
        <v>1</v>
      </c>
      <c r="B3" s="2" t="s">
        <v>48</v>
      </c>
      <c r="C3" s="2" t="s">
        <v>71</v>
      </c>
      <c r="D3" s="2" t="s">
        <v>72</v>
      </c>
      <c r="E3" s="2" t="s">
        <v>34</v>
      </c>
      <c r="F3" s="2"/>
      <c r="G3" s="2"/>
      <c r="H3" s="2"/>
      <c r="I3" s="2"/>
      <c r="J3" s="2"/>
    </row>
    <row r="4" spans="1:10" x14ac:dyDescent="0.2">
      <c r="A4">
        <v>1</v>
      </c>
      <c r="B4" s="9" t="s">
        <v>79</v>
      </c>
      <c r="C4" s="9"/>
      <c r="D4" s="9"/>
    </row>
    <row r="5" spans="1:10" x14ac:dyDescent="0.2">
      <c r="B5" s="9"/>
      <c r="C5" s="9" t="s">
        <v>80</v>
      </c>
      <c r="D5" s="10">
        <v>10000</v>
      </c>
      <c r="E5" t="s">
        <v>82</v>
      </c>
    </row>
    <row r="6" spans="1:10" x14ac:dyDescent="0.2">
      <c r="B6" s="9"/>
      <c r="C6" s="9" t="s">
        <v>81</v>
      </c>
      <c r="D6" s="10">
        <v>10000</v>
      </c>
      <c r="E6" t="s">
        <v>83</v>
      </c>
    </row>
    <row r="7" spans="1:10" x14ac:dyDescent="0.2">
      <c r="A7">
        <v>2</v>
      </c>
      <c r="B7" s="9" t="s">
        <v>67</v>
      </c>
      <c r="C7" s="9"/>
      <c r="D7" s="9"/>
    </row>
    <row r="8" spans="1:10" x14ac:dyDescent="0.2">
      <c r="B8" s="9"/>
      <c r="C8" s="9" t="s">
        <v>50</v>
      </c>
      <c r="D8" s="10">
        <v>10000</v>
      </c>
      <c r="E8" t="s">
        <v>40</v>
      </c>
    </row>
    <row r="9" spans="1:10" x14ac:dyDescent="0.2">
      <c r="B9" s="9"/>
      <c r="C9" s="9" t="s">
        <v>51</v>
      </c>
      <c r="D9" s="10">
        <v>10000</v>
      </c>
      <c r="E9" t="s">
        <v>41</v>
      </c>
    </row>
    <row r="10" spans="1:10" x14ac:dyDescent="0.2">
      <c r="B10" s="9"/>
      <c r="C10" s="9" t="s">
        <v>52</v>
      </c>
      <c r="D10" s="10">
        <v>10000</v>
      </c>
      <c r="E10" t="s">
        <v>43</v>
      </c>
    </row>
    <row r="11" spans="1:10" x14ac:dyDescent="0.2">
      <c r="A11">
        <v>3</v>
      </c>
      <c r="B11" s="9" t="s">
        <v>68</v>
      </c>
      <c r="C11" s="9"/>
      <c r="D11" s="9"/>
    </row>
    <row r="12" spans="1:10" x14ac:dyDescent="0.2">
      <c r="B12" s="9"/>
      <c r="C12" s="9" t="s">
        <v>75</v>
      </c>
      <c r="D12" s="10">
        <v>20000</v>
      </c>
      <c r="E12" t="s">
        <v>44</v>
      </c>
    </row>
    <row r="13" spans="1:10" x14ac:dyDescent="0.2">
      <c r="A13">
        <v>4</v>
      </c>
      <c r="B13" s="9" t="s">
        <v>69</v>
      </c>
      <c r="C13" s="9"/>
      <c r="D13" s="10"/>
    </row>
    <row r="14" spans="1:10" x14ac:dyDescent="0.2">
      <c r="B14" s="9"/>
      <c r="C14" s="9" t="s">
        <v>74</v>
      </c>
      <c r="D14" s="10">
        <v>5000</v>
      </c>
      <c r="E14" t="s">
        <v>73</v>
      </c>
    </row>
    <row r="15" spans="1:10" x14ac:dyDescent="0.2">
      <c r="A15">
        <v>5</v>
      </c>
      <c r="B15" s="9" t="s">
        <v>70</v>
      </c>
      <c r="C15" s="9"/>
      <c r="D15" s="10"/>
    </row>
    <row r="16" spans="1:10" x14ac:dyDescent="0.2">
      <c r="B16" s="9"/>
      <c r="C16" s="9" t="s">
        <v>76</v>
      </c>
      <c r="D16" s="10">
        <v>20000</v>
      </c>
      <c r="E16" t="s">
        <v>78</v>
      </c>
    </row>
    <row r="17" spans="2:5" x14ac:dyDescent="0.2">
      <c r="B17" s="9"/>
      <c r="C17" s="9" t="s">
        <v>77</v>
      </c>
      <c r="D17" s="10">
        <v>20000</v>
      </c>
      <c r="E17" t="s">
        <v>42</v>
      </c>
    </row>
    <row r="18" spans="2:5" x14ac:dyDescent="0.2">
      <c r="B18" s="9"/>
      <c r="C18" s="9"/>
      <c r="D18" s="9"/>
    </row>
    <row r="19" spans="2:5" x14ac:dyDescent="0.2">
      <c r="B19" s="9"/>
      <c r="C19" s="9"/>
      <c r="D19" s="9"/>
    </row>
    <row r="20" spans="2:5" x14ac:dyDescent="0.2">
      <c r="B20" s="9"/>
      <c r="C20" s="9"/>
      <c r="D20" s="9"/>
    </row>
    <row r="21" spans="2:5" x14ac:dyDescent="0.2">
      <c r="C21" s="9"/>
      <c r="D21" s="9"/>
    </row>
    <row r="22" spans="2:5" x14ac:dyDescent="0.2">
      <c r="C22" s="9"/>
      <c r="D22" s="9"/>
    </row>
    <row r="23" spans="2:5" x14ac:dyDescent="0.2">
      <c r="C23" s="9"/>
      <c r="D23" s="9"/>
    </row>
    <row r="24" spans="2:5" x14ac:dyDescent="0.2">
      <c r="C24" s="9"/>
      <c r="D24"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6"/>
  <sheetViews>
    <sheetView workbookViewId="0">
      <selection activeCell="J35" sqref="J35"/>
    </sheetView>
  </sheetViews>
  <sheetFormatPr baseColWidth="10" defaultColWidth="8.83203125" defaultRowHeight="15" x14ac:dyDescent="0.2"/>
  <cols>
    <col min="2" max="3" width="25.5" customWidth="1"/>
    <col min="4" max="4" width="11.5" customWidth="1"/>
  </cols>
  <sheetData>
    <row r="1" spans="1:10" ht="40.5" customHeight="1" x14ac:dyDescent="0.3">
      <c r="A1" s="1"/>
      <c r="B1" s="1"/>
      <c r="C1" s="1" t="s">
        <v>84</v>
      </c>
      <c r="D1" s="1"/>
      <c r="E1" s="1"/>
      <c r="F1" s="1"/>
      <c r="G1" s="1"/>
      <c r="H1" s="1"/>
      <c r="I1" s="1"/>
      <c r="J1" s="1"/>
    </row>
    <row r="3" spans="1:10" x14ac:dyDescent="0.2">
      <c r="A3" s="2" t="s">
        <v>1</v>
      </c>
      <c r="B3" s="2" t="s">
        <v>88</v>
      </c>
      <c r="C3" s="2" t="s">
        <v>89</v>
      </c>
      <c r="D3" s="2"/>
      <c r="E3" s="2"/>
      <c r="F3" s="2"/>
      <c r="G3" s="2"/>
      <c r="H3" s="2"/>
      <c r="I3" s="2"/>
      <c r="J3" s="2"/>
    </row>
    <row r="4" spans="1:10" x14ac:dyDescent="0.2">
      <c r="A4">
        <v>1</v>
      </c>
      <c r="B4" s="9" t="s">
        <v>85</v>
      </c>
      <c r="C4" s="9" t="s">
        <v>139</v>
      </c>
      <c r="D4" s="9"/>
    </row>
    <row r="5" spans="1:10" x14ac:dyDescent="0.2">
      <c r="A5">
        <v>2</v>
      </c>
      <c r="B5" s="9" t="s">
        <v>86</v>
      </c>
      <c r="C5" s="9" t="s">
        <v>140</v>
      </c>
      <c r="D5" s="9"/>
    </row>
    <row r="6" spans="1:10" x14ac:dyDescent="0.2">
      <c r="A6">
        <v>3</v>
      </c>
      <c r="B6" s="9" t="s">
        <v>87</v>
      </c>
      <c r="C6" s="9" t="s">
        <v>141</v>
      </c>
      <c r="D6" s="9"/>
    </row>
    <row r="7" spans="1:10" x14ac:dyDescent="0.2">
      <c r="A7">
        <v>4</v>
      </c>
      <c r="B7" s="9" t="s">
        <v>90</v>
      </c>
      <c r="C7" s="9" t="s">
        <v>142</v>
      </c>
      <c r="D7" s="10"/>
    </row>
    <row r="9" spans="1:10" x14ac:dyDescent="0.2">
      <c r="A9" s="2" t="s">
        <v>1</v>
      </c>
      <c r="B9" s="2" t="s">
        <v>96</v>
      </c>
      <c r="C9" s="2"/>
      <c r="D9" s="2"/>
      <c r="E9" s="2"/>
      <c r="F9" s="2"/>
      <c r="G9" s="2"/>
      <c r="H9" s="2"/>
      <c r="I9" s="2"/>
      <c r="J9" s="2"/>
    </row>
    <row r="10" spans="1:10" x14ac:dyDescent="0.2">
      <c r="A10">
        <v>1</v>
      </c>
      <c r="B10" s="9" t="s">
        <v>97</v>
      </c>
      <c r="C10" s="9"/>
      <c r="D10" s="10"/>
    </row>
    <row r="11" spans="1:10" x14ac:dyDescent="0.2">
      <c r="A11">
        <v>2</v>
      </c>
      <c r="B11" s="9" t="s">
        <v>98</v>
      </c>
      <c r="C11" s="9"/>
      <c r="D11" s="10"/>
    </row>
    <row r="12" spans="1:10" x14ac:dyDescent="0.2">
      <c r="A12">
        <v>3</v>
      </c>
      <c r="B12" s="9" t="s">
        <v>99</v>
      </c>
      <c r="C12" s="9"/>
      <c r="D12" s="10"/>
    </row>
    <row r="13" spans="1:10" x14ac:dyDescent="0.2">
      <c r="A13">
        <v>4</v>
      </c>
      <c r="B13" s="9" t="s">
        <v>100</v>
      </c>
      <c r="C13" s="9"/>
      <c r="D13" s="10"/>
    </row>
    <row r="14" spans="1:10" x14ac:dyDescent="0.2">
      <c r="A14">
        <v>5</v>
      </c>
      <c r="B14" s="9" t="s">
        <v>101</v>
      </c>
      <c r="C14" s="9"/>
      <c r="D14" s="9"/>
    </row>
    <row r="16" spans="1:10" x14ac:dyDescent="0.2">
      <c r="A16" s="2" t="s">
        <v>1</v>
      </c>
      <c r="B16" s="2" t="s">
        <v>88</v>
      </c>
      <c r="C16" s="2"/>
      <c r="D16" s="2"/>
      <c r="E16" s="2"/>
      <c r="F16" s="2"/>
      <c r="G16" s="2"/>
      <c r="H16" s="2"/>
      <c r="I16" s="2"/>
      <c r="J16" s="2"/>
    </row>
    <row r="17" spans="1:5" x14ac:dyDescent="0.2">
      <c r="A17">
        <v>1</v>
      </c>
      <c r="B17" s="9" t="s">
        <v>91</v>
      </c>
      <c r="C17" s="9"/>
      <c r="D17" s="10"/>
      <c r="E17" t="s">
        <v>143</v>
      </c>
    </row>
    <row r="18" spans="1:5" x14ac:dyDescent="0.2">
      <c r="A18">
        <v>2</v>
      </c>
      <c r="B18" s="9" t="s">
        <v>93</v>
      </c>
      <c r="C18" s="9"/>
      <c r="D18" s="10"/>
      <c r="E18" s="12" t="s">
        <v>144</v>
      </c>
    </row>
    <row r="19" spans="1:5" x14ac:dyDescent="0.2">
      <c r="A19">
        <v>3</v>
      </c>
      <c r="B19" s="9" t="s">
        <v>94</v>
      </c>
      <c r="C19" s="9"/>
      <c r="D19" s="10"/>
      <c r="E19" s="12" t="s">
        <v>145</v>
      </c>
    </row>
    <row r="20" spans="1:5" x14ac:dyDescent="0.2">
      <c r="A20">
        <v>4</v>
      </c>
      <c r="B20" s="9" t="s">
        <v>95</v>
      </c>
      <c r="C20" s="9"/>
      <c r="D20" s="10"/>
      <c r="E20" s="12" t="s">
        <v>146</v>
      </c>
    </row>
    <row r="21" spans="1:5" x14ac:dyDescent="0.2">
      <c r="A21">
        <v>5</v>
      </c>
      <c r="B21" s="9" t="s">
        <v>92</v>
      </c>
      <c r="C21" s="9"/>
      <c r="D21" s="9"/>
      <c r="E21" s="12" t="s">
        <v>147</v>
      </c>
    </row>
    <row r="22" spans="1:5" x14ac:dyDescent="0.2">
      <c r="A22">
        <v>6</v>
      </c>
      <c r="B22" s="9"/>
      <c r="C22" s="9"/>
      <c r="D22" s="9"/>
      <c r="E22" s="12" t="s">
        <v>148</v>
      </c>
    </row>
    <row r="23" spans="1:5" x14ac:dyDescent="0.2">
      <c r="A23">
        <v>7</v>
      </c>
      <c r="B23" s="9"/>
      <c r="C23" s="9"/>
      <c r="D23" s="9"/>
    </row>
    <row r="24" spans="1:5" x14ac:dyDescent="0.2">
      <c r="A24">
        <v>8</v>
      </c>
      <c r="C24" s="9"/>
      <c r="D24" s="9"/>
    </row>
    <row r="25" spans="1:5" x14ac:dyDescent="0.2">
      <c r="A25">
        <v>9</v>
      </c>
      <c r="C25" s="9"/>
      <c r="D25" s="9"/>
    </row>
    <row r="26" spans="1:5" x14ac:dyDescent="0.2">
      <c r="A26">
        <v>10</v>
      </c>
      <c r="C26" s="9"/>
      <c r="D26" s="9"/>
    </row>
  </sheetData>
  <pageMargins left="0.7" right="0.7" top="0.75" bottom="0.75" header="0.3" footer="0.3"/>
  <pageSetup orientation="portrait"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6"/>
  <sheetViews>
    <sheetView workbookViewId="0">
      <selection activeCell="A3" sqref="A3"/>
    </sheetView>
  </sheetViews>
  <sheetFormatPr baseColWidth="10" defaultColWidth="8.83203125" defaultRowHeight="15" x14ac:dyDescent="0.2"/>
  <cols>
    <col min="2" max="2" width="25.5" customWidth="1"/>
    <col min="3" max="3" width="27.33203125" customWidth="1"/>
    <col min="4" max="4" width="11.5" customWidth="1"/>
  </cols>
  <sheetData>
    <row r="1" spans="1:10" ht="40.5" customHeight="1" x14ac:dyDescent="0.3">
      <c r="A1" s="1"/>
      <c r="B1" s="1"/>
      <c r="C1" s="1" t="s">
        <v>102</v>
      </c>
      <c r="D1" s="1"/>
      <c r="E1" s="1"/>
      <c r="F1" s="1"/>
      <c r="G1" s="1"/>
      <c r="H1" s="1"/>
      <c r="I1" s="1"/>
      <c r="J1" s="1"/>
    </row>
    <row r="3" spans="1:10" x14ac:dyDescent="0.2">
      <c r="A3" t="s">
        <v>103</v>
      </c>
    </row>
    <row r="4" spans="1:10" x14ac:dyDescent="0.2">
      <c r="A4" s="2" t="s">
        <v>1</v>
      </c>
      <c r="B4" s="2" t="s">
        <v>104</v>
      </c>
      <c r="C4" s="2" t="s">
        <v>154</v>
      </c>
      <c r="D4" s="2" t="s">
        <v>153</v>
      </c>
      <c r="E4" s="2"/>
      <c r="F4" s="2"/>
      <c r="G4" s="2"/>
      <c r="H4" s="2"/>
      <c r="I4" s="2"/>
      <c r="J4" s="2"/>
    </row>
    <row r="5" spans="1:10" ht="88.75" customHeight="1" x14ac:dyDescent="0.2">
      <c r="A5">
        <v>1</v>
      </c>
      <c r="B5" s="9" t="s">
        <v>105</v>
      </c>
      <c r="C5" s="15" t="s">
        <v>155</v>
      </c>
      <c r="D5" s="27" t="s">
        <v>156</v>
      </c>
      <c r="E5" s="27"/>
      <c r="F5" s="27"/>
      <c r="G5" s="27"/>
      <c r="H5" s="27"/>
      <c r="I5" s="27"/>
      <c r="J5" s="27"/>
    </row>
    <row r="6" spans="1:10" x14ac:dyDescent="0.2">
      <c r="A6">
        <v>2</v>
      </c>
      <c r="B6" s="9" t="s">
        <v>106</v>
      </c>
      <c r="C6" s="9"/>
      <c r="D6" s="26"/>
      <c r="E6" s="26"/>
      <c r="F6" s="26"/>
      <c r="G6" s="26"/>
      <c r="H6" s="26"/>
      <c r="I6" s="26"/>
      <c r="J6" s="26"/>
    </row>
    <row r="7" spans="1:10" x14ac:dyDescent="0.2">
      <c r="A7">
        <v>3</v>
      </c>
      <c r="B7" s="9" t="s">
        <v>107</v>
      </c>
      <c r="C7" s="9"/>
      <c r="D7" s="26"/>
      <c r="E7" s="26"/>
      <c r="F7" s="26"/>
      <c r="G7" s="26"/>
      <c r="H7" s="26"/>
      <c r="I7" s="26"/>
      <c r="J7" s="26"/>
    </row>
    <row r="8" spans="1:10" x14ac:dyDescent="0.2">
      <c r="A8">
        <v>4</v>
      </c>
      <c r="B8" s="9" t="s">
        <v>108</v>
      </c>
      <c r="C8" s="9"/>
      <c r="D8" s="26"/>
      <c r="E8" s="26"/>
      <c r="F8" s="26"/>
      <c r="G8" s="26"/>
      <c r="H8" s="26"/>
      <c r="I8" s="26"/>
      <c r="J8" s="26"/>
    </row>
    <row r="9" spans="1:10" x14ac:dyDescent="0.2">
      <c r="A9">
        <v>5</v>
      </c>
      <c r="B9" s="9" t="s">
        <v>109</v>
      </c>
      <c r="C9" s="9"/>
      <c r="D9" s="26"/>
      <c r="E9" s="26"/>
      <c r="F9" s="26"/>
      <c r="G9" s="26"/>
      <c r="H9" s="26"/>
      <c r="I9" s="26"/>
      <c r="J9" s="26"/>
    </row>
    <row r="10" spans="1:10" x14ac:dyDescent="0.2">
      <c r="A10">
        <v>6</v>
      </c>
      <c r="B10" s="9" t="s">
        <v>110</v>
      </c>
      <c r="C10" s="9"/>
      <c r="D10" s="26"/>
      <c r="E10" s="26"/>
      <c r="F10" s="26"/>
      <c r="G10" s="26"/>
      <c r="H10" s="26"/>
      <c r="I10" s="26"/>
      <c r="J10" s="26"/>
    </row>
    <row r="11" spans="1:10" x14ac:dyDescent="0.2">
      <c r="A11">
        <v>7</v>
      </c>
      <c r="B11" s="9" t="s">
        <v>111</v>
      </c>
      <c r="C11" s="9"/>
      <c r="D11" s="26"/>
      <c r="E11" s="26"/>
      <c r="F11" s="26"/>
      <c r="G11" s="26"/>
      <c r="H11" s="26"/>
      <c r="I11" s="26"/>
      <c r="J11" s="26"/>
    </row>
    <row r="12" spans="1:10" x14ac:dyDescent="0.2">
      <c r="A12">
        <v>8</v>
      </c>
      <c r="B12" s="9" t="s">
        <v>112</v>
      </c>
      <c r="C12" s="9"/>
      <c r="D12" s="26"/>
      <c r="E12" s="26"/>
      <c r="F12" s="26"/>
      <c r="G12" s="26"/>
      <c r="H12" s="26"/>
      <c r="I12" s="26"/>
      <c r="J12" s="26"/>
    </row>
    <row r="13" spans="1:10" x14ac:dyDescent="0.2">
      <c r="A13">
        <v>9</v>
      </c>
      <c r="B13" s="9" t="s">
        <v>113</v>
      </c>
      <c r="C13" s="9"/>
      <c r="D13" s="26"/>
      <c r="E13" s="26"/>
      <c r="F13" s="26"/>
      <c r="G13" s="26"/>
      <c r="H13" s="26"/>
      <c r="I13" s="26"/>
      <c r="J13" s="26"/>
    </row>
    <row r="14" spans="1:10" x14ac:dyDescent="0.2">
      <c r="A14">
        <v>10</v>
      </c>
      <c r="B14" s="9" t="s">
        <v>114</v>
      </c>
      <c r="C14" s="9"/>
      <c r="D14" s="26"/>
      <c r="E14" s="26"/>
      <c r="F14" s="26"/>
      <c r="G14" s="26"/>
      <c r="H14" s="26"/>
      <c r="I14" s="26"/>
      <c r="J14" s="26"/>
    </row>
    <row r="15" spans="1:10" x14ac:dyDescent="0.2">
      <c r="A15">
        <v>11</v>
      </c>
      <c r="B15" s="9" t="s">
        <v>115</v>
      </c>
      <c r="C15" s="9"/>
      <c r="D15" s="26"/>
      <c r="E15" s="26"/>
      <c r="F15" s="26"/>
      <c r="G15" s="26"/>
      <c r="H15" s="26"/>
      <c r="I15" s="26"/>
      <c r="J15" s="26"/>
    </row>
    <row r="16" spans="1:10" x14ac:dyDescent="0.2">
      <c r="B16" s="9"/>
      <c r="C16" s="9"/>
      <c r="D16" s="9"/>
    </row>
    <row r="17" spans="2:4" x14ac:dyDescent="0.2">
      <c r="C17" s="9"/>
      <c r="D17" s="9"/>
    </row>
    <row r="18" spans="2:4" x14ac:dyDescent="0.2">
      <c r="C18" s="9"/>
      <c r="D18" s="9"/>
    </row>
    <row r="19" spans="2:4" x14ac:dyDescent="0.2">
      <c r="C19" s="9"/>
      <c r="D19" s="9"/>
    </row>
    <row r="20" spans="2:4" x14ac:dyDescent="0.2">
      <c r="C20" s="9"/>
      <c r="D20" s="9"/>
    </row>
    <row r="21" spans="2:4" x14ac:dyDescent="0.2">
      <c r="C21" s="9"/>
      <c r="D21" s="9"/>
    </row>
    <row r="22" spans="2:4" x14ac:dyDescent="0.2">
      <c r="B22" s="9"/>
      <c r="C22" s="9"/>
      <c r="D22" s="10"/>
    </row>
    <row r="23" spans="2:4" x14ac:dyDescent="0.2">
      <c r="B23" s="9"/>
      <c r="C23" s="9"/>
      <c r="D23" s="10"/>
    </row>
    <row r="24" spans="2:4" x14ac:dyDescent="0.2">
      <c r="B24" s="9"/>
      <c r="C24" s="9"/>
      <c r="D24" s="10"/>
    </row>
    <row r="25" spans="2:4" x14ac:dyDescent="0.2">
      <c r="B25" s="9"/>
      <c r="C25" s="9"/>
      <c r="D25" s="10"/>
    </row>
    <row r="26" spans="2:4" x14ac:dyDescent="0.2">
      <c r="B26" s="9"/>
      <c r="C26" s="9"/>
      <c r="D26" s="9"/>
    </row>
  </sheetData>
  <mergeCells count="11">
    <mergeCell ref="D11:J11"/>
    <mergeCell ref="D12:J12"/>
    <mergeCell ref="D13:J13"/>
    <mergeCell ref="D14:J14"/>
    <mergeCell ref="D15:J15"/>
    <mergeCell ref="D10:J10"/>
    <mergeCell ref="D5:J5"/>
    <mergeCell ref="D6:J6"/>
    <mergeCell ref="D7:J7"/>
    <mergeCell ref="D8:J8"/>
    <mergeCell ref="D9:J9"/>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MVP</vt:lpstr>
      <vt:lpstr>Research</vt:lpstr>
      <vt:lpstr>Agile Development</vt:lpstr>
      <vt:lpstr>Financial Model</vt:lpstr>
      <vt:lpstr>Marketing</vt:lpstr>
      <vt:lpstr>Tribe</vt:lpstr>
      <vt:lpstr>Funding</vt:lpstr>
      <vt:lpstr>Pilot Project</vt:lpstr>
      <vt:lpstr>Pitch deck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Abeyta</dc:creator>
  <cp:lastModifiedBy>Zachary Ordo</cp:lastModifiedBy>
  <dcterms:created xsi:type="dcterms:W3CDTF">2018-05-28T22:45:24Z</dcterms:created>
  <dcterms:modified xsi:type="dcterms:W3CDTF">2022-06-21T21:22:57Z</dcterms:modified>
</cp:coreProperties>
</file>