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28"/>
  </bookViews>
  <sheets>
    <sheet name="Creat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2" i="2" l="1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21" i="2"/>
  <c r="AF21" i="2"/>
  <c r="AG21" i="2" s="1"/>
  <c r="AC21" i="2"/>
  <c r="AJ23" i="2" s="1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21" i="2"/>
  <c r="AJ50" i="2" l="1"/>
  <c r="AJ42" i="2"/>
  <c r="AJ34" i="2"/>
  <c r="AJ30" i="2"/>
  <c r="AJ57" i="2"/>
  <c r="AJ49" i="2"/>
  <c r="AJ41" i="2"/>
  <c r="AJ37" i="2"/>
  <c r="AJ33" i="2"/>
  <c r="AJ25" i="2"/>
  <c r="AD34" i="2"/>
  <c r="AJ21" i="2" s="1"/>
  <c r="AJ56" i="2"/>
  <c r="AJ52" i="2"/>
  <c r="AJ48" i="2"/>
  <c r="AJ44" i="2"/>
  <c r="AJ40" i="2"/>
  <c r="AJ36" i="2"/>
  <c r="AJ32" i="2"/>
  <c r="AJ28" i="2"/>
  <c r="AJ24" i="2"/>
  <c r="AJ54" i="2"/>
  <c r="AJ46" i="2"/>
  <c r="AJ38" i="2"/>
  <c r="AJ26" i="2"/>
  <c r="AJ53" i="2"/>
  <c r="AJ45" i="2"/>
  <c r="AJ29" i="2"/>
  <c r="AJ55" i="2"/>
  <c r="AJ51" i="2"/>
  <c r="AJ47" i="2"/>
  <c r="AJ43" i="2"/>
  <c r="AJ35" i="2"/>
  <c r="AJ31" i="2"/>
  <c r="AJ27" i="2"/>
  <c r="U4" i="2"/>
  <c r="V4" i="2" s="1"/>
  <c r="AL4" i="2"/>
  <c r="AM4" i="2" s="1"/>
  <c r="Z4" i="2"/>
  <c r="Y4" i="2"/>
  <c r="AJ39" i="2" l="1"/>
  <c r="AN4" i="2"/>
  <c r="AO4" i="2" s="1"/>
  <c r="AP4" i="2" s="1"/>
  <c r="AQ4" i="2" s="1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3" i="2"/>
  <c r="J3" i="2"/>
  <c r="I3" i="2"/>
  <c r="AF4" i="2" l="1"/>
  <c r="AR4" i="2"/>
  <c r="AS4" i="2" s="1"/>
  <c r="AT4" i="2" s="1"/>
  <c r="AU4" i="2" l="1"/>
  <c r="AV4" i="2" l="1"/>
  <c r="AW4" i="2" s="1"/>
  <c r="AX4" i="2" s="1"/>
  <c r="AY4" i="2" s="1"/>
  <c r="AZ4" i="2" s="1"/>
  <c r="BA4" i="2" s="1"/>
  <c r="AG4" i="2"/>
  <c r="BB4" i="2" l="1"/>
  <c r="BC4" i="2" s="1"/>
  <c r="BD4" i="2" s="1"/>
  <c r="BE4" i="2" s="1"/>
  <c r="BF4" i="2" s="1"/>
  <c r="AH4" i="2"/>
  <c r="AI4" i="2" l="1"/>
  <c r="BG4" i="2"/>
  <c r="BH4" i="2" s="1"/>
  <c r="BI4" i="2" s="1"/>
  <c r="BJ4" i="2" s="1"/>
  <c r="BK4" i="2" s="1"/>
  <c r="AJ4" i="2" l="1"/>
  <c r="BL4" i="2"/>
  <c r="BM4" i="2" s="1"/>
  <c r="BN4" i="2" s="1"/>
  <c r="BO4" i="2" s="1"/>
  <c r="AK4" i="2" l="1"/>
  <c r="AC4" i="2" s="1"/>
  <c r="AB4" i="2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1转会竞标
2球探球员
3推荐球员
4青训球员
5联赛球员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1.随机国家
2.俱乐部所在国家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读取位置策略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单位cm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单位kg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0.左右开弓
1.左脚
2.右脚
</t>
        </r>
      </text>
    </comment>
    <comment ref="B8" authorId="0" shapeId="0">
      <text>
        <r>
          <rPr>
            <sz val="9"/>
            <color indexed="81"/>
            <rFont val="宋体"/>
            <family val="3"/>
            <charset val="134"/>
          </rPr>
          <t>作者:
用于界面显示
0 武器
1 防具
2 首饰（暂时不用）</t>
        </r>
      </text>
    </comment>
    <comment ref="B9" authorId="0" shapeId="0">
      <text>
        <r>
          <rPr>
            <sz val="9"/>
            <color indexed="81"/>
            <rFont val="宋体"/>
            <family val="3"/>
            <charset val="134"/>
          </rPr>
          <t>作者:
用于界面分类
1 片手
2 太刀
3 大剑
4 双刀
5 弓
6 弩
7 长枪
8 铳枪
9 笛子
10 头部
11 腕部
12 胸部
13 腿部
14 足部
15 连体
16 戒指
17 项链
18 手镯
19 护石
20 锤</t>
        </r>
      </text>
    </comment>
    <comment ref="B10" authorId="0" shapeId="0">
      <text>
        <r>
          <rPr>
            <sz val="9"/>
            <color indexed="81"/>
            <rFont val="宋体"/>
            <family val="3"/>
            <charset val="134"/>
          </rPr>
          <t>作者:
同时影响显示等级；
避免玩家绕过界面直接使用配方
-1表示会通过升级以外的方式获得</t>
        </r>
      </text>
    </comment>
    <comment ref="B11" authorId="0" shapeId="0">
      <text>
        <r>
          <rPr>
            <sz val="9"/>
            <color indexed="81"/>
            <rFont val="宋体"/>
            <family val="3"/>
            <charset val="134"/>
          </rPr>
          <t>作者:
猎人星级也可作为显示条件，同角色等级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0、远近皆可
1、近程
2、远程</t>
        </r>
      </text>
    </comment>
  </commentList>
</comments>
</file>

<file path=xl/sharedStrings.xml><?xml version="1.0" encoding="utf-8"?>
<sst xmlns="http://schemas.openxmlformats.org/spreadsheetml/2006/main" count="519" uniqueCount="385">
  <si>
    <t>FeatureTags</t>
    <phoneticPr fontId="5" type="noConversion"/>
  </si>
  <si>
    <t>配方类型</t>
    <phoneticPr fontId="5" type="noConversion"/>
  </si>
  <si>
    <t>装备类型</t>
    <phoneticPr fontId="3" type="noConversion"/>
  </si>
  <si>
    <t>打造种类</t>
    <phoneticPr fontId="3" type="noConversion"/>
  </si>
  <si>
    <t>使用等级</t>
    <phoneticPr fontId="5" type="noConversion"/>
  </si>
  <si>
    <t>使用星级</t>
    <phoneticPr fontId="5" type="noConversion"/>
  </si>
  <si>
    <t>远近类型</t>
    <phoneticPr fontId="5" type="noConversion"/>
  </si>
  <si>
    <t>生成物品1ID</t>
    <phoneticPr fontId="3" type="noConversion"/>
  </si>
  <si>
    <t>*生成物品1</t>
    <phoneticPr fontId="3" type="noConversion"/>
  </si>
  <si>
    <t>生成数量1</t>
    <phoneticPr fontId="3" type="noConversion"/>
  </si>
  <si>
    <t>生成率1</t>
    <phoneticPr fontId="3" type="noConversion"/>
  </si>
  <si>
    <t>生成物品2ID</t>
    <phoneticPr fontId="3" type="noConversion"/>
  </si>
  <si>
    <t>*生成物品2</t>
    <phoneticPr fontId="3" type="noConversion"/>
  </si>
  <si>
    <t>生成数量2</t>
    <phoneticPr fontId="3" type="noConversion"/>
  </si>
  <si>
    <t>生成率2</t>
    <phoneticPr fontId="3" type="noConversion"/>
  </si>
  <si>
    <t>副产物ID</t>
    <phoneticPr fontId="3" type="noConversion"/>
  </si>
  <si>
    <t>球员属性</t>
    <phoneticPr fontId="3" type="noConversion"/>
  </si>
  <si>
    <t>*副产物</t>
    <phoneticPr fontId="3" type="noConversion"/>
  </si>
  <si>
    <t>*说明</t>
    <phoneticPr fontId="3" type="noConversion"/>
  </si>
  <si>
    <t>NpcID</t>
    <phoneticPr fontId="2" type="noConversion"/>
  </si>
  <si>
    <t>类型</t>
    <phoneticPr fontId="2" type="noConversion"/>
  </si>
  <si>
    <t>float</t>
    <phoneticPr fontId="2" type="noConversion"/>
  </si>
  <si>
    <t>int</t>
    <phoneticPr fontId="2" type="noConversion"/>
  </si>
  <si>
    <t>功能标签</t>
    <phoneticPr fontId="2" type="noConversion"/>
  </si>
  <si>
    <t>*说明</t>
    <phoneticPr fontId="2" type="noConversion"/>
  </si>
  <si>
    <t>FeatureTags</t>
    <phoneticPr fontId="2" type="noConversion"/>
  </si>
  <si>
    <t>*Name</t>
    <phoneticPr fontId="2" type="noConversion"/>
  </si>
  <si>
    <t>string</t>
    <phoneticPr fontId="2" type="noConversion"/>
  </si>
  <si>
    <t>ü  传中</t>
  </si>
  <si>
    <t>n  判定向禁区内传球成功概率</t>
  </si>
  <si>
    <t>ü  头球</t>
  </si>
  <si>
    <t>n  判定空中球射门成功概率</t>
  </si>
  <si>
    <t>ü  远射</t>
  </si>
  <si>
    <t>n  判定远射成功概率</t>
  </si>
  <si>
    <t>ü  任意球精度</t>
  </si>
  <si>
    <t>n  判定越过人墙的概率</t>
  </si>
  <si>
    <t>Ø  技术</t>
  </si>
  <si>
    <t>ü  盘带</t>
  </si>
  <si>
    <t>n  判定带球时应对抢断及铲球的影响</t>
  </si>
  <si>
    <t>ü  长传</t>
  </si>
  <si>
    <t>n  判定长传成功概率</t>
  </si>
  <si>
    <t>ü  控球</t>
  </si>
  <si>
    <t>n  判定接球时成功接球的概率</t>
  </si>
  <si>
    <t>ü  弧线</t>
  </si>
  <si>
    <t>n  判定避过门将扑救的概率</t>
  </si>
  <si>
    <t>ü  短传</t>
  </si>
  <si>
    <t>n  判定短传成功概率</t>
  </si>
  <si>
    <t>Ø  身体</t>
  </si>
  <si>
    <t>ü  力量</t>
  </si>
  <si>
    <t>n  判定射门门将脱手概率</t>
  </si>
  <si>
    <t>ü  体能</t>
  </si>
  <si>
    <t>n  影响随时间体力下降的幅度</t>
  </si>
  <si>
    <t>ü  强壮</t>
  </si>
  <si>
    <t>n  判定身体接触时占优</t>
  </si>
  <si>
    <t>ü  反应</t>
  </si>
  <si>
    <t>n  判定争球的成功概率</t>
  </si>
  <si>
    <t>ü  速度</t>
  </si>
  <si>
    <t>n  基本跑动速度，判定过人的概率</t>
  </si>
  <si>
    <t>Ø  心理</t>
  </si>
  <si>
    <t>ü  侵略性</t>
  </si>
  <si>
    <t>n  判定争球的成功概率，影响铲球、抢断触发概率</t>
  </si>
  <si>
    <t>ü  跑位</t>
  </si>
  <si>
    <t>n  判定向有利地点跑动的概率</t>
  </si>
  <si>
    <t>ü  视野</t>
  </si>
  <si>
    <t>n  判定往有利地点传球概率</t>
  </si>
  <si>
    <t>ü  冷静</t>
  </si>
  <si>
    <t>n  影响负面局势对属性的加成</t>
  </si>
  <si>
    <t>ü  点球</t>
  </si>
  <si>
    <t>n  判定点球成功概率</t>
  </si>
  <si>
    <t>Ø  防守</t>
  </si>
  <si>
    <t>ü  盯人</t>
  </si>
  <si>
    <t>n  判定干扰被盯球员的接球、射门等动作成功率</t>
  </si>
  <si>
    <t>ü  抢断</t>
  </si>
  <si>
    <t>n  判定触发抢断时成功概率</t>
  </si>
  <si>
    <t>ü  铲球</t>
  </si>
  <si>
    <t>n  判定触发铲球时成功概率</t>
  </si>
  <si>
    <t>ü  拦截</t>
  </si>
  <si>
    <t>n  判定对方传球、射门时能否成功封堵路线的概率</t>
  </si>
  <si>
    <t>ü  站位</t>
  </si>
  <si>
    <t>n  防守球员位置感，判定能否卡位及概率</t>
  </si>
  <si>
    <t>Ø  守门</t>
  </si>
  <si>
    <t>ü  鱼跃</t>
  </si>
  <si>
    <t>n  影响扑救范围，判定能否扑救到球的概率</t>
  </si>
  <si>
    <t>ü  手形</t>
  </si>
  <si>
    <t>n  判定皮球成功拿住的概率</t>
  </si>
  <si>
    <t>n  影响对射门做出反应的时间，判定扑救成功概率</t>
  </si>
  <si>
    <t>n  判定做出有利选择出击或回防的概率</t>
  </si>
  <si>
    <t>ü  开球</t>
  </si>
  <si>
    <t>n  判定守门员开球门球成功概率</t>
  </si>
  <si>
    <t>Ø  基础属性</t>
  </si>
  <si>
    <t>ü  国籍</t>
  </si>
  <si>
    <t>n  可修改</t>
  </si>
  <si>
    <t>ü  姓名</t>
  </si>
  <si>
    <t>n  根据国籍自动生成</t>
  </si>
  <si>
    <t>ü  身高</t>
  </si>
  <si>
    <t>n  根据球员类型在一定范围内生成</t>
  </si>
  <si>
    <t>ü  擅长位置</t>
  </si>
  <si>
    <t>n  球员类型，可随机出多个，可在球员信息界面选择更多位置进行养成</t>
  </si>
  <si>
    <t>ü  体重</t>
  </si>
  <si>
    <t>n  根据球员身高在一定范围内生成</t>
  </si>
  <si>
    <t>ü  擅长脚</t>
  </si>
  <si>
    <t>n  随机为左足、右足、左右开弓</t>
  </si>
  <si>
    <t>ü  年龄</t>
  </si>
  <si>
    <t>n  当前年龄，每个赛季结束增长一岁</t>
  </si>
  <si>
    <t>ü  退役年龄</t>
  </si>
  <si>
    <t>n  隐藏属性，到达退役年龄后下赛季退役，同时球员显示红色感叹号</t>
  </si>
  <si>
    <t>Ø  球会属性</t>
  </si>
  <si>
    <t>ü  当前球队</t>
  </si>
  <si>
    <t>n  属于当前球队或无</t>
  </si>
  <si>
    <t>ü  身价</t>
  </si>
  <si>
    <t>n  根据球员潜力值、当前年龄及当前属性计算总身价，随机浮动</t>
  </si>
  <si>
    <t>ü  薪资</t>
  </si>
  <si>
    <t>n  根据当前真实属性计算薪资</t>
  </si>
  <si>
    <t>ü  号码</t>
  </si>
  <si>
    <t>n  球员当前球衣号码，从小到大分配，玩家可以修改，修改后如果重复，重复球员获取当前最小号码</t>
  </si>
  <si>
    <t>ü  合约剩余时间</t>
  </si>
  <si>
    <t>n  初始签约年数为3年，每过一赛季减少一年</t>
  </si>
  <si>
    <t>Ø  进攻</t>
    <phoneticPr fontId="2" type="noConversion"/>
  </si>
  <si>
    <t>Ø</t>
    <phoneticPr fontId="2" type="noConversion"/>
  </si>
  <si>
    <t>ü  射术</t>
    <phoneticPr fontId="2" type="noConversion"/>
  </si>
  <si>
    <t>ü</t>
    <phoneticPr fontId="2" type="noConversion"/>
  </si>
  <si>
    <t>n  判定禁区内射门成功概率</t>
    <phoneticPr fontId="2" type="noConversion"/>
  </si>
  <si>
    <t>n</t>
    <phoneticPr fontId="2" type="noConversion"/>
  </si>
  <si>
    <t xml:space="preserve"> 国籍</t>
    <phoneticPr fontId="2" type="noConversion"/>
  </si>
  <si>
    <t>Nationality</t>
    <phoneticPr fontId="2" type="noConversion"/>
  </si>
  <si>
    <t>China</t>
    <phoneticPr fontId="2" type="noConversion"/>
  </si>
  <si>
    <t>Fan</t>
    <phoneticPr fontId="2" type="noConversion"/>
  </si>
  <si>
    <t>测试球员1</t>
    <phoneticPr fontId="2" type="noConversion"/>
  </si>
  <si>
    <t>Gk</t>
    <phoneticPr fontId="2" type="noConversion"/>
  </si>
  <si>
    <t>Left</t>
    <phoneticPr fontId="2" type="noConversion"/>
  </si>
  <si>
    <t>Club_A</t>
    <phoneticPr fontId="2" type="noConversion"/>
  </si>
  <si>
    <t>string</t>
  </si>
  <si>
    <t>double</t>
  </si>
  <si>
    <t>球员编号</t>
  </si>
  <si>
    <t>功能标签</t>
  </si>
  <si>
    <t>*说明</t>
  </si>
  <si>
    <t xml:space="preserve"> 国籍</t>
  </si>
  <si>
    <t>名</t>
  </si>
  <si>
    <t>姓</t>
  </si>
  <si>
    <t xml:space="preserve"> 身高</t>
  </si>
  <si>
    <t xml:space="preserve"> 体重</t>
  </si>
  <si>
    <t xml:space="preserve"> 擅长位置</t>
  </si>
  <si>
    <t xml:space="preserve"> 擅长脚</t>
  </si>
  <si>
    <t xml:space="preserve"> 年龄</t>
  </si>
  <si>
    <t xml:space="preserve"> 退役年龄</t>
  </si>
  <si>
    <t xml:space="preserve"> 当前球队</t>
  </si>
  <si>
    <t xml:space="preserve"> 身价</t>
  </si>
  <si>
    <t xml:space="preserve"> 薪资</t>
  </si>
  <si>
    <t xml:space="preserve"> 号码</t>
  </si>
  <si>
    <t xml:space="preserve"> 合约剩余时间</t>
  </si>
  <si>
    <t xml:space="preserve"> 进攻</t>
  </si>
  <si>
    <t xml:space="preserve"> 技术</t>
  </si>
  <si>
    <t xml:space="preserve"> 身体</t>
  </si>
  <si>
    <t xml:space="preserve"> 心理</t>
  </si>
  <si>
    <t xml:space="preserve"> 防守</t>
  </si>
  <si>
    <t xml:space="preserve"> 守门</t>
  </si>
  <si>
    <t xml:space="preserve"> 射术</t>
  </si>
  <si>
    <t xml:space="preserve"> 传中</t>
  </si>
  <si>
    <t xml:space="preserve"> 头球</t>
  </si>
  <si>
    <t xml:space="preserve"> 远射</t>
  </si>
  <si>
    <t xml:space="preserve"> 任意球精度</t>
  </si>
  <si>
    <t xml:space="preserve"> 盘带</t>
  </si>
  <si>
    <t xml:space="preserve"> 长传</t>
  </si>
  <si>
    <t xml:space="preserve"> 控球</t>
  </si>
  <si>
    <t xml:space="preserve"> 弧线</t>
  </si>
  <si>
    <t xml:space="preserve"> 短传</t>
  </si>
  <si>
    <t xml:space="preserve"> 力量</t>
  </si>
  <si>
    <t xml:space="preserve"> 体能</t>
  </si>
  <si>
    <t xml:space="preserve"> 强壮</t>
  </si>
  <si>
    <t xml:space="preserve"> 反应</t>
  </si>
  <si>
    <t xml:space="preserve"> 速度</t>
  </si>
  <si>
    <t xml:space="preserve"> 侵略性</t>
  </si>
  <si>
    <t xml:space="preserve"> 跑位</t>
  </si>
  <si>
    <t xml:space="preserve"> 视野</t>
  </si>
  <si>
    <t xml:space="preserve"> 冷静</t>
  </si>
  <si>
    <t xml:space="preserve"> 点球</t>
  </si>
  <si>
    <t xml:space="preserve"> 盯人</t>
  </si>
  <si>
    <t xml:space="preserve"> 抢断</t>
  </si>
  <si>
    <t xml:space="preserve"> 铲球</t>
  </si>
  <si>
    <t xml:space="preserve"> 拦截</t>
  </si>
  <si>
    <t xml:space="preserve"> 站位</t>
  </si>
  <si>
    <t xml:space="preserve"> 鱼跃</t>
  </si>
  <si>
    <t xml:space="preserve"> 手形</t>
  </si>
  <si>
    <t>门将站位</t>
  </si>
  <si>
    <t>门将反应</t>
  </si>
  <si>
    <t xml:space="preserve"> 开球</t>
  </si>
  <si>
    <t>Attribute</t>
  </si>
  <si>
    <t>FeatureTags</t>
  </si>
  <si>
    <t>*Name</t>
  </si>
  <si>
    <t>Nationality</t>
  </si>
  <si>
    <t>Name</t>
  </si>
  <si>
    <t>Familyname</t>
  </si>
  <si>
    <t>Height</t>
  </si>
  <si>
    <t>Weight</t>
  </si>
  <si>
    <t>Position</t>
  </si>
  <si>
    <t>Preferredfoot</t>
  </si>
  <si>
    <t>Age</t>
  </si>
  <si>
    <t>Retireage</t>
  </si>
  <si>
    <t>Club</t>
  </si>
  <si>
    <t>Value</t>
  </si>
  <si>
    <t>Wage</t>
  </si>
  <si>
    <t>Number</t>
  </si>
  <si>
    <t>Contratvaliduntil</t>
  </si>
  <si>
    <t>Attack</t>
  </si>
  <si>
    <t>Skill</t>
  </si>
  <si>
    <t>Physicality</t>
  </si>
  <si>
    <t>Mentality</t>
  </si>
  <si>
    <t>Defence</t>
  </si>
  <si>
    <t>Gaolkeeping</t>
  </si>
  <si>
    <t>Finishing</t>
  </si>
  <si>
    <t>Crossing</t>
  </si>
  <si>
    <t>Heading</t>
  </si>
  <si>
    <t>Longshots</t>
  </si>
  <si>
    <t>Freekick</t>
  </si>
  <si>
    <t>Dribbling</t>
  </si>
  <si>
    <t>Longpassing</t>
  </si>
  <si>
    <t>Ballcontrol</t>
  </si>
  <si>
    <t>Curve</t>
  </si>
  <si>
    <t>Shortpassig</t>
  </si>
  <si>
    <t>Power</t>
  </si>
  <si>
    <t>Stamina</t>
  </si>
  <si>
    <t>Strength</t>
  </si>
  <si>
    <t>Reaction</t>
  </si>
  <si>
    <t>Speed</t>
  </si>
  <si>
    <t>Aggression</t>
  </si>
  <si>
    <t>Movement</t>
  </si>
  <si>
    <t>Vision</t>
  </si>
  <si>
    <t>Composure</t>
  </si>
  <si>
    <t>Penalties</t>
  </si>
  <si>
    <t>Marking</t>
  </si>
  <si>
    <t>Standingtackle</t>
  </si>
  <si>
    <t>Slidingtackle</t>
  </si>
  <si>
    <t>Interceptions</t>
  </si>
  <si>
    <t>Postioning</t>
  </si>
  <si>
    <t>Gkdiving</t>
  </si>
  <si>
    <t>Gkhanding</t>
  </si>
  <si>
    <t>Gkpostioning</t>
  </si>
  <si>
    <t>Gkreflexes</t>
  </si>
  <si>
    <t>Gkkicking</t>
  </si>
  <si>
    <t>int</t>
  </si>
  <si>
    <t>LW         =1</t>
  </si>
  <si>
    <t>LM         =2</t>
  </si>
  <si>
    <t>LB         =3</t>
  </si>
  <si>
    <t>LF         =4</t>
  </si>
  <si>
    <t>AML        =5</t>
  </si>
  <si>
    <t>CML        =6</t>
  </si>
  <si>
    <t>DML        =7</t>
  </si>
  <si>
    <t>CBL        =8</t>
  </si>
  <si>
    <t>CF         =9</t>
  </si>
  <si>
    <t>AMC        =10</t>
  </si>
  <si>
    <t>CMC        =11</t>
  </si>
  <si>
    <t>DMC        =12</t>
  </si>
  <si>
    <t>CBC        =13</t>
  </si>
  <si>
    <t>GK         =14</t>
  </si>
  <si>
    <t>RF         =15</t>
  </si>
  <si>
    <t>AMR        =16</t>
  </si>
  <si>
    <t>CMR        =17</t>
  </si>
  <si>
    <t>DMR        =18</t>
  </si>
  <si>
    <t>CBR        =19</t>
  </si>
  <si>
    <t>RW         =20</t>
  </si>
  <si>
    <t>RM         =21</t>
  </si>
  <si>
    <t>RB         =22</t>
  </si>
  <si>
    <t>S1         =23</t>
  </si>
  <si>
    <t>S2         =24</t>
  </si>
  <si>
    <t>S3         =25</t>
  </si>
  <si>
    <t>S4         =26</t>
  </si>
  <si>
    <t>S5         =27</t>
  </si>
  <si>
    <t>S6         =28</t>
  </si>
  <si>
    <t>S7         =29</t>
  </si>
  <si>
    <t>AML</t>
  </si>
  <si>
    <t>CML</t>
  </si>
  <si>
    <t>DML</t>
  </si>
  <si>
    <t>CBL</t>
  </si>
  <si>
    <t>AMC</t>
  </si>
  <si>
    <t>CMC</t>
  </si>
  <si>
    <t>DMC</t>
  </si>
  <si>
    <t>CBC</t>
  </si>
  <si>
    <t>AMR</t>
  </si>
  <si>
    <t>CMR</t>
  </si>
  <si>
    <t>DMR</t>
  </si>
  <si>
    <t>CBR</t>
  </si>
  <si>
    <t>LW</t>
  </si>
  <si>
    <t>LM</t>
  </si>
  <si>
    <t>LB</t>
  </si>
  <si>
    <t>LF</t>
  </si>
  <si>
    <t>CF</t>
  </si>
  <si>
    <t>GK</t>
  </si>
  <si>
    <t>RF</t>
  </si>
  <si>
    <t>RW</t>
  </si>
  <si>
    <t>RM</t>
  </si>
  <si>
    <t>RB</t>
  </si>
  <si>
    <t>S1</t>
  </si>
  <si>
    <t>S2</t>
  </si>
  <si>
    <t>S3</t>
  </si>
  <si>
    <t>S4</t>
  </si>
  <si>
    <t>S5</t>
  </si>
  <si>
    <t>S6</t>
  </si>
  <si>
    <t>S7</t>
  </si>
  <si>
    <t>Res</t>
  </si>
  <si>
    <t>转会竞标</t>
    <phoneticPr fontId="2" type="noConversion"/>
  </si>
  <si>
    <t>球探球员</t>
    <phoneticPr fontId="2" type="noConversion"/>
  </si>
  <si>
    <t>综合评分上限</t>
    <phoneticPr fontId="2" type="noConversion"/>
  </si>
  <si>
    <t xml:space="preserve"> 年龄上限</t>
    <phoneticPr fontId="2" type="noConversion"/>
  </si>
  <si>
    <t xml:space="preserve"> 年龄下限</t>
    <phoneticPr fontId="2" type="noConversion"/>
  </si>
  <si>
    <t>AgeMin</t>
    <phoneticPr fontId="2" type="noConversion"/>
  </si>
  <si>
    <t>AgeMax</t>
    <phoneticPr fontId="2" type="noConversion"/>
  </si>
  <si>
    <t>OverallMin</t>
    <phoneticPr fontId="2" type="noConversion"/>
  </si>
  <si>
    <t>OverallMax</t>
    <phoneticPr fontId="2" type="noConversion"/>
  </si>
  <si>
    <t>RetireMin</t>
    <phoneticPr fontId="2" type="noConversion"/>
  </si>
  <si>
    <t>ContratMin</t>
    <phoneticPr fontId="2" type="noConversion"/>
  </si>
  <si>
    <t>RetireMax</t>
    <phoneticPr fontId="2" type="noConversion"/>
  </si>
  <si>
    <t>ContratMax</t>
    <phoneticPr fontId="2" type="noConversion"/>
  </si>
  <si>
    <t xml:space="preserve"> 退役年龄下限</t>
    <phoneticPr fontId="2" type="noConversion"/>
  </si>
  <si>
    <t xml:space="preserve"> 退役年龄上限</t>
    <phoneticPr fontId="2" type="noConversion"/>
  </si>
  <si>
    <t xml:space="preserve"> 合约剩余时间上限</t>
    <phoneticPr fontId="2" type="noConversion"/>
  </si>
  <si>
    <t xml:space="preserve"> 合约剩余时间下限</t>
    <phoneticPr fontId="2" type="noConversion"/>
  </si>
  <si>
    <t>综合评分下限</t>
    <phoneticPr fontId="2" type="noConversion"/>
  </si>
  <si>
    <t xml:space="preserve"> 擅长位置</t>
    <phoneticPr fontId="2" type="noConversion"/>
  </si>
  <si>
    <t>Position1Chance</t>
    <phoneticPr fontId="2" type="noConversion"/>
  </si>
  <si>
    <t>Position3Chance</t>
    <phoneticPr fontId="2" type="noConversion"/>
  </si>
  <si>
    <t>Position</t>
    <phoneticPr fontId="2" type="noConversion"/>
  </si>
  <si>
    <t xml:space="preserve"> 擅长位置2概率</t>
    <phoneticPr fontId="2" type="noConversion"/>
  </si>
  <si>
    <t xml:space="preserve"> 擅长位置3概率</t>
    <phoneticPr fontId="2" type="noConversion"/>
  </si>
  <si>
    <t>青训球员1</t>
    <phoneticPr fontId="2" type="noConversion"/>
  </si>
  <si>
    <t>潜力下限</t>
    <phoneticPr fontId="2" type="noConversion"/>
  </si>
  <si>
    <t>潜力上限</t>
    <phoneticPr fontId="2" type="noConversion"/>
  </si>
  <si>
    <t>PotentialMin</t>
    <phoneticPr fontId="2" type="noConversion"/>
  </si>
  <si>
    <t>PotentialMax</t>
    <phoneticPr fontId="2" type="noConversion"/>
  </si>
  <si>
    <t>技能概率</t>
    <phoneticPr fontId="2" type="noConversion"/>
  </si>
  <si>
    <t>SpecialityChance</t>
    <phoneticPr fontId="2" type="noConversion"/>
  </si>
  <si>
    <t>推荐球员1</t>
    <phoneticPr fontId="2" type="noConversion"/>
  </si>
  <si>
    <t>推荐球员2</t>
    <phoneticPr fontId="2" type="noConversion"/>
  </si>
  <si>
    <t>推荐球员3</t>
    <phoneticPr fontId="2" type="noConversion"/>
  </si>
  <si>
    <t>ID</t>
    <phoneticPr fontId="2" type="noConversion"/>
  </si>
  <si>
    <t>编号</t>
    <phoneticPr fontId="3" type="noConversion"/>
  </si>
  <si>
    <t>Type</t>
    <phoneticPr fontId="3" type="noConversion"/>
  </si>
  <si>
    <t>×</t>
    <phoneticPr fontId="2" type="noConversion"/>
  </si>
  <si>
    <t>类型</t>
    <phoneticPr fontId="3" type="noConversion"/>
  </si>
  <si>
    <t>联赛球员1</t>
    <phoneticPr fontId="2" type="noConversion"/>
  </si>
  <si>
    <t>GK   =1</t>
  </si>
  <si>
    <t>RB   =2</t>
  </si>
  <si>
    <t>LB   =3</t>
  </si>
  <si>
    <t>CBR   =4</t>
  </si>
  <si>
    <t>CBC   =5</t>
  </si>
  <si>
    <t>CBL   =6</t>
  </si>
  <si>
    <t>DMR   =7</t>
  </si>
  <si>
    <t>DMC   =8</t>
  </si>
  <si>
    <t>DML   =9</t>
  </si>
  <si>
    <t>RM   =10</t>
  </si>
  <si>
    <t>LM   =11</t>
  </si>
  <si>
    <t>CMR   =12</t>
  </si>
  <si>
    <t>CMC   =13</t>
  </si>
  <si>
    <t>CML   =14</t>
  </si>
  <si>
    <t>AMR   =15</t>
  </si>
  <si>
    <t>AMC   =16</t>
  </si>
  <si>
    <t>AML   =17</t>
  </si>
  <si>
    <t>RW   =18</t>
  </si>
  <si>
    <t>LW   =19</t>
  </si>
  <si>
    <t>RF   =20</t>
  </si>
  <si>
    <t>CF   =21</t>
  </si>
  <si>
    <t>LF   =22</t>
  </si>
  <si>
    <t>S1   =23</t>
  </si>
  <si>
    <t>S2   =24</t>
  </si>
  <si>
    <t>S3   =25</t>
  </si>
  <si>
    <t>S4   =26</t>
  </si>
  <si>
    <t>S5   =27</t>
  </si>
  <si>
    <t>S6   =28</t>
  </si>
  <si>
    <t>S7   =29</t>
  </si>
  <si>
    <t>GK 1</t>
  </si>
  <si>
    <t>RB 2</t>
  </si>
  <si>
    <t>LB 3</t>
  </si>
  <si>
    <t>CB 4</t>
  </si>
  <si>
    <t>DMF 5</t>
  </si>
  <si>
    <t>RM 6</t>
  </si>
  <si>
    <t>LM 7</t>
  </si>
  <si>
    <t>CMF 8</t>
  </si>
  <si>
    <t>AMF 9</t>
  </si>
  <si>
    <t>RW 10</t>
  </si>
  <si>
    <t>LW 11</t>
  </si>
  <si>
    <t>CF 12</t>
  </si>
  <si>
    <t>RW/LW/CF 13</t>
  </si>
  <si>
    <t>AMF/CMF/LM/RM/DMF 14</t>
  </si>
  <si>
    <t>LB/CB/RB 15</t>
  </si>
  <si>
    <t>不限 0</t>
  </si>
  <si>
    <t>LB/CB/RB 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</si>
</sst>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tabSelected="1" workbookViewId="0">
      <pane xSplit="4" ySplit="3" topLeftCell="E4" activePane="bottomRight" state="frozenSplit"/>
      <selection pane="topRight" activeCell="E1" sqref="E1"/>
      <selection pane="bottomLeft" activeCell="A5" sqref="A5"/>
      <selection pane="bottomRight" activeCell="I12" sqref="I12"/>
    </sheetView>
  </sheetViews>
  <sheetFormatPr defaultRowHeight="14.25" x14ac:dyDescent="0.2"/>
  <cols>
    <col min="1" max="2" width="8.5" bestFit="1" customWidth="1"/>
    <col min="3" max="3" width="11" bestFit="1" customWidth="1"/>
    <col min="4" max="4" width="9.25" bestFit="1" customWidth="1"/>
    <col min="5" max="5" width="10.125" bestFit="1" customWidth="1"/>
    <col min="6" max="6" width="8.75" bestFit="1" customWidth="1"/>
    <col min="7" max="9" width="14.75" bestFit="1" customWidth="1"/>
    <col min="10" max="11" width="8" bestFit="1" customWidth="1"/>
    <col min="12" max="13" width="8.75" bestFit="1" customWidth="1"/>
    <col min="14" max="15" width="15.125" bestFit="1" customWidth="1"/>
    <col min="16" max="19" width="13" bestFit="1" customWidth="1"/>
  </cols>
  <sheetData>
    <row r="1" spans="1:19" x14ac:dyDescent="0.2">
      <c r="A1" s="1" t="s">
        <v>334</v>
      </c>
      <c r="B1" s="1" t="s">
        <v>337</v>
      </c>
      <c r="C1" s="1" t="s">
        <v>23</v>
      </c>
      <c r="D1" s="1" t="s">
        <v>24</v>
      </c>
      <c r="E1" s="1" t="s">
        <v>123</v>
      </c>
      <c r="F1" s="1" t="s">
        <v>317</v>
      </c>
      <c r="G1" s="1" t="s">
        <v>321</v>
      </c>
      <c r="H1" s="1" t="s">
        <v>322</v>
      </c>
      <c r="I1" s="1" t="s">
        <v>328</v>
      </c>
      <c r="J1" s="1" t="s">
        <v>303</v>
      </c>
      <c r="K1" s="1" t="s">
        <v>302</v>
      </c>
      <c r="L1" s="1" t="s">
        <v>312</v>
      </c>
      <c r="M1" s="1" t="s">
        <v>313</v>
      </c>
      <c r="N1" s="1" t="s">
        <v>315</v>
      </c>
      <c r="O1" s="1" t="s">
        <v>314</v>
      </c>
      <c r="P1" s="1" t="s">
        <v>316</v>
      </c>
      <c r="Q1" s="1" t="s">
        <v>301</v>
      </c>
      <c r="R1" s="1" t="s">
        <v>324</v>
      </c>
      <c r="S1" s="1" t="s">
        <v>325</v>
      </c>
    </row>
    <row r="2" spans="1:19" x14ac:dyDescent="0.2">
      <c r="A2" s="1" t="s">
        <v>333</v>
      </c>
      <c r="B2" s="1" t="s">
        <v>335</v>
      </c>
      <c r="C2" s="1" t="s">
        <v>25</v>
      </c>
      <c r="D2" s="1" t="s">
        <v>26</v>
      </c>
      <c r="E2" s="1" t="s">
        <v>124</v>
      </c>
      <c r="F2" s="1" t="s">
        <v>320</v>
      </c>
      <c r="G2" s="1" t="s">
        <v>318</v>
      </c>
      <c r="H2" s="1" t="s">
        <v>319</v>
      </c>
      <c r="I2" s="1" t="s">
        <v>329</v>
      </c>
      <c r="J2" s="1" t="s">
        <v>304</v>
      </c>
      <c r="K2" s="1" t="s">
        <v>305</v>
      </c>
      <c r="L2" s="1" t="s">
        <v>308</v>
      </c>
      <c r="M2" s="1" t="s">
        <v>310</v>
      </c>
      <c r="N2" s="1" t="s">
        <v>309</v>
      </c>
      <c r="O2" s="1" t="s">
        <v>311</v>
      </c>
      <c r="P2" s="1" t="s">
        <v>306</v>
      </c>
      <c r="Q2" s="1" t="s">
        <v>307</v>
      </c>
      <c r="R2" s="1" t="s">
        <v>326</v>
      </c>
      <c r="S2" s="1" t="s">
        <v>327</v>
      </c>
    </row>
    <row r="3" spans="1:19" x14ac:dyDescent="0.2">
      <c r="A3" s="1" t="s">
        <v>22</v>
      </c>
      <c r="B3" s="1" t="s">
        <v>22</v>
      </c>
      <c r="C3" s="1" t="s">
        <v>27</v>
      </c>
      <c r="D3" s="1"/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 s="1" t="s">
        <v>22</v>
      </c>
      <c r="O3" s="1" t="s">
        <v>22</v>
      </c>
      <c r="P3" s="1" t="s">
        <v>22</v>
      </c>
      <c r="Q3" s="1" t="s">
        <v>22</v>
      </c>
      <c r="R3" s="1" t="s">
        <v>22</v>
      </c>
      <c r="S3" s="1" t="s">
        <v>22</v>
      </c>
    </row>
    <row r="4" spans="1:19" ht="15.75" x14ac:dyDescent="0.3">
      <c r="A4" s="7">
        <v>1</v>
      </c>
      <c r="B4" s="7">
        <v>1</v>
      </c>
      <c r="C4" s="7"/>
      <c r="D4" s="7" t="s">
        <v>299</v>
      </c>
      <c r="E4" s="7">
        <v>1</v>
      </c>
      <c r="F4" s="7">
        <v>1</v>
      </c>
      <c r="G4" s="7">
        <v>20</v>
      </c>
      <c r="H4" s="7">
        <v>5</v>
      </c>
      <c r="I4" s="7">
        <v>5</v>
      </c>
      <c r="J4" s="7">
        <v>18</v>
      </c>
      <c r="K4" s="7">
        <v>32</v>
      </c>
      <c r="L4" s="7">
        <v>33</v>
      </c>
      <c r="M4" s="7">
        <v>34</v>
      </c>
      <c r="N4" s="7">
        <v>1</v>
      </c>
      <c r="O4" s="7">
        <v>3</v>
      </c>
      <c r="P4" s="7">
        <v>36</v>
      </c>
      <c r="Q4" s="7">
        <v>99</v>
      </c>
      <c r="R4" s="7">
        <v>10</v>
      </c>
      <c r="S4" s="7">
        <v>50</v>
      </c>
    </row>
    <row r="5" spans="1:19" ht="15.75" x14ac:dyDescent="0.3">
      <c r="A5" s="7">
        <v>2</v>
      </c>
      <c r="B5" s="7">
        <v>2</v>
      </c>
      <c r="C5" s="7"/>
      <c r="D5" s="7" t="s">
        <v>300</v>
      </c>
      <c r="E5" s="7">
        <v>1</v>
      </c>
      <c r="F5" s="7">
        <v>1</v>
      </c>
      <c r="G5" s="7">
        <v>20</v>
      </c>
      <c r="H5" s="7">
        <v>5</v>
      </c>
      <c r="I5" s="7">
        <v>100</v>
      </c>
      <c r="J5" s="7">
        <v>18</v>
      </c>
      <c r="K5" s="7">
        <v>32</v>
      </c>
      <c r="L5" s="7">
        <v>33</v>
      </c>
      <c r="M5" s="7">
        <v>34</v>
      </c>
      <c r="N5" s="7">
        <v>1</v>
      </c>
      <c r="O5" s="7">
        <v>3</v>
      </c>
      <c r="P5" s="7">
        <v>116</v>
      </c>
      <c r="Q5" s="7">
        <v>116</v>
      </c>
      <c r="R5" s="7">
        <v>10</v>
      </c>
      <c r="S5" s="7">
        <v>50</v>
      </c>
    </row>
    <row r="6" spans="1:19" ht="15.75" x14ac:dyDescent="0.3">
      <c r="A6" s="7">
        <v>3</v>
      </c>
      <c r="B6" s="7">
        <v>2</v>
      </c>
      <c r="C6" s="7"/>
      <c r="D6" s="7" t="s">
        <v>300</v>
      </c>
      <c r="E6" s="7">
        <v>1</v>
      </c>
      <c r="F6" s="7">
        <v>1</v>
      </c>
      <c r="G6" s="7">
        <v>20</v>
      </c>
      <c r="H6" s="7">
        <v>5</v>
      </c>
      <c r="I6" s="7">
        <v>100</v>
      </c>
      <c r="J6" s="7">
        <v>18</v>
      </c>
      <c r="K6" s="7">
        <v>32</v>
      </c>
      <c r="L6" s="7">
        <v>33</v>
      </c>
      <c r="M6" s="7">
        <v>34</v>
      </c>
      <c r="N6" s="7">
        <v>1</v>
      </c>
      <c r="O6" s="7">
        <v>3</v>
      </c>
      <c r="P6" s="7">
        <v>112</v>
      </c>
      <c r="Q6" s="7">
        <v>112</v>
      </c>
      <c r="R6" s="7">
        <v>10</v>
      </c>
      <c r="S6" s="7">
        <v>50</v>
      </c>
    </row>
    <row r="7" spans="1:19" ht="15.75" x14ac:dyDescent="0.3">
      <c r="A7" s="7">
        <v>4</v>
      </c>
      <c r="B7" s="7">
        <v>3</v>
      </c>
      <c r="C7" s="7"/>
      <c r="D7" s="7" t="s">
        <v>330</v>
      </c>
      <c r="E7" s="7">
        <v>1</v>
      </c>
      <c r="F7" s="7">
        <v>1</v>
      </c>
      <c r="G7" s="7">
        <v>0</v>
      </c>
      <c r="H7" s="7">
        <v>0</v>
      </c>
      <c r="I7" s="7">
        <v>0</v>
      </c>
      <c r="J7" s="7">
        <v>18</v>
      </c>
      <c r="K7" s="7">
        <v>18</v>
      </c>
      <c r="L7" s="7">
        <v>33</v>
      </c>
      <c r="M7" s="7">
        <v>34</v>
      </c>
      <c r="N7" s="7">
        <v>1</v>
      </c>
      <c r="O7" s="7">
        <v>3</v>
      </c>
      <c r="P7" s="7">
        <v>70</v>
      </c>
      <c r="Q7" s="7">
        <v>79</v>
      </c>
      <c r="R7" s="7">
        <v>30</v>
      </c>
      <c r="S7" s="7">
        <v>50</v>
      </c>
    </row>
    <row r="8" spans="1:19" ht="15.75" x14ac:dyDescent="0.3">
      <c r="A8" s="7">
        <v>5</v>
      </c>
      <c r="B8" s="7">
        <v>3</v>
      </c>
      <c r="C8" s="7"/>
      <c r="D8" s="7" t="s">
        <v>331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18</v>
      </c>
      <c r="K8" s="7">
        <v>18</v>
      </c>
      <c r="L8" s="7">
        <v>33</v>
      </c>
      <c r="M8" s="7">
        <v>34</v>
      </c>
      <c r="N8" s="7">
        <v>1</v>
      </c>
      <c r="O8" s="7">
        <v>3</v>
      </c>
      <c r="P8" s="7">
        <v>70</v>
      </c>
      <c r="Q8" s="7">
        <v>79</v>
      </c>
      <c r="R8" s="7">
        <v>30</v>
      </c>
      <c r="S8" s="7">
        <v>50</v>
      </c>
    </row>
    <row r="9" spans="1:19" ht="15.75" x14ac:dyDescent="0.3">
      <c r="A9" s="7">
        <v>6</v>
      </c>
      <c r="B9" s="7">
        <v>3</v>
      </c>
      <c r="C9" s="7"/>
      <c r="D9" s="7" t="s">
        <v>332</v>
      </c>
      <c r="E9" s="7">
        <v>1</v>
      </c>
      <c r="F9" s="7">
        <v>1</v>
      </c>
      <c r="G9" s="7">
        <v>0</v>
      </c>
      <c r="H9" s="7">
        <v>0</v>
      </c>
      <c r="I9" s="7">
        <v>0</v>
      </c>
      <c r="J9" s="7">
        <v>18</v>
      </c>
      <c r="K9" s="7">
        <v>18</v>
      </c>
      <c r="L9" s="7">
        <v>33</v>
      </c>
      <c r="M9" s="7">
        <v>34</v>
      </c>
      <c r="N9" s="7">
        <v>1</v>
      </c>
      <c r="O9" s="7">
        <v>3</v>
      </c>
      <c r="P9" s="7">
        <v>70</v>
      </c>
      <c r="Q9" s="7">
        <v>79</v>
      </c>
      <c r="R9" s="7">
        <v>30</v>
      </c>
      <c r="S9" s="7">
        <v>50</v>
      </c>
    </row>
    <row r="10" spans="1:19" ht="15.75" x14ac:dyDescent="0.3">
      <c r="A10" s="7">
        <v>7</v>
      </c>
      <c r="B10" s="7">
        <v>4</v>
      </c>
      <c r="C10" s="7"/>
      <c r="D10" s="7" t="s">
        <v>323</v>
      </c>
      <c r="E10" s="7">
        <v>2</v>
      </c>
      <c r="F10" s="7">
        <v>1</v>
      </c>
      <c r="G10" s="7">
        <v>0</v>
      </c>
      <c r="H10" s="7">
        <v>0</v>
      </c>
      <c r="I10" s="7">
        <v>0</v>
      </c>
      <c r="J10" s="7">
        <v>18</v>
      </c>
      <c r="K10" s="7">
        <v>18</v>
      </c>
      <c r="L10" s="7">
        <v>33</v>
      </c>
      <c r="M10" s="7">
        <v>34</v>
      </c>
      <c r="N10" s="7">
        <v>1</v>
      </c>
      <c r="O10" s="7">
        <v>3</v>
      </c>
      <c r="P10" s="7">
        <v>70</v>
      </c>
      <c r="Q10" s="7">
        <v>79</v>
      </c>
      <c r="R10" s="7">
        <v>30</v>
      </c>
      <c r="S10" s="7">
        <v>50</v>
      </c>
    </row>
    <row r="11" spans="1:19" ht="15.75" x14ac:dyDescent="0.3">
      <c r="A11" s="7">
        <v>8</v>
      </c>
      <c r="B11" s="7">
        <v>5</v>
      </c>
      <c r="C11" s="7"/>
      <c r="D11" s="7" t="s">
        <v>338</v>
      </c>
      <c r="E11" s="7">
        <v>2</v>
      </c>
      <c r="F11" s="7">
        <v>1</v>
      </c>
      <c r="G11" s="7">
        <v>20</v>
      </c>
      <c r="H11" s="7">
        <v>5</v>
      </c>
      <c r="I11" s="7">
        <v>5</v>
      </c>
      <c r="J11" s="7">
        <v>18</v>
      </c>
      <c r="K11" s="7">
        <v>33</v>
      </c>
      <c r="L11" s="7">
        <v>33</v>
      </c>
      <c r="M11" s="7">
        <v>34</v>
      </c>
      <c r="N11" s="7">
        <v>1</v>
      </c>
      <c r="O11" s="7">
        <v>3</v>
      </c>
      <c r="P11" s="7">
        <v>40</v>
      </c>
      <c r="Q11" s="7">
        <v>80</v>
      </c>
      <c r="R11" s="7">
        <v>10</v>
      </c>
      <c r="S11" s="7">
        <v>50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O96"/>
  <sheetViews>
    <sheetView topLeftCell="S17" workbookViewId="0">
      <selection activeCell="AP49" sqref="AO22:AP49"/>
    </sheetView>
  </sheetViews>
  <sheetFormatPr defaultRowHeight="14.25" x14ac:dyDescent="0.2"/>
  <sheetData>
    <row r="1" spans="2:67" x14ac:dyDescent="0.2"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1" t="s">
        <v>141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147</v>
      </c>
      <c r="AD1" s="1" t="s">
        <v>148</v>
      </c>
      <c r="AE1" s="1" t="s">
        <v>149</v>
      </c>
      <c r="AF1" s="1" t="s">
        <v>150</v>
      </c>
      <c r="AG1" s="1" t="s">
        <v>151</v>
      </c>
      <c r="AH1" s="1" t="s">
        <v>152</v>
      </c>
      <c r="AI1" s="1" t="s">
        <v>153</v>
      </c>
      <c r="AJ1" s="1" t="s">
        <v>154</v>
      </c>
      <c r="AK1" s="1" t="s">
        <v>155</v>
      </c>
      <c r="AL1" s="1" t="s">
        <v>156</v>
      </c>
      <c r="AM1" s="1" t="s">
        <v>157</v>
      </c>
      <c r="AN1" s="1" t="s">
        <v>158</v>
      </c>
      <c r="AO1" s="1" t="s">
        <v>159</v>
      </c>
      <c r="AP1" s="1" t="s">
        <v>160</v>
      </c>
      <c r="AQ1" s="1" t="s">
        <v>161</v>
      </c>
      <c r="AR1" s="1" t="s">
        <v>162</v>
      </c>
      <c r="AS1" s="1" t="s">
        <v>163</v>
      </c>
      <c r="AT1" s="1" t="s">
        <v>164</v>
      </c>
      <c r="AU1" s="1" t="s">
        <v>165</v>
      </c>
      <c r="AV1" s="1" t="s">
        <v>166</v>
      </c>
      <c r="AW1" s="1" t="s">
        <v>167</v>
      </c>
      <c r="AX1" s="1" t="s">
        <v>168</v>
      </c>
      <c r="AY1" s="1" t="s">
        <v>169</v>
      </c>
      <c r="AZ1" s="1" t="s">
        <v>170</v>
      </c>
      <c r="BA1" s="1" t="s">
        <v>171</v>
      </c>
      <c r="BB1" s="1" t="s">
        <v>172</v>
      </c>
      <c r="BC1" s="1" t="s">
        <v>173</v>
      </c>
      <c r="BD1" s="1" t="s">
        <v>174</v>
      </c>
      <c r="BE1" s="1" t="s">
        <v>175</v>
      </c>
      <c r="BF1" s="1" t="s">
        <v>176</v>
      </c>
      <c r="BG1" s="1" t="s">
        <v>177</v>
      </c>
      <c r="BH1" s="1" t="s">
        <v>178</v>
      </c>
      <c r="BI1" s="1" t="s">
        <v>179</v>
      </c>
      <c r="BJ1" s="1" t="s">
        <v>180</v>
      </c>
      <c r="BK1" s="1" t="s">
        <v>181</v>
      </c>
      <c r="BL1" s="1" t="s">
        <v>182</v>
      </c>
      <c r="BM1" s="1" t="s">
        <v>183</v>
      </c>
      <c r="BN1" s="1" t="s">
        <v>184</v>
      </c>
      <c r="BO1" s="1" t="s">
        <v>185</v>
      </c>
    </row>
    <row r="2" spans="2:67" x14ac:dyDescent="0.2">
      <c r="C2" t="s">
        <v>20</v>
      </c>
      <c r="H2" t="s">
        <v>118</v>
      </c>
      <c r="I2" t="s">
        <v>120</v>
      </c>
      <c r="J2" t="s">
        <v>122</v>
      </c>
      <c r="O2" s="1" t="s">
        <v>186</v>
      </c>
      <c r="P2" s="1" t="s">
        <v>187</v>
      </c>
      <c r="Q2" s="1" t="s">
        <v>188</v>
      </c>
      <c r="R2" s="1" t="s">
        <v>189</v>
      </c>
      <c r="S2" s="1" t="s">
        <v>190</v>
      </c>
      <c r="T2" s="1" t="s">
        <v>191</v>
      </c>
      <c r="U2" s="1" t="s">
        <v>192</v>
      </c>
      <c r="V2" s="1" t="s">
        <v>193</v>
      </c>
      <c r="W2" s="1" t="s">
        <v>194</v>
      </c>
      <c r="X2" s="1" t="s">
        <v>195</v>
      </c>
      <c r="Y2" s="1" t="s">
        <v>196</v>
      </c>
      <c r="Z2" s="1" t="s">
        <v>197</v>
      </c>
      <c r="AA2" s="1" t="s">
        <v>198</v>
      </c>
      <c r="AB2" s="1" t="s">
        <v>199</v>
      </c>
      <c r="AC2" s="1" t="s">
        <v>200</v>
      </c>
      <c r="AD2" s="1" t="s">
        <v>201</v>
      </c>
      <c r="AE2" s="1" t="s">
        <v>202</v>
      </c>
      <c r="AF2" s="1" t="s">
        <v>203</v>
      </c>
      <c r="AG2" s="1" t="s">
        <v>204</v>
      </c>
      <c r="AH2" s="1" t="s">
        <v>205</v>
      </c>
      <c r="AI2" s="1" t="s">
        <v>206</v>
      </c>
      <c r="AJ2" s="1" t="s">
        <v>207</v>
      </c>
      <c r="AK2" s="1" t="s">
        <v>208</v>
      </c>
      <c r="AL2" s="1" t="s">
        <v>209</v>
      </c>
      <c r="AM2" s="1" t="s">
        <v>210</v>
      </c>
      <c r="AN2" s="1" t="s">
        <v>211</v>
      </c>
      <c r="AO2" s="1" t="s">
        <v>212</v>
      </c>
      <c r="AP2" s="1" t="s">
        <v>213</v>
      </c>
      <c r="AQ2" s="1" t="s">
        <v>214</v>
      </c>
      <c r="AR2" s="1" t="s">
        <v>215</v>
      </c>
      <c r="AS2" s="1" t="s">
        <v>216</v>
      </c>
      <c r="AT2" s="1" t="s">
        <v>217</v>
      </c>
      <c r="AU2" s="1" t="s">
        <v>218</v>
      </c>
      <c r="AV2" s="1" t="s">
        <v>219</v>
      </c>
      <c r="AW2" s="1" t="s">
        <v>220</v>
      </c>
      <c r="AX2" s="1" t="s">
        <v>221</v>
      </c>
      <c r="AY2" s="1" t="s">
        <v>222</v>
      </c>
      <c r="AZ2" s="1" t="s">
        <v>223</v>
      </c>
      <c r="BA2" s="1" t="s">
        <v>224</v>
      </c>
      <c r="BB2" s="1" t="s">
        <v>225</v>
      </c>
      <c r="BC2" s="1" t="s">
        <v>226</v>
      </c>
      <c r="BD2" s="1" t="s">
        <v>227</v>
      </c>
      <c r="BE2" s="1" t="s">
        <v>228</v>
      </c>
      <c r="BF2" s="1" t="s">
        <v>229</v>
      </c>
      <c r="BG2" s="1" t="s">
        <v>230</v>
      </c>
      <c r="BH2" s="1" t="s">
        <v>231</v>
      </c>
      <c r="BI2" s="1" t="s">
        <v>232</v>
      </c>
      <c r="BJ2" s="1" t="s">
        <v>233</v>
      </c>
      <c r="BK2" s="1" t="s">
        <v>234</v>
      </c>
      <c r="BL2" s="1" t="s">
        <v>235</v>
      </c>
      <c r="BM2" s="1" t="s">
        <v>236</v>
      </c>
      <c r="BN2" s="1" t="s">
        <v>237</v>
      </c>
      <c r="BO2" s="1" t="s">
        <v>238</v>
      </c>
    </row>
    <row r="3" spans="2:67" x14ac:dyDescent="0.2">
      <c r="B3" s="1" t="s">
        <v>16</v>
      </c>
      <c r="C3" t="s">
        <v>21</v>
      </c>
      <c r="G3" t="s">
        <v>117</v>
      </c>
      <c r="H3" t="str">
        <f>IF(IFERROR(FIND(H$2,$G3),0),RIGHT($G3,LEN($G3)-2),"")</f>
        <v xml:space="preserve"> 进攻</v>
      </c>
      <c r="I3" t="str">
        <f>IF(IFERROR(FIND(I$2,$G3),0),RIGHT($G3,LEN($G3)-2),"")</f>
        <v/>
      </c>
      <c r="J3" t="str">
        <f>IF(IFERROR(FIND(J$2,$G3),0),RIGHT($G3,LEN($G3)-2),"")</f>
        <v/>
      </c>
      <c r="O3" s="1" t="s">
        <v>239</v>
      </c>
      <c r="P3" s="1" t="s">
        <v>131</v>
      </c>
      <c r="Q3" s="1"/>
      <c r="R3" s="1" t="s">
        <v>131</v>
      </c>
      <c r="S3" s="1" t="s">
        <v>131</v>
      </c>
      <c r="T3" s="1" t="s">
        <v>131</v>
      </c>
      <c r="U3" s="1" t="s">
        <v>239</v>
      </c>
      <c r="V3" s="1" t="s">
        <v>239</v>
      </c>
      <c r="W3" s="1" t="s">
        <v>239</v>
      </c>
      <c r="X3" s="1" t="s">
        <v>131</v>
      </c>
      <c r="Y3" s="1" t="s">
        <v>239</v>
      </c>
      <c r="Z3" s="1" t="s">
        <v>239</v>
      </c>
      <c r="AA3" s="1" t="s">
        <v>131</v>
      </c>
      <c r="AB3" s="1" t="s">
        <v>132</v>
      </c>
      <c r="AC3" s="1" t="s">
        <v>132</v>
      </c>
      <c r="AD3" s="1" t="s">
        <v>239</v>
      </c>
      <c r="AE3" s="1" t="s">
        <v>239</v>
      </c>
      <c r="AF3" s="1" t="s">
        <v>132</v>
      </c>
      <c r="AG3" s="1" t="s">
        <v>132</v>
      </c>
      <c r="AH3" s="1" t="s">
        <v>132</v>
      </c>
      <c r="AI3" s="1" t="s">
        <v>132</v>
      </c>
      <c r="AJ3" s="1" t="s">
        <v>132</v>
      </c>
      <c r="AK3" s="1" t="s">
        <v>132</v>
      </c>
      <c r="AL3" s="1" t="s">
        <v>132</v>
      </c>
      <c r="AM3" s="1" t="s">
        <v>132</v>
      </c>
      <c r="AN3" s="1" t="s">
        <v>132</v>
      </c>
      <c r="AO3" s="1" t="s">
        <v>132</v>
      </c>
      <c r="AP3" s="1" t="s">
        <v>132</v>
      </c>
      <c r="AQ3" s="1" t="s">
        <v>132</v>
      </c>
      <c r="AR3" s="1" t="s">
        <v>132</v>
      </c>
      <c r="AS3" s="1" t="s">
        <v>132</v>
      </c>
      <c r="AT3" s="1" t="s">
        <v>132</v>
      </c>
      <c r="AU3" s="1" t="s">
        <v>132</v>
      </c>
      <c r="AV3" s="1" t="s">
        <v>132</v>
      </c>
      <c r="AW3" s="1" t="s">
        <v>132</v>
      </c>
      <c r="AX3" s="1" t="s">
        <v>132</v>
      </c>
      <c r="AY3" s="1" t="s">
        <v>132</v>
      </c>
      <c r="AZ3" s="1" t="s">
        <v>132</v>
      </c>
      <c r="BA3" s="1" t="s">
        <v>132</v>
      </c>
      <c r="BB3" s="1" t="s">
        <v>132</v>
      </c>
      <c r="BC3" s="1" t="s">
        <v>132</v>
      </c>
      <c r="BD3" s="1" t="s">
        <v>132</v>
      </c>
      <c r="BE3" s="1" t="s">
        <v>132</v>
      </c>
      <c r="BF3" s="1" t="s">
        <v>132</v>
      </c>
      <c r="BG3" s="1" t="s">
        <v>132</v>
      </c>
      <c r="BH3" s="1" t="s">
        <v>132</v>
      </c>
      <c r="BI3" s="1" t="s">
        <v>132</v>
      </c>
      <c r="BJ3" s="1" t="s">
        <v>132</v>
      </c>
      <c r="BK3" s="1" t="s">
        <v>132</v>
      </c>
      <c r="BL3" s="1" t="s">
        <v>132</v>
      </c>
      <c r="BM3" s="1" t="s">
        <v>132</v>
      </c>
      <c r="BN3" s="1" t="s">
        <v>132</v>
      </c>
      <c r="BO3" s="1" t="s">
        <v>132</v>
      </c>
    </row>
    <row r="4" spans="2:67" ht="15.75" x14ac:dyDescent="0.3">
      <c r="B4" s="2" t="s">
        <v>0</v>
      </c>
      <c r="C4" t="s">
        <v>22</v>
      </c>
      <c r="G4" t="s">
        <v>119</v>
      </c>
      <c r="H4" t="str">
        <f t="shared" ref="H4:J35" si="0">IF(IFERROR(FIND(H$2,$G4),0),RIGHT($G4,LEN($G4)-2),"")</f>
        <v/>
      </c>
      <c r="I4" t="str">
        <f t="shared" si="0"/>
        <v xml:space="preserve"> 射术</v>
      </c>
      <c r="J4" t="str">
        <f t="shared" si="0"/>
        <v/>
      </c>
      <c r="O4" s="7">
        <v>1</v>
      </c>
      <c r="P4" s="7"/>
      <c r="Q4" s="7" t="s">
        <v>127</v>
      </c>
      <c r="R4" s="7" t="s">
        <v>125</v>
      </c>
      <c r="S4" s="7" t="s">
        <v>126</v>
      </c>
      <c r="T4" s="7" t="s">
        <v>126</v>
      </c>
      <c r="U4" s="7">
        <f ca="1">ROUND(NORMINV(RAND(),182,5),0)</f>
        <v>179</v>
      </c>
      <c r="V4" s="7">
        <f ca="1">ROUND(U4^2*(28-RAND()*6)/10000,0)</f>
        <v>81</v>
      </c>
      <c r="W4" s="7" t="s">
        <v>128</v>
      </c>
      <c r="X4" s="7" t="s">
        <v>129</v>
      </c>
      <c r="Y4" s="7">
        <f ca="1">ROUND(RAND()*14+18,0)</f>
        <v>20</v>
      </c>
      <c r="Z4" s="7">
        <f ca="1">ROUND(RAND()*2+33,0)</f>
        <v>34</v>
      </c>
      <c r="AA4" s="7" t="s">
        <v>130</v>
      </c>
      <c r="AB4" s="7">
        <f ca="1">AC4*3*(Z4-Y4)</f>
        <v>1179864</v>
      </c>
      <c r="AC4" s="7">
        <f ca="1">ROUND(SUM(AF4:BO4)^3/30000,0)</f>
        <v>28092</v>
      </c>
      <c r="AD4" s="7">
        <v>1</v>
      </c>
      <c r="AE4" s="7">
        <v>2</v>
      </c>
      <c r="AF4" s="7">
        <f ca="1">ROUND(AVERAGE(AL4:AP4),2)</f>
        <v>24.69</v>
      </c>
      <c r="AG4" s="7">
        <f ca="1">ROUND(AVERAGE(AQ4:AU4),2)</f>
        <v>25.3</v>
      </c>
      <c r="AH4" s="7">
        <f ca="1">ROUND(AVERAGE(AT4:AX4),2)</f>
        <v>25.88</v>
      </c>
      <c r="AI4" s="7">
        <f ca="1">ROUND(AVERAGE(BA4:BE4),2)</f>
        <v>25.97</v>
      </c>
      <c r="AJ4" s="7">
        <f ca="1">ROUND(AVERAGE(BF4:BJ4),2)</f>
        <v>27.35</v>
      </c>
      <c r="AK4" s="7">
        <f ca="1">ROUND(AVERAGE(BK4:BO4),2)</f>
        <v>28.49</v>
      </c>
      <c r="AL4" s="7">
        <f ca="1">ROUND(RAND()*20+10,2)</f>
        <v>24.23</v>
      </c>
      <c r="AM4" s="7">
        <f t="shared" ref="AM4:BO4" ca="1" si="1">ROUND(RAND()*2+AL4-1,2)</f>
        <v>24.11</v>
      </c>
      <c r="AN4" s="7">
        <f t="shared" ca="1" si="1"/>
        <v>24.85</v>
      </c>
      <c r="AO4" s="7">
        <f t="shared" ca="1" si="1"/>
        <v>25.54</v>
      </c>
      <c r="AP4" s="7">
        <f t="shared" ca="1" si="1"/>
        <v>24.71</v>
      </c>
      <c r="AQ4" s="7">
        <f t="shared" ca="1" si="1"/>
        <v>25.14</v>
      </c>
      <c r="AR4" s="7">
        <f t="shared" ca="1" si="1"/>
        <v>24.34</v>
      </c>
      <c r="AS4" s="7">
        <f t="shared" ca="1" si="1"/>
        <v>25.24</v>
      </c>
      <c r="AT4" s="7">
        <f t="shared" ca="1" si="1"/>
        <v>25.83</v>
      </c>
      <c r="AU4" s="7">
        <f t="shared" ca="1" si="1"/>
        <v>25.94</v>
      </c>
      <c r="AV4" s="7">
        <f t="shared" ca="1" si="1"/>
        <v>25.57</v>
      </c>
      <c r="AW4" s="7">
        <f t="shared" ca="1" si="1"/>
        <v>26.11</v>
      </c>
      <c r="AX4" s="7">
        <f t="shared" ca="1" si="1"/>
        <v>25.97</v>
      </c>
      <c r="AY4" s="7">
        <f t="shared" ca="1" si="1"/>
        <v>25.04</v>
      </c>
      <c r="AZ4" s="7">
        <f t="shared" ca="1" si="1"/>
        <v>25.17</v>
      </c>
      <c r="BA4" s="7">
        <f t="shared" ca="1" si="1"/>
        <v>25.24</v>
      </c>
      <c r="BB4" s="7">
        <f t="shared" ca="1" si="1"/>
        <v>26.21</v>
      </c>
      <c r="BC4" s="7">
        <f t="shared" ca="1" si="1"/>
        <v>25.35</v>
      </c>
      <c r="BD4" s="7">
        <f t="shared" ca="1" si="1"/>
        <v>26.26</v>
      </c>
      <c r="BE4" s="7">
        <f t="shared" ca="1" si="1"/>
        <v>26.81</v>
      </c>
      <c r="BF4" s="7">
        <f t="shared" ca="1" si="1"/>
        <v>26.86</v>
      </c>
      <c r="BG4" s="7">
        <f t="shared" ca="1" si="1"/>
        <v>26.88</v>
      </c>
      <c r="BH4" s="7">
        <f t="shared" ca="1" si="1"/>
        <v>27</v>
      </c>
      <c r="BI4" s="7">
        <f t="shared" ca="1" si="1"/>
        <v>27.88</v>
      </c>
      <c r="BJ4" s="7">
        <f t="shared" ca="1" si="1"/>
        <v>28.14</v>
      </c>
      <c r="BK4" s="7">
        <f t="shared" ca="1" si="1"/>
        <v>28.09</v>
      </c>
      <c r="BL4" s="7">
        <f t="shared" ca="1" si="1"/>
        <v>27.67</v>
      </c>
      <c r="BM4" s="7">
        <f t="shared" ca="1" si="1"/>
        <v>28.63</v>
      </c>
      <c r="BN4" s="7">
        <f t="shared" ca="1" si="1"/>
        <v>29.02</v>
      </c>
      <c r="BO4" s="7">
        <f t="shared" ca="1" si="1"/>
        <v>29.06</v>
      </c>
    </row>
    <row r="5" spans="2:67" x14ac:dyDescent="0.2">
      <c r="B5" s="1" t="s">
        <v>18</v>
      </c>
      <c r="G5" t="s">
        <v>121</v>
      </c>
      <c r="H5" t="str">
        <f t="shared" si="0"/>
        <v/>
      </c>
      <c r="I5" t="str">
        <f t="shared" si="0"/>
        <v/>
      </c>
      <c r="J5" t="str">
        <f t="shared" si="0"/>
        <v xml:space="preserve"> 判定禁区内射门成功概率</v>
      </c>
    </row>
    <row r="6" spans="2:67" x14ac:dyDescent="0.2">
      <c r="B6" s="1" t="s">
        <v>19</v>
      </c>
      <c r="G6" t="s">
        <v>28</v>
      </c>
      <c r="H6" t="str">
        <f t="shared" si="0"/>
        <v/>
      </c>
      <c r="I6" t="str">
        <f t="shared" si="0"/>
        <v xml:space="preserve"> 传中</v>
      </c>
      <c r="J6" t="str">
        <f t="shared" si="0"/>
        <v/>
      </c>
    </row>
    <row r="7" spans="2:67" x14ac:dyDescent="0.2">
      <c r="B7" s="1" t="s">
        <v>1</v>
      </c>
      <c r="G7" t="s">
        <v>29</v>
      </c>
      <c r="H7" t="str">
        <f t="shared" si="0"/>
        <v/>
      </c>
      <c r="I7" t="str">
        <f t="shared" si="0"/>
        <v/>
      </c>
      <c r="J7" t="str">
        <f t="shared" si="0"/>
        <v xml:space="preserve"> 判定向禁区内传球成功概率</v>
      </c>
    </row>
    <row r="8" spans="2:67" ht="15.75" x14ac:dyDescent="0.3">
      <c r="B8" s="3" t="s">
        <v>2</v>
      </c>
      <c r="G8" t="s">
        <v>30</v>
      </c>
      <c r="H8" t="str">
        <f t="shared" si="0"/>
        <v/>
      </c>
      <c r="I8" t="str">
        <f t="shared" si="0"/>
        <v xml:space="preserve"> 头球</v>
      </c>
      <c r="J8" t="str">
        <f t="shared" si="0"/>
        <v/>
      </c>
    </row>
    <row r="9" spans="2:67" ht="15.75" x14ac:dyDescent="0.3">
      <c r="B9" s="3" t="s">
        <v>3</v>
      </c>
      <c r="G9" t="s">
        <v>31</v>
      </c>
      <c r="H9" t="str">
        <f t="shared" si="0"/>
        <v/>
      </c>
      <c r="I9" t="str">
        <f t="shared" si="0"/>
        <v/>
      </c>
      <c r="J9" t="str">
        <f t="shared" si="0"/>
        <v xml:space="preserve"> 判定空中球射门成功概率</v>
      </c>
    </row>
    <row r="10" spans="2:67" ht="15.75" x14ac:dyDescent="0.3">
      <c r="B10" s="3" t="s">
        <v>4</v>
      </c>
      <c r="G10" t="s">
        <v>32</v>
      </c>
      <c r="H10" t="str">
        <f t="shared" si="0"/>
        <v/>
      </c>
      <c r="I10" t="str">
        <f t="shared" si="0"/>
        <v xml:space="preserve"> 远射</v>
      </c>
      <c r="J10" t="str">
        <f t="shared" si="0"/>
        <v/>
      </c>
    </row>
    <row r="11" spans="2:67" ht="15.75" x14ac:dyDescent="0.3">
      <c r="B11" s="3" t="s">
        <v>5</v>
      </c>
      <c r="G11" t="s">
        <v>33</v>
      </c>
      <c r="H11" t="str">
        <f t="shared" si="0"/>
        <v/>
      </c>
      <c r="I11" t="str">
        <f t="shared" si="0"/>
        <v/>
      </c>
      <c r="J11" t="str">
        <f t="shared" si="0"/>
        <v xml:space="preserve"> 判定远射成功概率</v>
      </c>
    </row>
    <row r="12" spans="2:67" ht="15.75" x14ac:dyDescent="0.3">
      <c r="B12" s="3" t="s">
        <v>6</v>
      </c>
      <c r="G12" t="s">
        <v>34</v>
      </c>
      <c r="H12" t="str">
        <f t="shared" si="0"/>
        <v/>
      </c>
      <c r="I12" t="str">
        <f t="shared" si="0"/>
        <v xml:space="preserve"> 任意球精度</v>
      </c>
      <c r="J12" t="str">
        <f t="shared" si="0"/>
        <v/>
      </c>
    </row>
    <row r="13" spans="2:67" x14ac:dyDescent="0.2">
      <c r="B13" s="4" t="s">
        <v>7</v>
      </c>
      <c r="G13" t="s">
        <v>35</v>
      </c>
      <c r="H13" t="str">
        <f t="shared" si="0"/>
        <v/>
      </c>
      <c r="I13" t="str">
        <f t="shared" si="0"/>
        <v/>
      </c>
      <c r="J13" t="str">
        <f t="shared" si="0"/>
        <v xml:space="preserve"> 判定越过人墙的概率</v>
      </c>
    </row>
    <row r="14" spans="2:67" x14ac:dyDescent="0.2">
      <c r="B14" s="4" t="s">
        <v>8</v>
      </c>
      <c r="G14" t="s">
        <v>36</v>
      </c>
      <c r="H14" t="str">
        <f t="shared" si="0"/>
        <v xml:space="preserve"> 技术</v>
      </c>
      <c r="I14" t="str">
        <f t="shared" si="0"/>
        <v/>
      </c>
      <c r="J14" t="str">
        <f t="shared" si="0"/>
        <v/>
      </c>
    </row>
    <row r="15" spans="2:67" x14ac:dyDescent="0.2">
      <c r="B15" s="4" t="s">
        <v>9</v>
      </c>
      <c r="G15" t="s">
        <v>37</v>
      </c>
      <c r="H15" t="str">
        <f t="shared" si="0"/>
        <v/>
      </c>
      <c r="I15" t="str">
        <f t="shared" si="0"/>
        <v xml:space="preserve"> 盘带</v>
      </c>
      <c r="J15" t="str">
        <f t="shared" si="0"/>
        <v/>
      </c>
    </row>
    <row r="16" spans="2:67" x14ac:dyDescent="0.2">
      <c r="B16" s="4" t="s">
        <v>10</v>
      </c>
      <c r="G16" t="s">
        <v>38</v>
      </c>
      <c r="H16" t="str">
        <f t="shared" si="0"/>
        <v/>
      </c>
      <c r="I16" t="str">
        <f t="shared" si="0"/>
        <v/>
      </c>
      <c r="J16" t="str">
        <f t="shared" si="0"/>
        <v xml:space="preserve"> 判定带球时应对抢断及铲球的影响</v>
      </c>
    </row>
    <row r="17" spans="2:42" x14ac:dyDescent="0.2">
      <c r="B17" s="5" t="s">
        <v>11</v>
      </c>
      <c r="G17" t="s">
        <v>39</v>
      </c>
      <c r="H17" t="str">
        <f t="shared" si="0"/>
        <v/>
      </c>
      <c r="I17" t="str">
        <f t="shared" si="0"/>
        <v xml:space="preserve"> 长传</v>
      </c>
      <c r="J17" t="str">
        <f t="shared" si="0"/>
        <v/>
      </c>
    </row>
    <row r="18" spans="2:42" x14ac:dyDescent="0.2">
      <c r="B18" s="5" t="s">
        <v>12</v>
      </c>
      <c r="G18" t="s">
        <v>40</v>
      </c>
      <c r="H18" t="str">
        <f t="shared" si="0"/>
        <v/>
      </c>
      <c r="I18" t="str">
        <f t="shared" si="0"/>
        <v/>
      </c>
      <c r="J18" t="str">
        <f t="shared" si="0"/>
        <v xml:space="preserve"> 判定长传成功概率</v>
      </c>
    </row>
    <row r="19" spans="2:42" x14ac:dyDescent="0.2">
      <c r="B19" s="5" t="s">
        <v>13</v>
      </c>
      <c r="G19" t="s">
        <v>41</v>
      </c>
      <c r="H19" t="str">
        <f t="shared" si="0"/>
        <v/>
      </c>
      <c r="I19" t="str">
        <f t="shared" si="0"/>
        <v xml:space="preserve"> 控球</v>
      </c>
      <c r="J19" t="str">
        <f t="shared" si="0"/>
        <v/>
      </c>
    </row>
    <row r="20" spans="2:42" x14ac:dyDescent="0.2">
      <c r="B20" s="5" t="s">
        <v>14</v>
      </c>
      <c r="G20" t="s">
        <v>42</v>
      </c>
      <c r="H20" t="str">
        <f t="shared" si="0"/>
        <v/>
      </c>
      <c r="I20" t="str">
        <f t="shared" si="0"/>
        <v/>
      </c>
      <c r="J20" t="str">
        <f t="shared" si="0"/>
        <v xml:space="preserve"> 判定接球时成功接球的概率</v>
      </c>
    </row>
    <row r="21" spans="2:42" x14ac:dyDescent="0.2">
      <c r="B21" s="6" t="s">
        <v>15</v>
      </c>
      <c r="G21" t="s">
        <v>43</v>
      </c>
      <c r="H21" t="str">
        <f t="shared" si="0"/>
        <v/>
      </c>
      <c r="I21" t="str">
        <f t="shared" si="0"/>
        <v xml:space="preserve"> 弧线</v>
      </c>
      <c r="J21" t="str">
        <f t="shared" si="0"/>
        <v/>
      </c>
      <c r="X21" t="s">
        <v>240</v>
      </c>
      <c r="Z21" t="str">
        <f>LEFT(X21,3)</f>
        <v xml:space="preserve">LW </v>
      </c>
      <c r="AA21" t="str">
        <f>RIGHT(X21,2)</f>
        <v>=1</v>
      </c>
      <c r="AB21" t="s">
        <v>281</v>
      </c>
      <c r="AC21">
        <f>1</f>
        <v>1</v>
      </c>
      <c r="AD21">
        <f t="shared" ref="AD21:AD49" si="2">VLOOKUP(AB21,$AE$21:$AF$49,2,FALSE)</f>
        <v>19</v>
      </c>
      <c r="AE21" t="s">
        <v>286</v>
      </c>
      <c r="AF21">
        <f>1</f>
        <v>1</v>
      </c>
      <c r="AG21" t="str">
        <f>AE21&amp;"   ="&amp;AF21</f>
        <v>GK   =1</v>
      </c>
      <c r="AI21">
        <v>14</v>
      </c>
      <c r="AJ21">
        <f>VLOOKUP(AI21,$AC$21:$AD$49,2,FALSE)</f>
        <v>1</v>
      </c>
      <c r="AM21" t="s">
        <v>339</v>
      </c>
      <c r="AN21" t="s">
        <v>368</v>
      </c>
      <c r="AO21">
        <v>1</v>
      </c>
      <c r="AP21">
        <v>1</v>
      </c>
    </row>
    <row r="22" spans="2:42" x14ac:dyDescent="0.2">
      <c r="B22" s="6" t="s">
        <v>17</v>
      </c>
      <c r="G22" t="s">
        <v>44</v>
      </c>
      <c r="H22" t="str">
        <f t="shared" si="0"/>
        <v/>
      </c>
      <c r="I22" t="str">
        <f t="shared" si="0"/>
        <v/>
      </c>
      <c r="J22" t="str">
        <f t="shared" si="0"/>
        <v xml:space="preserve"> 判定避过门将扑救的概率</v>
      </c>
      <c r="X22" t="s">
        <v>241</v>
      </c>
      <c r="Z22" t="str">
        <f t="shared" ref="Z22:Z49" si="3">LEFT(X22,3)</f>
        <v xml:space="preserve">LM </v>
      </c>
      <c r="AA22" t="str">
        <f t="shared" ref="AA22:AA49" si="4">RIGHT(X22,2)</f>
        <v>=2</v>
      </c>
      <c r="AB22" t="s">
        <v>282</v>
      </c>
      <c r="AC22">
        <v>2</v>
      </c>
      <c r="AD22">
        <f t="shared" si="2"/>
        <v>11</v>
      </c>
      <c r="AE22" t="s">
        <v>290</v>
      </c>
      <c r="AF22">
        <v>2</v>
      </c>
      <c r="AG22" t="str">
        <f t="shared" ref="AG22:AG49" si="5">AE22&amp;"   ="&amp;AF22</f>
        <v>RB   =2</v>
      </c>
      <c r="AI22">
        <v>13</v>
      </c>
      <c r="AJ22">
        <f t="shared" ref="AJ22:AJ57" si="6">VLOOKUP(AI22,$AC$21:$AD$49,2,FALSE)</f>
        <v>4</v>
      </c>
      <c r="AM22" t="s">
        <v>340</v>
      </c>
      <c r="AN22" t="s">
        <v>369</v>
      </c>
      <c r="AO22">
        <v>2</v>
      </c>
      <c r="AP22">
        <v>2</v>
      </c>
    </row>
    <row r="23" spans="2:42" x14ac:dyDescent="0.2">
      <c r="G23" t="s">
        <v>45</v>
      </c>
      <c r="H23" t="str">
        <f t="shared" si="0"/>
        <v/>
      </c>
      <c r="I23" t="str">
        <f t="shared" si="0"/>
        <v xml:space="preserve"> 短传</v>
      </c>
      <c r="J23" t="str">
        <f t="shared" si="0"/>
        <v/>
      </c>
      <c r="X23" t="s">
        <v>242</v>
      </c>
      <c r="Z23" t="str">
        <f t="shared" si="3"/>
        <v xml:space="preserve">LB </v>
      </c>
      <c r="AA23" t="str">
        <f t="shared" si="4"/>
        <v>=3</v>
      </c>
      <c r="AB23" t="s">
        <v>283</v>
      </c>
      <c r="AC23">
        <v>3</v>
      </c>
      <c r="AD23">
        <f t="shared" si="2"/>
        <v>6</v>
      </c>
      <c r="AE23" t="s">
        <v>280</v>
      </c>
      <c r="AF23">
        <v>3</v>
      </c>
      <c r="AG23" t="str">
        <f t="shared" si="5"/>
        <v>CBR   =3</v>
      </c>
      <c r="AI23">
        <v>3</v>
      </c>
      <c r="AJ23">
        <f t="shared" si="6"/>
        <v>6</v>
      </c>
      <c r="AM23" t="s">
        <v>341</v>
      </c>
      <c r="AN23" t="s">
        <v>370</v>
      </c>
      <c r="AO23">
        <v>3</v>
      </c>
      <c r="AP23">
        <v>3</v>
      </c>
    </row>
    <row r="24" spans="2:42" x14ac:dyDescent="0.2">
      <c r="G24" t="s">
        <v>46</v>
      </c>
      <c r="H24" t="str">
        <f t="shared" si="0"/>
        <v/>
      </c>
      <c r="I24" t="str">
        <f t="shared" si="0"/>
        <v/>
      </c>
      <c r="J24" t="str">
        <f t="shared" si="0"/>
        <v xml:space="preserve"> 判定短传成功概率</v>
      </c>
      <c r="X24" t="s">
        <v>243</v>
      </c>
      <c r="Z24" t="str">
        <f t="shared" si="3"/>
        <v xml:space="preserve">LF </v>
      </c>
      <c r="AA24" t="str">
        <f t="shared" si="4"/>
        <v>=4</v>
      </c>
      <c r="AB24" t="s">
        <v>284</v>
      </c>
      <c r="AC24">
        <v>4</v>
      </c>
      <c r="AD24">
        <f t="shared" si="2"/>
        <v>22</v>
      </c>
      <c r="AE24" t="s">
        <v>276</v>
      </c>
      <c r="AF24">
        <v>4</v>
      </c>
      <c r="AG24" t="str">
        <f t="shared" si="5"/>
        <v>CBC   =4</v>
      </c>
      <c r="AI24">
        <v>22</v>
      </c>
      <c r="AJ24">
        <f t="shared" si="6"/>
        <v>2</v>
      </c>
      <c r="AM24" t="s">
        <v>342</v>
      </c>
      <c r="AN24" t="s">
        <v>371</v>
      </c>
      <c r="AO24">
        <v>4</v>
      </c>
      <c r="AP24">
        <v>4</v>
      </c>
    </row>
    <row r="25" spans="2:42" x14ac:dyDescent="0.2">
      <c r="G25" t="s">
        <v>47</v>
      </c>
      <c r="H25" t="str">
        <f t="shared" si="0"/>
        <v xml:space="preserve"> 身体</v>
      </c>
      <c r="I25" t="str">
        <f t="shared" si="0"/>
        <v/>
      </c>
      <c r="J25" t="str">
        <f t="shared" si="0"/>
        <v/>
      </c>
      <c r="X25" t="s">
        <v>244</v>
      </c>
      <c r="Z25" t="str">
        <f t="shared" si="3"/>
        <v>AML</v>
      </c>
      <c r="AA25" t="str">
        <f t="shared" si="4"/>
        <v>=5</v>
      </c>
      <c r="AB25" t="s">
        <v>269</v>
      </c>
      <c r="AC25">
        <v>5</v>
      </c>
      <c r="AD25">
        <f t="shared" si="2"/>
        <v>17</v>
      </c>
      <c r="AE25" t="s">
        <v>272</v>
      </c>
      <c r="AF25">
        <v>5</v>
      </c>
      <c r="AG25" t="str">
        <f t="shared" si="5"/>
        <v>CBL   =5</v>
      </c>
      <c r="AI25">
        <v>12</v>
      </c>
      <c r="AJ25">
        <f t="shared" si="6"/>
        <v>8</v>
      </c>
      <c r="AM25" t="s">
        <v>343</v>
      </c>
      <c r="AN25" t="s">
        <v>371</v>
      </c>
      <c r="AO25">
        <v>5</v>
      </c>
      <c r="AP25">
        <v>4</v>
      </c>
    </row>
    <row r="26" spans="2:42" x14ac:dyDescent="0.2">
      <c r="G26" t="s">
        <v>48</v>
      </c>
      <c r="H26" t="str">
        <f t="shared" si="0"/>
        <v/>
      </c>
      <c r="I26" t="str">
        <f t="shared" si="0"/>
        <v xml:space="preserve"> 力量</v>
      </c>
      <c r="J26" t="str">
        <f t="shared" si="0"/>
        <v/>
      </c>
      <c r="X26" t="s">
        <v>245</v>
      </c>
      <c r="Z26" t="str">
        <f t="shared" si="3"/>
        <v>CML</v>
      </c>
      <c r="AA26" t="str">
        <f t="shared" si="4"/>
        <v>=6</v>
      </c>
      <c r="AB26" t="s">
        <v>270</v>
      </c>
      <c r="AC26">
        <v>6</v>
      </c>
      <c r="AD26">
        <f t="shared" si="2"/>
        <v>14</v>
      </c>
      <c r="AE26" t="s">
        <v>283</v>
      </c>
      <c r="AF26">
        <v>6</v>
      </c>
      <c r="AG26" t="str">
        <f t="shared" si="5"/>
        <v>LB   =6</v>
      </c>
      <c r="AI26">
        <v>23</v>
      </c>
      <c r="AJ26">
        <f t="shared" si="6"/>
        <v>23</v>
      </c>
      <c r="AM26" t="s">
        <v>344</v>
      </c>
      <c r="AN26" t="s">
        <v>371</v>
      </c>
      <c r="AO26">
        <v>6</v>
      </c>
      <c r="AP26">
        <v>4</v>
      </c>
    </row>
    <row r="27" spans="2:42" x14ac:dyDescent="0.2">
      <c r="G27" t="s">
        <v>49</v>
      </c>
      <c r="H27" t="str">
        <f t="shared" si="0"/>
        <v/>
      </c>
      <c r="I27" t="str">
        <f t="shared" si="0"/>
        <v/>
      </c>
      <c r="J27" t="str">
        <f t="shared" si="0"/>
        <v xml:space="preserve"> 判定射门门将脱手概率</v>
      </c>
      <c r="X27" t="s">
        <v>246</v>
      </c>
      <c r="Z27" t="str">
        <f t="shared" si="3"/>
        <v>DML</v>
      </c>
      <c r="AA27" t="str">
        <f t="shared" si="4"/>
        <v>=7</v>
      </c>
      <c r="AB27" t="s">
        <v>271</v>
      </c>
      <c r="AC27">
        <v>7</v>
      </c>
      <c r="AD27">
        <f t="shared" si="2"/>
        <v>9</v>
      </c>
      <c r="AE27" t="s">
        <v>279</v>
      </c>
      <c r="AF27">
        <v>7</v>
      </c>
      <c r="AG27" t="str">
        <f t="shared" si="5"/>
        <v>DMR   =7</v>
      </c>
      <c r="AI27">
        <v>24</v>
      </c>
      <c r="AJ27">
        <f t="shared" si="6"/>
        <v>24</v>
      </c>
      <c r="AM27" t="s">
        <v>345</v>
      </c>
      <c r="AN27" t="s">
        <v>372</v>
      </c>
      <c r="AO27">
        <v>7</v>
      </c>
      <c r="AP27">
        <v>5</v>
      </c>
    </row>
    <row r="28" spans="2:42" x14ac:dyDescent="0.2">
      <c r="G28" t="s">
        <v>50</v>
      </c>
      <c r="H28" t="str">
        <f t="shared" si="0"/>
        <v/>
      </c>
      <c r="I28" t="str">
        <f t="shared" si="0"/>
        <v xml:space="preserve"> 体能</v>
      </c>
      <c r="J28" t="str">
        <f t="shared" si="0"/>
        <v/>
      </c>
      <c r="X28" t="s">
        <v>247</v>
      </c>
      <c r="Z28" t="str">
        <f t="shared" si="3"/>
        <v>CBL</v>
      </c>
      <c r="AA28" t="str">
        <f t="shared" si="4"/>
        <v>=8</v>
      </c>
      <c r="AB28" t="s">
        <v>272</v>
      </c>
      <c r="AC28">
        <v>8</v>
      </c>
      <c r="AD28">
        <f t="shared" si="2"/>
        <v>5</v>
      </c>
      <c r="AE28" t="s">
        <v>275</v>
      </c>
      <c r="AF28">
        <v>8</v>
      </c>
      <c r="AG28" t="str">
        <f t="shared" si="5"/>
        <v>DMC   =8</v>
      </c>
      <c r="AI28">
        <v>11</v>
      </c>
      <c r="AJ28">
        <f t="shared" si="6"/>
        <v>13</v>
      </c>
      <c r="AM28" t="s">
        <v>346</v>
      </c>
      <c r="AN28" t="s">
        <v>372</v>
      </c>
      <c r="AO28">
        <v>8</v>
      </c>
      <c r="AP28">
        <v>5</v>
      </c>
    </row>
    <row r="29" spans="2:42" x14ac:dyDescent="0.2">
      <c r="G29" t="s">
        <v>51</v>
      </c>
      <c r="H29" t="str">
        <f t="shared" si="0"/>
        <v/>
      </c>
      <c r="I29" t="str">
        <f t="shared" si="0"/>
        <v/>
      </c>
      <c r="J29" t="str">
        <f t="shared" si="0"/>
        <v xml:space="preserve"> 影响随时间体力下降的幅度</v>
      </c>
      <c r="X29" t="s">
        <v>248</v>
      </c>
      <c r="Z29" t="str">
        <f t="shared" si="3"/>
        <v xml:space="preserve">CF </v>
      </c>
      <c r="AA29" t="str">
        <f t="shared" si="4"/>
        <v>=9</v>
      </c>
      <c r="AB29" t="s">
        <v>285</v>
      </c>
      <c r="AC29">
        <v>9</v>
      </c>
      <c r="AD29">
        <f t="shared" si="2"/>
        <v>21</v>
      </c>
      <c r="AE29" t="s">
        <v>271</v>
      </c>
      <c r="AF29">
        <v>9</v>
      </c>
      <c r="AG29" t="str">
        <f t="shared" si="5"/>
        <v>DML   =9</v>
      </c>
      <c r="AI29">
        <v>25</v>
      </c>
      <c r="AJ29">
        <f t="shared" si="6"/>
        <v>25</v>
      </c>
      <c r="AM29" t="s">
        <v>347</v>
      </c>
      <c r="AN29" t="s">
        <v>372</v>
      </c>
      <c r="AO29">
        <v>9</v>
      </c>
      <c r="AP29">
        <v>5</v>
      </c>
    </row>
    <row r="30" spans="2:42" x14ac:dyDescent="0.2">
      <c r="G30" t="s">
        <v>52</v>
      </c>
      <c r="H30" t="str">
        <f t="shared" si="0"/>
        <v/>
      </c>
      <c r="I30" t="str">
        <f t="shared" si="0"/>
        <v xml:space="preserve"> 强壮</v>
      </c>
      <c r="J30" t="str">
        <f t="shared" si="0"/>
        <v/>
      </c>
      <c r="X30" t="s">
        <v>249</v>
      </c>
      <c r="Z30" t="str">
        <f t="shared" si="3"/>
        <v>AMC</v>
      </c>
      <c r="AA30" t="str">
        <f t="shared" si="4"/>
        <v>10</v>
      </c>
      <c r="AB30" t="s">
        <v>273</v>
      </c>
      <c r="AC30">
        <v>10</v>
      </c>
      <c r="AD30">
        <f t="shared" si="2"/>
        <v>16</v>
      </c>
      <c r="AE30" t="s">
        <v>289</v>
      </c>
      <c r="AF30">
        <v>10</v>
      </c>
      <c r="AG30" t="str">
        <f t="shared" si="5"/>
        <v>RM   =10</v>
      </c>
      <c r="AI30">
        <v>26</v>
      </c>
      <c r="AJ30">
        <f t="shared" si="6"/>
        <v>26</v>
      </c>
      <c r="AM30" t="s">
        <v>348</v>
      </c>
      <c r="AN30" t="s">
        <v>373</v>
      </c>
      <c r="AO30">
        <v>10</v>
      </c>
      <c r="AP30">
        <v>6</v>
      </c>
    </row>
    <row r="31" spans="2:42" x14ac:dyDescent="0.2">
      <c r="G31" t="s">
        <v>53</v>
      </c>
      <c r="H31" t="str">
        <f t="shared" si="0"/>
        <v/>
      </c>
      <c r="I31" t="str">
        <f t="shared" si="0"/>
        <v/>
      </c>
      <c r="J31" t="str">
        <f t="shared" si="0"/>
        <v xml:space="preserve"> 判定身体接触时占优</v>
      </c>
      <c r="X31" t="s">
        <v>250</v>
      </c>
      <c r="Z31" t="str">
        <f t="shared" si="3"/>
        <v>CMC</v>
      </c>
      <c r="AA31" t="str">
        <f t="shared" si="4"/>
        <v>11</v>
      </c>
      <c r="AB31" t="s">
        <v>274</v>
      </c>
      <c r="AC31">
        <v>11</v>
      </c>
      <c r="AD31">
        <f t="shared" si="2"/>
        <v>13</v>
      </c>
      <c r="AE31" t="s">
        <v>282</v>
      </c>
      <c r="AF31">
        <v>11</v>
      </c>
      <c r="AG31" t="str">
        <f t="shared" si="5"/>
        <v>LM   =11</v>
      </c>
      <c r="AI31">
        <v>10</v>
      </c>
      <c r="AJ31">
        <f t="shared" si="6"/>
        <v>16</v>
      </c>
      <c r="AM31" t="s">
        <v>349</v>
      </c>
      <c r="AN31" t="s">
        <v>374</v>
      </c>
      <c r="AO31">
        <v>11</v>
      </c>
      <c r="AP31">
        <v>7</v>
      </c>
    </row>
    <row r="32" spans="2:42" x14ac:dyDescent="0.2">
      <c r="G32" t="s">
        <v>54</v>
      </c>
      <c r="H32" t="str">
        <f t="shared" si="0"/>
        <v/>
      </c>
      <c r="I32" t="str">
        <f t="shared" si="0"/>
        <v xml:space="preserve"> 反应</v>
      </c>
      <c r="J32" t="str">
        <f t="shared" si="0"/>
        <v/>
      </c>
      <c r="X32" t="s">
        <v>251</v>
      </c>
      <c r="Z32" t="str">
        <f t="shared" si="3"/>
        <v>DMC</v>
      </c>
      <c r="AA32" t="str">
        <f t="shared" si="4"/>
        <v>12</v>
      </c>
      <c r="AB32" t="s">
        <v>275</v>
      </c>
      <c r="AC32">
        <v>12</v>
      </c>
      <c r="AD32">
        <f t="shared" si="2"/>
        <v>8</v>
      </c>
      <c r="AE32" t="s">
        <v>278</v>
      </c>
      <c r="AF32">
        <v>12</v>
      </c>
      <c r="AG32" t="str">
        <f t="shared" si="5"/>
        <v>CMR   =12</v>
      </c>
      <c r="AI32">
        <v>27</v>
      </c>
      <c r="AJ32">
        <f t="shared" si="6"/>
        <v>27</v>
      </c>
      <c r="AM32" t="s">
        <v>350</v>
      </c>
      <c r="AN32" t="s">
        <v>375</v>
      </c>
      <c r="AO32">
        <v>12</v>
      </c>
      <c r="AP32">
        <v>8</v>
      </c>
    </row>
    <row r="33" spans="7:42" x14ac:dyDescent="0.2">
      <c r="G33" t="s">
        <v>55</v>
      </c>
      <c r="H33" t="str">
        <f t="shared" si="0"/>
        <v/>
      </c>
      <c r="I33" t="str">
        <f t="shared" si="0"/>
        <v/>
      </c>
      <c r="J33" t="str">
        <f t="shared" si="0"/>
        <v xml:space="preserve"> 判定争球的成功概率</v>
      </c>
      <c r="X33" t="s">
        <v>252</v>
      </c>
      <c r="Z33" t="str">
        <f t="shared" si="3"/>
        <v>CBC</v>
      </c>
      <c r="AA33" t="str">
        <f t="shared" si="4"/>
        <v>13</v>
      </c>
      <c r="AB33" t="s">
        <v>276</v>
      </c>
      <c r="AC33">
        <v>13</v>
      </c>
      <c r="AD33">
        <f t="shared" si="2"/>
        <v>4</v>
      </c>
      <c r="AE33" t="s">
        <v>274</v>
      </c>
      <c r="AF33">
        <v>13</v>
      </c>
      <c r="AG33" t="str">
        <f t="shared" si="5"/>
        <v>CMC   =13</v>
      </c>
      <c r="AI33">
        <v>28</v>
      </c>
      <c r="AJ33">
        <f t="shared" si="6"/>
        <v>28</v>
      </c>
      <c r="AM33" t="s">
        <v>351</v>
      </c>
      <c r="AN33" t="s">
        <v>375</v>
      </c>
      <c r="AO33">
        <v>13</v>
      </c>
      <c r="AP33">
        <v>8</v>
      </c>
    </row>
    <row r="34" spans="7:42" x14ac:dyDescent="0.2">
      <c r="G34" t="s">
        <v>56</v>
      </c>
      <c r="H34" t="str">
        <f t="shared" si="0"/>
        <v/>
      </c>
      <c r="I34" t="str">
        <f t="shared" si="0"/>
        <v xml:space="preserve"> 速度</v>
      </c>
      <c r="J34" t="str">
        <f t="shared" si="0"/>
        <v/>
      </c>
      <c r="X34" t="s">
        <v>253</v>
      </c>
      <c r="Z34" t="str">
        <f t="shared" si="3"/>
        <v xml:space="preserve">GK </v>
      </c>
      <c r="AA34" t="str">
        <f t="shared" si="4"/>
        <v>14</v>
      </c>
      <c r="AB34" t="s">
        <v>286</v>
      </c>
      <c r="AC34">
        <v>14</v>
      </c>
      <c r="AD34">
        <f t="shared" si="2"/>
        <v>1</v>
      </c>
      <c r="AE34" t="s">
        <v>270</v>
      </c>
      <c r="AF34">
        <v>14</v>
      </c>
      <c r="AG34" t="str">
        <f t="shared" si="5"/>
        <v>CML   =14</v>
      </c>
      <c r="AI34">
        <v>2</v>
      </c>
      <c r="AJ34">
        <f t="shared" si="6"/>
        <v>11</v>
      </c>
      <c r="AM34" t="s">
        <v>352</v>
      </c>
      <c r="AN34" t="s">
        <v>375</v>
      </c>
      <c r="AO34">
        <v>14</v>
      </c>
      <c r="AP34">
        <v>8</v>
      </c>
    </row>
    <row r="35" spans="7:42" x14ac:dyDescent="0.2">
      <c r="G35" t="s">
        <v>57</v>
      </c>
      <c r="H35" t="str">
        <f t="shared" si="0"/>
        <v/>
      </c>
      <c r="I35" t="str">
        <f t="shared" si="0"/>
        <v/>
      </c>
      <c r="J35" t="str">
        <f t="shared" si="0"/>
        <v xml:space="preserve"> 基本跑动速度，判定过人的概率</v>
      </c>
      <c r="X35" t="s">
        <v>254</v>
      </c>
      <c r="Z35" t="str">
        <f t="shared" si="3"/>
        <v xml:space="preserve">RF </v>
      </c>
      <c r="AA35" t="str">
        <f t="shared" si="4"/>
        <v>15</v>
      </c>
      <c r="AB35" t="s">
        <v>287</v>
      </c>
      <c r="AC35">
        <v>15</v>
      </c>
      <c r="AD35">
        <f t="shared" si="2"/>
        <v>20</v>
      </c>
      <c r="AE35" t="s">
        <v>277</v>
      </c>
      <c r="AF35">
        <v>15</v>
      </c>
      <c r="AG35" t="str">
        <f t="shared" si="5"/>
        <v>AMR   =15</v>
      </c>
      <c r="AI35">
        <v>21</v>
      </c>
      <c r="AJ35">
        <f t="shared" si="6"/>
        <v>10</v>
      </c>
      <c r="AM35" t="s">
        <v>353</v>
      </c>
      <c r="AN35" t="s">
        <v>376</v>
      </c>
      <c r="AO35">
        <v>15</v>
      </c>
      <c r="AP35">
        <v>9</v>
      </c>
    </row>
    <row r="36" spans="7:42" x14ac:dyDescent="0.2">
      <c r="G36" t="s">
        <v>58</v>
      </c>
      <c r="H36" t="str">
        <f t="shared" ref="H36:J67" si="7">IF(IFERROR(FIND(H$2,$G36),0),RIGHT($G36,LEN($G36)-2),"")</f>
        <v xml:space="preserve"> 心理</v>
      </c>
      <c r="I36" t="str">
        <f t="shared" si="7"/>
        <v/>
      </c>
      <c r="J36" t="str">
        <f t="shared" si="7"/>
        <v/>
      </c>
      <c r="X36" t="s">
        <v>255</v>
      </c>
      <c r="Z36" t="str">
        <f t="shared" si="3"/>
        <v>AMR</v>
      </c>
      <c r="AA36" t="str">
        <f t="shared" si="4"/>
        <v>16</v>
      </c>
      <c r="AB36" t="s">
        <v>277</v>
      </c>
      <c r="AC36">
        <v>16</v>
      </c>
      <c r="AD36">
        <f t="shared" si="2"/>
        <v>15</v>
      </c>
      <c r="AE36" t="s">
        <v>273</v>
      </c>
      <c r="AF36">
        <v>16</v>
      </c>
      <c r="AG36" t="str">
        <f t="shared" si="5"/>
        <v>AMC   =16</v>
      </c>
      <c r="AI36">
        <v>1</v>
      </c>
      <c r="AJ36">
        <f t="shared" si="6"/>
        <v>19</v>
      </c>
      <c r="AM36" t="s">
        <v>354</v>
      </c>
      <c r="AN36" t="s">
        <v>376</v>
      </c>
      <c r="AO36">
        <v>16</v>
      </c>
      <c r="AP36">
        <v>9</v>
      </c>
    </row>
    <row r="37" spans="7:42" x14ac:dyDescent="0.2">
      <c r="G37" t="s">
        <v>59</v>
      </c>
      <c r="H37" t="str">
        <f t="shared" si="7"/>
        <v/>
      </c>
      <c r="I37" t="str">
        <f t="shared" si="7"/>
        <v xml:space="preserve"> 侵略性</v>
      </c>
      <c r="J37" t="str">
        <f t="shared" si="7"/>
        <v/>
      </c>
      <c r="X37" t="s">
        <v>256</v>
      </c>
      <c r="Z37" t="str">
        <f t="shared" si="3"/>
        <v>CMR</v>
      </c>
      <c r="AA37" t="str">
        <f t="shared" si="4"/>
        <v>17</v>
      </c>
      <c r="AB37" t="s">
        <v>278</v>
      </c>
      <c r="AC37">
        <v>17</v>
      </c>
      <c r="AD37">
        <f t="shared" si="2"/>
        <v>12</v>
      </c>
      <c r="AE37" t="s">
        <v>269</v>
      </c>
      <c r="AF37">
        <v>17</v>
      </c>
      <c r="AG37" t="str">
        <f t="shared" si="5"/>
        <v>AML   =17</v>
      </c>
      <c r="AI37">
        <v>20</v>
      </c>
      <c r="AJ37">
        <f t="shared" si="6"/>
        <v>18</v>
      </c>
      <c r="AM37" t="s">
        <v>355</v>
      </c>
      <c r="AN37" t="s">
        <v>376</v>
      </c>
      <c r="AO37">
        <v>17</v>
      </c>
      <c r="AP37">
        <v>9</v>
      </c>
    </row>
    <row r="38" spans="7:42" x14ac:dyDescent="0.2">
      <c r="G38" t="s">
        <v>60</v>
      </c>
      <c r="H38" t="str">
        <f t="shared" si="7"/>
        <v/>
      </c>
      <c r="I38" t="str">
        <f t="shared" si="7"/>
        <v/>
      </c>
      <c r="J38" t="str">
        <f t="shared" si="7"/>
        <v xml:space="preserve"> 判定争球的成功概率，影响铲球、抢断触发概率</v>
      </c>
      <c r="X38" t="s">
        <v>257</v>
      </c>
      <c r="Z38" t="str">
        <f t="shared" si="3"/>
        <v>DMR</v>
      </c>
      <c r="AA38" t="str">
        <f t="shared" si="4"/>
        <v>18</v>
      </c>
      <c r="AB38" t="s">
        <v>279</v>
      </c>
      <c r="AC38">
        <v>18</v>
      </c>
      <c r="AD38">
        <f t="shared" si="2"/>
        <v>7</v>
      </c>
      <c r="AE38" t="s">
        <v>288</v>
      </c>
      <c r="AF38">
        <v>18</v>
      </c>
      <c r="AG38" t="str">
        <f t="shared" si="5"/>
        <v>RW   =18</v>
      </c>
      <c r="AI38">
        <v>29</v>
      </c>
      <c r="AJ38">
        <f t="shared" si="6"/>
        <v>29</v>
      </c>
      <c r="AM38" t="s">
        <v>356</v>
      </c>
      <c r="AN38" t="s">
        <v>377</v>
      </c>
      <c r="AO38">
        <v>18</v>
      </c>
      <c r="AP38">
        <v>10</v>
      </c>
    </row>
    <row r="39" spans="7:42" x14ac:dyDescent="0.2">
      <c r="G39" t="s">
        <v>61</v>
      </c>
      <c r="H39" t="str">
        <f t="shared" si="7"/>
        <v/>
      </c>
      <c r="I39" t="str">
        <f t="shared" si="7"/>
        <v xml:space="preserve"> 跑位</v>
      </c>
      <c r="J39" t="str">
        <f t="shared" si="7"/>
        <v/>
      </c>
      <c r="X39" t="s">
        <v>258</v>
      </c>
      <c r="Z39" t="str">
        <f t="shared" si="3"/>
        <v>CBR</v>
      </c>
      <c r="AA39" t="str">
        <f t="shared" si="4"/>
        <v>19</v>
      </c>
      <c r="AB39" t="s">
        <v>280</v>
      </c>
      <c r="AC39">
        <v>19</v>
      </c>
      <c r="AD39">
        <f t="shared" si="2"/>
        <v>3</v>
      </c>
      <c r="AE39" t="s">
        <v>281</v>
      </c>
      <c r="AF39">
        <v>19</v>
      </c>
      <c r="AG39" t="str">
        <f t="shared" si="5"/>
        <v>LW   =19</v>
      </c>
      <c r="AI39">
        <v>14</v>
      </c>
      <c r="AJ39">
        <f t="shared" si="6"/>
        <v>1</v>
      </c>
      <c r="AM39" t="s">
        <v>357</v>
      </c>
      <c r="AN39" t="s">
        <v>378</v>
      </c>
      <c r="AO39">
        <v>19</v>
      </c>
      <c r="AP39">
        <v>11</v>
      </c>
    </row>
    <row r="40" spans="7:42" x14ac:dyDescent="0.2">
      <c r="G40" t="s">
        <v>62</v>
      </c>
      <c r="H40" t="str">
        <f t="shared" si="7"/>
        <v/>
      </c>
      <c r="I40" t="str">
        <f t="shared" si="7"/>
        <v/>
      </c>
      <c r="J40" t="str">
        <f t="shared" si="7"/>
        <v xml:space="preserve"> 判定向有利地点跑动的概率</v>
      </c>
      <c r="X40" t="s">
        <v>259</v>
      </c>
      <c r="Z40" t="str">
        <f t="shared" si="3"/>
        <v xml:space="preserve">RW </v>
      </c>
      <c r="AA40" t="str">
        <f t="shared" si="4"/>
        <v>20</v>
      </c>
      <c r="AB40" t="s">
        <v>288</v>
      </c>
      <c r="AC40">
        <v>20</v>
      </c>
      <c r="AD40">
        <f t="shared" si="2"/>
        <v>18</v>
      </c>
      <c r="AE40" t="s">
        <v>287</v>
      </c>
      <c r="AF40">
        <v>20</v>
      </c>
      <c r="AG40" t="str">
        <f t="shared" si="5"/>
        <v>RF   =20</v>
      </c>
      <c r="AI40">
        <v>8</v>
      </c>
      <c r="AJ40">
        <f t="shared" si="6"/>
        <v>5</v>
      </c>
      <c r="AM40" t="s">
        <v>358</v>
      </c>
      <c r="AN40" t="s">
        <v>379</v>
      </c>
      <c r="AO40">
        <v>20</v>
      </c>
      <c r="AP40">
        <v>12</v>
      </c>
    </row>
    <row r="41" spans="7:42" x14ac:dyDescent="0.2">
      <c r="G41" t="s">
        <v>63</v>
      </c>
      <c r="H41" t="str">
        <f t="shared" si="7"/>
        <v/>
      </c>
      <c r="I41" t="str">
        <f t="shared" si="7"/>
        <v xml:space="preserve"> 视野</v>
      </c>
      <c r="J41" t="str">
        <f t="shared" si="7"/>
        <v/>
      </c>
      <c r="X41" t="s">
        <v>260</v>
      </c>
      <c r="Z41" t="str">
        <f t="shared" si="3"/>
        <v xml:space="preserve">RM </v>
      </c>
      <c r="AA41" t="str">
        <f t="shared" si="4"/>
        <v>21</v>
      </c>
      <c r="AB41" t="s">
        <v>289</v>
      </c>
      <c r="AC41">
        <v>21</v>
      </c>
      <c r="AD41">
        <f t="shared" si="2"/>
        <v>10</v>
      </c>
      <c r="AE41" t="s">
        <v>285</v>
      </c>
      <c r="AF41">
        <v>21</v>
      </c>
      <c r="AG41" t="str">
        <f t="shared" si="5"/>
        <v>CF   =21</v>
      </c>
      <c r="AI41">
        <v>19</v>
      </c>
      <c r="AJ41">
        <f t="shared" si="6"/>
        <v>3</v>
      </c>
      <c r="AM41" t="s">
        <v>359</v>
      </c>
      <c r="AN41" t="s">
        <v>379</v>
      </c>
      <c r="AO41">
        <v>21</v>
      </c>
      <c r="AP41">
        <v>12</v>
      </c>
    </row>
    <row r="42" spans="7:42" x14ac:dyDescent="0.2">
      <c r="G42" t="s">
        <v>64</v>
      </c>
      <c r="H42" t="str">
        <f t="shared" si="7"/>
        <v/>
      </c>
      <c r="I42" t="str">
        <f t="shared" si="7"/>
        <v/>
      </c>
      <c r="J42" t="str">
        <f t="shared" si="7"/>
        <v xml:space="preserve"> 判定往有利地点传球概率</v>
      </c>
      <c r="X42" t="s">
        <v>261</v>
      </c>
      <c r="Z42" t="str">
        <f t="shared" si="3"/>
        <v xml:space="preserve">RB </v>
      </c>
      <c r="AA42" t="str">
        <f t="shared" si="4"/>
        <v>22</v>
      </c>
      <c r="AB42" t="s">
        <v>290</v>
      </c>
      <c r="AC42">
        <v>22</v>
      </c>
      <c r="AD42">
        <f t="shared" si="2"/>
        <v>2</v>
      </c>
      <c r="AE42" t="s">
        <v>284</v>
      </c>
      <c r="AF42">
        <v>22</v>
      </c>
      <c r="AG42" t="str">
        <f t="shared" si="5"/>
        <v>LF   =22</v>
      </c>
      <c r="AI42">
        <v>3</v>
      </c>
      <c r="AJ42">
        <f t="shared" si="6"/>
        <v>6</v>
      </c>
      <c r="AM42" t="s">
        <v>360</v>
      </c>
      <c r="AN42" t="s">
        <v>379</v>
      </c>
      <c r="AO42">
        <v>22</v>
      </c>
      <c r="AP42">
        <v>12</v>
      </c>
    </row>
    <row r="43" spans="7:42" x14ac:dyDescent="0.2">
      <c r="G43" t="s">
        <v>65</v>
      </c>
      <c r="H43" t="str">
        <f t="shared" si="7"/>
        <v/>
      </c>
      <c r="I43" t="str">
        <f t="shared" si="7"/>
        <v xml:space="preserve"> 冷静</v>
      </c>
      <c r="J43" t="str">
        <f t="shared" si="7"/>
        <v/>
      </c>
      <c r="X43" t="s">
        <v>262</v>
      </c>
      <c r="Z43" t="str">
        <f t="shared" si="3"/>
        <v xml:space="preserve">S1 </v>
      </c>
      <c r="AA43" t="str">
        <f t="shared" si="4"/>
        <v>23</v>
      </c>
      <c r="AB43" t="s">
        <v>291</v>
      </c>
      <c r="AC43">
        <v>23</v>
      </c>
      <c r="AD43">
        <f t="shared" si="2"/>
        <v>23</v>
      </c>
      <c r="AE43" t="s">
        <v>291</v>
      </c>
      <c r="AF43">
        <v>23</v>
      </c>
      <c r="AG43" t="str">
        <f t="shared" si="5"/>
        <v>S1   =23</v>
      </c>
      <c r="AI43">
        <v>22</v>
      </c>
      <c r="AJ43">
        <f t="shared" si="6"/>
        <v>2</v>
      </c>
      <c r="AM43" t="s">
        <v>361</v>
      </c>
      <c r="AN43" t="s">
        <v>368</v>
      </c>
      <c r="AO43">
        <v>23</v>
      </c>
      <c r="AP43">
        <v>1</v>
      </c>
    </row>
    <row r="44" spans="7:42" x14ac:dyDescent="0.2">
      <c r="G44" t="s">
        <v>66</v>
      </c>
      <c r="H44" t="str">
        <f t="shared" si="7"/>
        <v/>
      </c>
      <c r="I44" t="str">
        <f t="shared" si="7"/>
        <v/>
      </c>
      <c r="J44" t="str">
        <f t="shared" si="7"/>
        <v xml:space="preserve"> 影响负面局势对属性的加成</v>
      </c>
      <c r="X44" t="s">
        <v>263</v>
      </c>
      <c r="Z44" t="str">
        <f t="shared" si="3"/>
        <v xml:space="preserve">S2 </v>
      </c>
      <c r="AA44" t="str">
        <f t="shared" si="4"/>
        <v>24</v>
      </c>
      <c r="AB44" t="s">
        <v>292</v>
      </c>
      <c r="AC44">
        <v>24</v>
      </c>
      <c r="AD44">
        <f t="shared" si="2"/>
        <v>24</v>
      </c>
      <c r="AE44" t="s">
        <v>292</v>
      </c>
      <c r="AF44">
        <v>24</v>
      </c>
      <c r="AG44" t="str">
        <f t="shared" si="5"/>
        <v>S2   =24</v>
      </c>
      <c r="AI44">
        <v>7</v>
      </c>
      <c r="AJ44">
        <f t="shared" si="6"/>
        <v>9</v>
      </c>
      <c r="AM44" t="s">
        <v>362</v>
      </c>
      <c r="AN44" t="s">
        <v>384</v>
      </c>
      <c r="AO44">
        <v>24</v>
      </c>
      <c r="AP44">
        <v>15</v>
      </c>
    </row>
    <row r="45" spans="7:42" x14ac:dyDescent="0.2">
      <c r="G45" t="s">
        <v>67</v>
      </c>
      <c r="H45" t="str">
        <f t="shared" si="7"/>
        <v/>
      </c>
      <c r="I45" t="str">
        <f t="shared" si="7"/>
        <v xml:space="preserve"> 点球</v>
      </c>
      <c r="J45" t="str">
        <f t="shared" si="7"/>
        <v/>
      </c>
      <c r="X45" t="s">
        <v>264</v>
      </c>
      <c r="Z45" t="str">
        <f t="shared" si="3"/>
        <v xml:space="preserve">S3 </v>
      </c>
      <c r="AA45" t="str">
        <f t="shared" si="4"/>
        <v>25</v>
      </c>
      <c r="AB45" t="s">
        <v>293</v>
      </c>
      <c r="AC45">
        <v>25</v>
      </c>
      <c r="AD45">
        <f t="shared" si="2"/>
        <v>25</v>
      </c>
      <c r="AE45" t="s">
        <v>293</v>
      </c>
      <c r="AF45">
        <v>25</v>
      </c>
      <c r="AG45" t="str">
        <f t="shared" si="5"/>
        <v>S3   =25</v>
      </c>
      <c r="AI45">
        <v>18</v>
      </c>
      <c r="AJ45">
        <f t="shared" si="6"/>
        <v>7</v>
      </c>
      <c r="AM45" t="s">
        <v>363</v>
      </c>
      <c r="AN45" t="s">
        <v>382</v>
      </c>
      <c r="AO45">
        <v>25</v>
      </c>
      <c r="AP45">
        <v>15</v>
      </c>
    </row>
    <row r="46" spans="7:42" x14ac:dyDescent="0.2">
      <c r="G46" t="s">
        <v>68</v>
      </c>
      <c r="H46" t="str">
        <f t="shared" si="7"/>
        <v/>
      </c>
      <c r="I46" t="str">
        <f t="shared" si="7"/>
        <v/>
      </c>
      <c r="J46" t="str">
        <f t="shared" si="7"/>
        <v xml:space="preserve"> 判定点球成功概率</v>
      </c>
      <c r="X46" t="s">
        <v>265</v>
      </c>
      <c r="Z46" t="str">
        <f t="shared" si="3"/>
        <v xml:space="preserve">S4 </v>
      </c>
      <c r="AA46" t="str">
        <f t="shared" si="4"/>
        <v>26</v>
      </c>
      <c r="AB46" t="s">
        <v>294</v>
      </c>
      <c r="AC46">
        <v>26</v>
      </c>
      <c r="AD46">
        <f t="shared" si="2"/>
        <v>26</v>
      </c>
      <c r="AE46" t="s">
        <v>294</v>
      </c>
      <c r="AF46">
        <v>26</v>
      </c>
      <c r="AG46" t="str">
        <f t="shared" si="5"/>
        <v>S4   =26</v>
      </c>
      <c r="AI46">
        <v>23</v>
      </c>
      <c r="AJ46">
        <f t="shared" si="6"/>
        <v>23</v>
      </c>
      <c r="AM46" t="s">
        <v>364</v>
      </c>
      <c r="AN46" t="s">
        <v>381</v>
      </c>
      <c r="AO46">
        <v>26</v>
      </c>
      <c r="AP46">
        <v>14</v>
      </c>
    </row>
    <row r="47" spans="7:42" x14ac:dyDescent="0.2">
      <c r="G47" t="s">
        <v>69</v>
      </c>
      <c r="H47" t="str">
        <f t="shared" si="7"/>
        <v xml:space="preserve"> 防守</v>
      </c>
      <c r="I47" t="str">
        <f t="shared" si="7"/>
        <v/>
      </c>
      <c r="J47" t="str">
        <f t="shared" si="7"/>
        <v/>
      </c>
      <c r="X47" t="s">
        <v>266</v>
      </c>
      <c r="Z47" t="str">
        <f t="shared" si="3"/>
        <v xml:space="preserve">S5 </v>
      </c>
      <c r="AA47" t="str">
        <f t="shared" si="4"/>
        <v>27</v>
      </c>
      <c r="AB47" t="s">
        <v>295</v>
      </c>
      <c r="AC47">
        <v>27</v>
      </c>
      <c r="AD47">
        <f t="shared" si="2"/>
        <v>27</v>
      </c>
      <c r="AE47" t="s">
        <v>295</v>
      </c>
      <c r="AF47">
        <v>27</v>
      </c>
      <c r="AG47" t="str">
        <f t="shared" si="5"/>
        <v>S5   =27</v>
      </c>
      <c r="AI47">
        <v>24</v>
      </c>
      <c r="AJ47">
        <f t="shared" si="6"/>
        <v>24</v>
      </c>
      <c r="AM47" t="s">
        <v>365</v>
      </c>
      <c r="AN47" t="s">
        <v>381</v>
      </c>
      <c r="AO47">
        <v>27</v>
      </c>
      <c r="AP47">
        <v>14</v>
      </c>
    </row>
    <row r="48" spans="7:42" x14ac:dyDescent="0.2">
      <c r="G48" t="s">
        <v>70</v>
      </c>
      <c r="H48" t="str">
        <f t="shared" si="7"/>
        <v/>
      </c>
      <c r="I48" t="str">
        <f t="shared" si="7"/>
        <v xml:space="preserve"> 盯人</v>
      </c>
      <c r="J48" t="str">
        <f t="shared" si="7"/>
        <v/>
      </c>
      <c r="X48" t="s">
        <v>267</v>
      </c>
      <c r="Z48" t="str">
        <f t="shared" si="3"/>
        <v xml:space="preserve">S6 </v>
      </c>
      <c r="AA48" t="str">
        <f t="shared" si="4"/>
        <v>28</v>
      </c>
      <c r="AB48" t="s">
        <v>296</v>
      </c>
      <c r="AC48">
        <v>28</v>
      </c>
      <c r="AD48">
        <f t="shared" si="2"/>
        <v>28</v>
      </c>
      <c r="AE48" t="s">
        <v>296</v>
      </c>
      <c r="AF48">
        <v>28</v>
      </c>
      <c r="AG48" t="str">
        <f t="shared" si="5"/>
        <v>S6   =28</v>
      </c>
      <c r="AI48">
        <v>25</v>
      </c>
      <c r="AJ48">
        <f t="shared" si="6"/>
        <v>25</v>
      </c>
      <c r="AM48" t="s">
        <v>366</v>
      </c>
      <c r="AN48" t="s">
        <v>380</v>
      </c>
      <c r="AO48">
        <v>28</v>
      </c>
      <c r="AP48">
        <v>13</v>
      </c>
    </row>
    <row r="49" spans="7:42" x14ac:dyDescent="0.2">
      <c r="G49" t="s">
        <v>71</v>
      </c>
      <c r="H49" t="str">
        <f t="shared" si="7"/>
        <v/>
      </c>
      <c r="I49" t="str">
        <f t="shared" si="7"/>
        <v/>
      </c>
      <c r="J49" t="str">
        <f t="shared" si="7"/>
        <v xml:space="preserve"> 判定干扰被盯球员的接球、射门等动作成功率</v>
      </c>
      <c r="X49" t="s">
        <v>268</v>
      </c>
      <c r="Z49" t="str">
        <f t="shared" si="3"/>
        <v xml:space="preserve">S7 </v>
      </c>
      <c r="AA49" t="str">
        <f t="shared" si="4"/>
        <v>29</v>
      </c>
      <c r="AB49" t="s">
        <v>297</v>
      </c>
      <c r="AC49">
        <v>29</v>
      </c>
      <c r="AD49">
        <f t="shared" si="2"/>
        <v>29</v>
      </c>
      <c r="AE49" t="s">
        <v>297</v>
      </c>
      <c r="AF49">
        <v>29</v>
      </c>
      <c r="AG49" t="str">
        <f t="shared" si="5"/>
        <v>S7   =29</v>
      </c>
      <c r="AI49">
        <v>10</v>
      </c>
      <c r="AJ49">
        <f t="shared" si="6"/>
        <v>16</v>
      </c>
      <c r="AM49" t="s">
        <v>367</v>
      </c>
      <c r="AN49" t="s">
        <v>380</v>
      </c>
      <c r="AO49">
        <v>29</v>
      </c>
      <c r="AP49">
        <v>13</v>
      </c>
    </row>
    <row r="50" spans="7:42" x14ac:dyDescent="0.2">
      <c r="G50" t="s">
        <v>72</v>
      </c>
      <c r="H50" t="str">
        <f t="shared" si="7"/>
        <v/>
      </c>
      <c r="I50" t="str">
        <f t="shared" si="7"/>
        <v xml:space="preserve"> 抢断</v>
      </c>
      <c r="J50" t="str">
        <f t="shared" si="7"/>
        <v/>
      </c>
      <c r="AI50">
        <v>26</v>
      </c>
      <c r="AJ50">
        <f t="shared" si="6"/>
        <v>26</v>
      </c>
      <c r="AN50" t="s">
        <v>383</v>
      </c>
    </row>
    <row r="51" spans="7:42" x14ac:dyDescent="0.2">
      <c r="G51" t="s">
        <v>73</v>
      </c>
      <c r="H51" t="str">
        <f t="shared" si="7"/>
        <v/>
      </c>
      <c r="I51" t="str">
        <f t="shared" si="7"/>
        <v/>
      </c>
      <c r="J51" t="str">
        <f t="shared" si="7"/>
        <v xml:space="preserve"> 判定触发抢断时成功概率</v>
      </c>
      <c r="AI51">
        <v>27</v>
      </c>
      <c r="AJ51">
        <f t="shared" si="6"/>
        <v>27</v>
      </c>
    </row>
    <row r="52" spans="7:42" x14ac:dyDescent="0.2">
      <c r="G52" t="s">
        <v>74</v>
      </c>
      <c r="H52" t="str">
        <f t="shared" si="7"/>
        <v/>
      </c>
      <c r="I52" t="str">
        <f t="shared" si="7"/>
        <v xml:space="preserve"> 铲球</v>
      </c>
      <c r="J52" t="str">
        <f t="shared" si="7"/>
        <v/>
      </c>
      <c r="AI52">
        <v>2</v>
      </c>
      <c r="AJ52">
        <f t="shared" si="6"/>
        <v>11</v>
      </c>
    </row>
    <row r="53" spans="7:42" x14ac:dyDescent="0.2">
      <c r="G53" t="s">
        <v>75</v>
      </c>
      <c r="H53" t="str">
        <f t="shared" si="7"/>
        <v/>
      </c>
      <c r="I53" t="str">
        <f t="shared" si="7"/>
        <v/>
      </c>
      <c r="J53" t="str">
        <f t="shared" si="7"/>
        <v xml:space="preserve"> 判定触发铲球时成功概率</v>
      </c>
      <c r="AI53">
        <v>21</v>
      </c>
      <c r="AJ53">
        <f t="shared" si="6"/>
        <v>10</v>
      </c>
    </row>
    <row r="54" spans="7:42" x14ac:dyDescent="0.2">
      <c r="G54" t="s">
        <v>76</v>
      </c>
      <c r="H54" t="str">
        <f t="shared" si="7"/>
        <v/>
      </c>
      <c r="I54" t="str">
        <f t="shared" si="7"/>
        <v xml:space="preserve"> 拦截</v>
      </c>
      <c r="J54" t="str">
        <f t="shared" si="7"/>
        <v/>
      </c>
      <c r="AI54">
        <v>28</v>
      </c>
      <c r="AJ54">
        <f t="shared" si="6"/>
        <v>28</v>
      </c>
    </row>
    <row r="55" spans="7:42" x14ac:dyDescent="0.2">
      <c r="G55" t="s">
        <v>77</v>
      </c>
      <c r="H55" t="str">
        <f t="shared" si="7"/>
        <v/>
      </c>
      <c r="I55" t="str">
        <f t="shared" si="7"/>
        <v/>
      </c>
      <c r="J55" t="str">
        <f t="shared" si="7"/>
        <v xml:space="preserve"> 判定对方传球、射门时能否成功封堵路线的概率</v>
      </c>
      <c r="AI55">
        <v>29</v>
      </c>
      <c r="AJ55">
        <f t="shared" si="6"/>
        <v>29</v>
      </c>
    </row>
    <row r="56" spans="7:42" x14ac:dyDescent="0.2">
      <c r="G56" t="s">
        <v>78</v>
      </c>
      <c r="H56" t="str">
        <f t="shared" si="7"/>
        <v/>
      </c>
      <c r="I56" t="str">
        <f t="shared" si="7"/>
        <v xml:space="preserve"> 站位</v>
      </c>
      <c r="J56" t="str">
        <f t="shared" si="7"/>
        <v/>
      </c>
      <c r="AI56">
        <v>9</v>
      </c>
      <c r="AJ56">
        <f t="shared" si="6"/>
        <v>21</v>
      </c>
    </row>
    <row r="57" spans="7:42" x14ac:dyDescent="0.2">
      <c r="G57" t="s">
        <v>79</v>
      </c>
      <c r="H57" t="str">
        <f t="shared" si="7"/>
        <v/>
      </c>
      <c r="I57" t="str">
        <f t="shared" si="7"/>
        <v/>
      </c>
      <c r="J57" t="str">
        <f t="shared" si="7"/>
        <v xml:space="preserve"> 防守球员位置感，判定能否卡位及概率</v>
      </c>
      <c r="AI57" t="s">
        <v>298</v>
      </c>
      <c r="AJ57" t="e">
        <f t="shared" si="6"/>
        <v>#N/A</v>
      </c>
    </row>
    <row r="58" spans="7:42" x14ac:dyDescent="0.2">
      <c r="G58" t="s">
        <v>80</v>
      </c>
      <c r="H58" t="str">
        <f t="shared" si="7"/>
        <v xml:space="preserve"> 守门</v>
      </c>
      <c r="I58" t="str">
        <f t="shared" si="7"/>
        <v/>
      </c>
      <c r="J58" t="str">
        <f t="shared" si="7"/>
        <v/>
      </c>
    </row>
    <row r="59" spans="7:42" x14ac:dyDescent="0.2">
      <c r="G59" t="s">
        <v>81</v>
      </c>
      <c r="H59" t="str">
        <f t="shared" si="7"/>
        <v/>
      </c>
      <c r="I59" t="str">
        <f t="shared" si="7"/>
        <v xml:space="preserve"> 鱼跃</v>
      </c>
      <c r="J59" t="str">
        <f t="shared" si="7"/>
        <v/>
      </c>
    </row>
    <row r="60" spans="7:42" x14ac:dyDescent="0.2">
      <c r="G60" t="s">
        <v>82</v>
      </c>
      <c r="H60" t="str">
        <f t="shared" si="7"/>
        <v/>
      </c>
      <c r="I60" t="str">
        <f t="shared" si="7"/>
        <v/>
      </c>
      <c r="J60" t="str">
        <f t="shared" si="7"/>
        <v xml:space="preserve"> 影响扑救范围，判定能否扑救到球的概率</v>
      </c>
    </row>
    <row r="61" spans="7:42" x14ac:dyDescent="0.2">
      <c r="G61" t="s">
        <v>83</v>
      </c>
      <c r="H61" t="str">
        <f t="shared" si="7"/>
        <v/>
      </c>
      <c r="I61" t="str">
        <f t="shared" si="7"/>
        <v xml:space="preserve"> 手形</v>
      </c>
      <c r="J61" t="str">
        <f t="shared" si="7"/>
        <v/>
      </c>
    </row>
    <row r="62" spans="7:42" x14ac:dyDescent="0.2">
      <c r="G62" t="s">
        <v>84</v>
      </c>
      <c r="H62" t="str">
        <f t="shared" si="7"/>
        <v/>
      </c>
      <c r="I62" t="str">
        <f t="shared" si="7"/>
        <v/>
      </c>
      <c r="J62" t="str">
        <f t="shared" si="7"/>
        <v xml:space="preserve"> 判定皮球成功拿住的概率</v>
      </c>
    </row>
    <row r="63" spans="7:42" x14ac:dyDescent="0.2">
      <c r="G63" t="s">
        <v>54</v>
      </c>
      <c r="H63" t="str">
        <f t="shared" si="7"/>
        <v/>
      </c>
      <c r="I63" t="str">
        <f t="shared" si="7"/>
        <v xml:space="preserve"> 反应</v>
      </c>
      <c r="J63" t="str">
        <f t="shared" si="7"/>
        <v/>
      </c>
    </row>
    <row r="64" spans="7:42" x14ac:dyDescent="0.2">
      <c r="G64" t="s">
        <v>85</v>
      </c>
      <c r="H64" t="str">
        <f t="shared" si="7"/>
        <v/>
      </c>
      <c r="I64" t="str">
        <f t="shared" si="7"/>
        <v/>
      </c>
      <c r="J64" t="str">
        <f t="shared" si="7"/>
        <v xml:space="preserve"> 影响对射门做出反应的时间，判定扑救成功概率</v>
      </c>
    </row>
    <row r="65" spans="7:26" x14ac:dyDescent="0.2">
      <c r="G65" t="s">
        <v>78</v>
      </c>
      <c r="H65" t="str">
        <f t="shared" si="7"/>
        <v/>
      </c>
      <c r="I65" t="str">
        <f t="shared" si="7"/>
        <v xml:space="preserve"> 站位</v>
      </c>
      <c r="J65" t="str">
        <f t="shared" si="7"/>
        <v/>
      </c>
    </row>
    <row r="66" spans="7:26" x14ac:dyDescent="0.2">
      <c r="G66" t="s">
        <v>86</v>
      </c>
      <c r="H66" t="str">
        <f t="shared" si="7"/>
        <v/>
      </c>
      <c r="I66" t="str">
        <f t="shared" si="7"/>
        <v/>
      </c>
      <c r="J66" t="str">
        <f t="shared" si="7"/>
        <v xml:space="preserve"> 判定做出有利选择出击或回防的概率</v>
      </c>
      <c r="U66">
        <v>3</v>
      </c>
      <c r="V66">
        <v>4</v>
      </c>
      <c r="Z66" t="s">
        <v>336</v>
      </c>
    </row>
    <row r="67" spans="7:26" x14ac:dyDescent="0.2">
      <c r="G67" t="s">
        <v>87</v>
      </c>
      <c r="H67" t="str">
        <f t="shared" si="7"/>
        <v/>
      </c>
      <c r="I67" t="str">
        <f t="shared" si="7"/>
        <v xml:space="preserve"> 开球</v>
      </c>
      <c r="J67" t="str">
        <f t="shared" si="7"/>
        <v/>
      </c>
      <c r="U67">
        <v>3</v>
      </c>
      <c r="V67">
        <v>5</v>
      </c>
      <c r="Y67" t="s">
        <v>336</v>
      </c>
      <c r="Z67" t="s">
        <v>336</v>
      </c>
    </row>
    <row r="68" spans="7:26" x14ac:dyDescent="0.2">
      <c r="G68" t="s">
        <v>88</v>
      </c>
      <c r="H68" t="str">
        <f t="shared" ref="H68:J96" si="8">IF(IFERROR(FIND(H$2,$G68),0),RIGHT($G68,LEN($G68)-2),"")</f>
        <v/>
      </c>
      <c r="I68" t="str">
        <f t="shared" si="8"/>
        <v/>
      </c>
      <c r="J68" t="str">
        <f t="shared" si="8"/>
        <v xml:space="preserve"> 判定守门员开球门球成功概率</v>
      </c>
      <c r="U68">
        <v>3</v>
      </c>
      <c r="V68">
        <v>8</v>
      </c>
      <c r="Z68" t="s">
        <v>336</v>
      </c>
    </row>
    <row r="69" spans="7:26" x14ac:dyDescent="0.2">
      <c r="G69" t="s">
        <v>89</v>
      </c>
      <c r="H69" t="str">
        <f t="shared" si="8"/>
        <v xml:space="preserve"> 基础属性</v>
      </c>
      <c r="I69" t="str">
        <f t="shared" si="8"/>
        <v/>
      </c>
      <c r="J69" t="str">
        <f t="shared" si="8"/>
        <v/>
      </c>
      <c r="U69">
        <v>6</v>
      </c>
      <c r="V69">
        <v>4</v>
      </c>
      <c r="X69" t="s">
        <v>336</v>
      </c>
      <c r="Y69" t="s">
        <v>336</v>
      </c>
      <c r="Z69" t="s">
        <v>336</v>
      </c>
    </row>
    <row r="70" spans="7:26" x14ac:dyDescent="0.2">
      <c r="G70" t="s">
        <v>90</v>
      </c>
      <c r="H70" t="str">
        <f t="shared" si="8"/>
        <v/>
      </c>
      <c r="I70" t="str">
        <f t="shared" si="8"/>
        <v xml:space="preserve"> 国籍</v>
      </c>
      <c r="J70" t="str">
        <f t="shared" si="8"/>
        <v/>
      </c>
      <c r="U70">
        <v>6</v>
      </c>
      <c r="V70">
        <v>7</v>
      </c>
      <c r="W70" t="s">
        <v>336</v>
      </c>
      <c r="X70" t="s">
        <v>336</v>
      </c>
      <c r="Y70" t="s">
        <v>336</v>
      </c>
      <c r="Z70" t="s">
        <v>336</v>
      </c>
    </row>
    <row r="71" spans="7:26" x14ac:dyDescent="0.2">
      <c r="G71" t="s">
        <v>91</v>
      </c>
      <c r="H71" t="str">
        <f t="shared" si="8"/>
        <v/>
      </c>
      <c r="I71" t="str">
        <f t="shared" si="8"/>
        <v/>
      </c>
      <c r="J71" t="str">
        <f t="shared" si="8"/>
        <v xml:space="preserve"> 可修改</v>
      </c>
      <c r="U71">
        <v>9</v>
      </c>
      <c r="V71">
        <v>1</v>
      </c>
    </row>
    <row r="72" spans="7:26" x14ac:dyDescent="0.2">
      <c r="G72" t="s">
        <v>92</v>
      </c>
      <c r="H72" t="str">
        <f t="shared" si="8"/>
        <v/>
      </c>
      <c r="I72" t="str">
        <f t="shared" si="8"/>
        <v xml:space="preserve"> 姓名</v>
      </c>
      <c r="J72" t="str">
        <f t="shared" si="8"/>
        <v/>
      </c>
      <c r="U72">
        <v>9</v>
      </c>
      <c r="V72">
        <v>5</v>
      </c>
      <c r="Y72" t="s">
        <v>336</v>
      </c>
      <c r="Z72" t="s">
        <v>336</v>
      </c>
    </row>
    <row r="73" spans="7:26" x14ac:dyDescent="0.2">
      <c r="G73" t="s">
        <v>93</v>
      </c>
      <c r="H73" t="str">
        <f t="shared" si="8"/>
        <v/>
      </c>
      <c r="I73" t="str">
        <f t="shared" si="8"/>
        <v/>
      </c>
      <c r="J73" t="str">
        <f t="shared" si="8"/>
        <v xml:space="preserve"> 根据国籍自动生成</v>
      </c>
      <c r="U73">
        <v>12</v>
      </c>
      <c r="V73">
        <v>1</v>
      </c>
      <c r="X73" t="s">
        <v>336</v>
      </c>
      <c r="Y73" t="s">
        <v>336</v>
      </c>
      <c r="Z73" t="s">
        <v>336</v>
      </c>
    </row>
    <row r="74" spans="7:26" x14ac:dyDescent="0.2">
      <c r="G74" t="s">
        <v>94</v>
      </c>
      <c r="H74" t="str">
        <f t="shared" si="8"/>
        <v/>
      </c>
      <c r="I74" t="str">
        <f t="shared" si="8"/>
        <v xml:space="preserve"> 身高</v>
      </c>
      <c r="J74" t="str">
        <f t="shared" si="8"/>
        <v/>
      </c>
      <c r="U74">
        <v>12</v>
      </c>
      <c r="V74">
        <v>2</v>
      </c>
      <c r="W74" t="s">
        <v>336</v>
      </c>
      <c r="X74" t="s">
        <v>336</v>
      </c>
      <c r="Y74" t="s">
        <v>336</v>
      </c>
      <c r="Z74" t="s">
        <v>336</v>
      </c>
    </row>
    <row r="75" spans="7:26" x14ac:dyDescent="0.2">
      <c r="G75" t="s">
        <v>95</v>
      </c>
      <c r="H75" t="str">
        <f t="shared" si="8"/>
        <v/>
      </c>
      <c r="I75" t="str">
        <f t="shared" si="8"/>
        <v/>
      </c>
      <c r="J75" t="str">
        <f t="shared" si="8"/>
        <v xml:space="preserve"> 根据球员类型在一定范围内生成</v>
      </c>
      <c r="U75">
        <v>12</v>
      </c>
      <c r="V75">
        <v>8</v>
      </c>
      <c r="X75" t="s">
        <v>336</v>
      </c>
      <c r="Y75" t="s">
        <v>336</v>
      </c>
      <c r="Z75" t="s">
        <v>336</v>
      </c>
    </row>
    <row r="76" spans="7:26" x14ac:dyDescent="0.2">
      <c r="G76" t="s">
        <v>96</v>
      </c>
      <c r="H76" t="str">
        <f t="shared" si="8"/>
        <v/>
      </c>
      <c r="I76" t="str">
        <f t="shared" si="8"/>
        <v xml:space="preserve"> 擅长位置</v>
      </c>
      <c r="J76" t="str">
        <f t="shared" si="8"/>
        <v/>
      </c>
    </row>
    <row r="77" spans="7:26" x14ac:dyDescent="0.2">
      <c r="G77" t="s">
        <v>97</v>
      </c>
      <c r="H77" t="str">
        <f t="shared" si="8"/>
        <v/>
      </c>
      <c r="I77" t="str">
        <f t="shared" si="8"/>
        <v/>
      </c>
      <c r="J77" t="str">
        <f t="shared" si="8"/>
        <v xml:space="preserve"> 球员类型，可随机出多个，可在球员信息界面选择更多位置进行养成</v>
      </c>
    </row>
    <row r="78" spans="7:26" x14ac:dyDescent="0.2">
      <c r="G78" t="s">
        <v>98</v>
      </c>
      <c r="H78" t="str">
        <f t="shared" si="8"/>
        <v/>
      </c>
      <c r="I78" t="str">
        <f t="shared" si="8"/>
        <v xml:space="preserve"> 体重</v>
      </c>
      <c r="J78" t="str">
        <f t="shared" si="8"/>
        <v/>
      </c>
    </row>
    <row r="79" spans="7:26" x14ac:dyDescent="0.2">
      <c r="G79" t="s">
        <v>99</v>
      </c>
      <c r="H79" t="str">
        <f t="shared" si="8"/>
        <v/>
      </c>
      <c r="I79" t="str">
        <f t="shared" si="8"/>
        <v/>
      </c>
      <c r="J79" t="str">
        <f t="shared" si="8"/>
        <v xml:space="preserve"> 根据球员身高在一定范围内生成</v>
      </c>
    </row>
    <row r="80" spans="7:26" x14ac:dyDescent="0.2">
      <c r="G80" t="s">
        <v>100</v>
      </c>
      <c r="H80" t="str">
        <f t="shared" si="8"/>
        <v/>
      </c>
      <c r="I80" t="str">
        <f t="shared" si="8"/>
        <v xml:space="preserve"> 擅长脚</v>
      </c>
      <c r="J80" t="str">
        <f t="shared" si="8"/>
        <v/>
      </c>
    </row>
    <row r="81" spans="7:10" x14ac:dyDescent="0.2">
      <c r="G81" t="s">
        <v>101</v>
      </c>
      <c r="H81" t="str">
        <f t="shared" si="8"/>
        <v/>
      </c>
      <c r="I81" t="str">
        <f t="shared" si="8"/>
        <v/>
      </c>
      <c r="J81" t="str">
        <f t="shared" si="8"/>
        <v xml:space="preserve"> 随机为左足、右足、左右开弓</v>
      </c>
    </row>
    <row r="82" spans="7:10" x14ac:dyDescent="0.2">
      <c r="G82" t="s">
        <v>102</v>
      </c>
      <c r="H82" t="str">
        <f t="shared" si="8"/>
        <v/>
      </c>
      <c r="I82" t="str">
        <f t="shared" si="8"/>
        <v xml:space="preserve"> 年龄</v>
      </c>
      <c r="J82" t="str">
        <f t="shared" si="8"/>
        <v/>
      </c>
    </row>
    <row r="83" spans="7:10" x14ac:dyDescent="0.2">
      <c r="G83" t="s">
        <v>103</v>
      </c>
      <c r="H83" t="str">
        <f t="shared" si="8"/>
        <v/>
      </c>
      <c r="I83" t="str">
        <f t="shared" si="8"/>
        <v/>
      </c>
      <c r="J83" t="str">
        <f t="shared" si="8"/>
        <v xml:space="preserve"> 当前年龄，每个赛季结束增长一岁</v>
      </c>
    </row>
    <row r="84" spans="7:10" x14ac:dyDescent="0.2">
      <c r="G84" t="s">
        <v>104</v>
      </c>
      <c r="H84" t="str">
        <f t="shared" si="8"/>
        <v/>
      </c>
      <c r="I84" t="str">
        <f t="shared" si="8"/>
        <v xml:space="preserve"> 退役年龄</v>
      </c>
      <c r="J84" t="str">
        <f t="shared" si="8"/>
        <v/>
      </c>
    </row>
    <row r="85" spans="7:10" x14ac:dyDescent="0.2">
      <c r="G85" t="s">
        <v>105</v>
      </c>
      <c r="H85" t="str">
        <f t="shared" si="8"/>
        <v/>
      </c>
      <c r="I85" t="str">
        <f t="shared" si="8"/>
        <v/>
      </c>
      <c r="J85" t="str">
        <f t="shared" si="8"/>
        <v xml:space="preserve"> 隐藏属性，到达退役年龄后下赛季退役，同时球员显示红色感叹号</v>
      </c>
    </row>
    <row r="86" spans="7:10" x14ac:dyDescent="0.2">
      <c r="G86" t="s">
        <v>106</v>
      </c>
      <c r="H86" t="str">
        <f t="shared" si="8"/>
        <v xml:space="preserve"> 球会属性</v>
      </c>
      <c r="I86" t="str">
        <f t="shared" si="8"/>
        <v/>
      </c>
      <c r="J86" t="str">
        <f t="shared" si="8"/>
        <v/>
      </c>
    </row>
    <row r="87" spans="7:10" x14ac:dyDescent="0.2">
      <c r="G87" t="s">
        <v>107</v>
      </c>
      <c r="H87" t="str">
        <f t="shared" si="8"/>
        <v/>
      </c>
      <c r="I87" t="str">
        <f t="shared" si="8"/>
        <v xml:space="preserve"> 当前球队</v>
      </c>
      <c r="J87" t="str">
        <f t="shared" si="8"/>
        <v/>
      </c>
    </row>
    <row r="88" spans="7:10" x14ac:dyDescent="0.2">
      <c r="G88" t="s">
        <v>108</v>
      </c>
      <c r="H88" t="str">
        <f t="shared" si="8"/>
        <v/>
      </c>
      <c r="I88" t="str">
        <f t="shared" si="8"/>
        <v/>
      </c>
      <c r="J88" t="str">
        <f t="shared" si="8"/>
        <v xml:space="preserve"> 属于当前球队或无</v>
      </c>
    </row>
    <row r="89" spans="7:10" x14ac:dyDescent="0.2">
      <c r="G89" t="s">
        <v>109</v>
      </c>
      <c r="H89" t="str">
        <f t="shared" si="8"/>
        <v/>
      </c>
      <c r="I89" t="str">
        <f t="shared" si="8"/>
        <v xml:space="preserve"> 身价</v>
      </c>
      <c r="J89" t="str">
        <f t="shared" si="8"/>
        <v/>
      </c>
    </row>
    <row r="90" spans="7:10" x14ac:dyDescent="0.2">
      <c r="G90" t="s">
        <v>110</v>
      </c>
      <c r="H90" t="str">
        <f t="shared" si="8"/>
        <v/>
      </c>
      <c r="I90" t="str">
        <f t="shared" si="8"/>
        <v/>
      </c>
      <c r="J90" t="str">
        <f t="shared" si="8"/>
        <v xml:space="preserve"> 根据球员潜力值、当前年龄及当前属性计算总身价，随机浮动</v>
      </c>
    </row>
    <row r="91" spans="7:10" x14ac:dyDescent="0.2">
      <c r="G91" t="s">
        <v>111</v>
      </c>
      <c r="H91" t="str">
        <f t="shared" si="8"/>
        <v/>
      </c>
      <c r="I91" t="str">
        <f t="shared" si="8"/>
        <v xml:space="preserve"> 薪资</v>
      </c>
      <c r="J91" t="str">
        <f t="shared" si="8"/>
        <v/>
      </c>
    </row>
    <row r="92" spans="7:10" x14ac:dyDescent="0.2">
      <c r="G92" t="s">
        <v>112</v>
      </c>
      <c r="H92" t="str">
        <f t="shared" si="8"/>
        <v/>
      </c>
      <c r="I92" t="str">
        <f t="shared" si="8"/>
        <v/>
      </c>
      <c r="J92" t="str">
        <f t="shared" si="8"/>
        <v xml:space="preserve"> 根据当前真实属性计算薪资</v>
      </c>
    </row>
    <row r="93" spans="7:10" x14ac:dyDescent="0.2">
      <c r="G93" t="s">
        <v>113</v>
      </c>
      <c r="H93" t="str">
        <f t="shared" si="8"/>
        <v/>
      </c>
      <c r="I93" t="str">
        <f t="shared" si="8"/>
        <v xml:space="preserve"> 号码</v>
      </c>
      <c r="J93" t="str">
        <f t="shared" si="8"/>
        <v/>
      </c>
    </row>
    <row r="94" spans="7:10" x14ac:dyDescent="0.2">
      <c r="G94" t="s">
        <v>114</v>
      </c>
      <c r="H94" t="str">
        <f t="shared" si="8"/>
        <v/>
      </c>
      <c r="I94" t="str">
        <f t="shared" si="8"/>
        <v/>
      </c>
      <c r="J94" t="str">
        <f t="shared" si="8"/>
        <v xml:space="preserve"> 球员当前球衣号码，从小到大分配，玩家可以修改，修改后如果重复，重复球员获取当前最小号码</v>
      </c>
    </row>
    <row r="95" spans="7:10" x14ac:dyDescent="0.2">
      <c r="G95" t="s">
        <v>115</v>
      </c>
      <c r="H95" t="str">
        <f t="shared" si="8"/>
        <v/>
      </c>
      <c r="I95" t="str">
        <f t="shared" si="8"/>
        <v xml:space="preserve"> 合约剩余时间</v>
      </c>
      <c r="J95" t="str">
        <f t="shared" si="8"/>
        <v/>
      </c>
    </row>
    <row r="96" spans="7:10" x14ac:dyDescent="0.2">
      <c r="G96" t="s">
        <v>116</v>
      </c>
      <c r="H96" t="str">
        <f t="shared" si="8"/>
        <v/>
      </c>
      <c r="I96" t="str">
        <f t="shared" si="8"/>
        <v/>
      </c>
      <c r="J96" t="str">
        <f t="shared" si="8"/>
        <v xml:space="preserve"> 初始签约年数为3年，每过一赛季减少一年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Create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2017-04-21T04:08:53Z</dcterms:modified>
</cp:coreProperties>
</file>