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2" i="2" l="1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21" i="2"/>
  <c r="AF21" i="2"/>
  <c r="AC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21" i="2"/>
  <c r="U4" i="2" l="1"/>
  <c r="V4" i="2" s="1"/>
  <c r="AL4" i="2"/>
  <c r="AM4" i="2" s="1"/>
  <c r="Z4" i="2"/>
  <c r="Y4" i="2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AN4" i="2" l="1"/>
  <c r="AO4" i="2" s="1"/>
  <c r="AP4" i="2" s="1"/>
  <c r="AQ4" i="2" s="1"/>
  <c r="U8" i="1"/>
  <c r="Y36" i="1"/>
  <c r="W17" i="1"/>
  <c r="W33" i="1"/>
  <c r="W49" i="1"/>
  <c r="U24" i="1"/>
  <c r="U40" i="1"/>
  <c r="Y20" i="1"/>
  <c r="Y48" i="1"/>
  <c r="W45" i="1"/>
  <c r="U42" i="1"/>
  <c r="Y38" i="1"/>
  <c r="U36" i="1"/>
  <c r="Y32" i="1"/>
  <c r="W29" i="1"/>
  <c r="U26" i="1"/>
  <c r="Y22" i="1"/>
  <c r="U20" i="1"/>
  <c r="Y16" i="1"/>
  <c r="W13" i="1"/>
  <c r="U10" i="1"/>
  <c r="Y6" i="1"/>
  <c r="U46" i="1"/>
  <c r="Y42" i="1"/>
  <c r="U30" i="1"/>
  <c r="Y26" i="1"/>
  <c r="U14" i="1"/>
  <c r="Y10" i="1"/>
  <c r="Y50" i="1"/>
  <c r="U48" i="1"/>
  <c r="Y44" i="1"/>
  <c r="W41" i="1"/>
  <c r="U38" i="1"/>
  <c r="Y34" i="1"/>
  <c r="U32" i="1"/>
  <c r="Y28" i="1"/>
  <c r="W25" i="1"/>
  <c r="U22" i="1"/>
  <c r="Y18" i="1"/>
  <c r="U16" i="1"/>
  <c r="Y12" i="1"/>
  <c r="W9" i="1"/>
  <c r="U6" i="1"/>
  <c r="U50" i="1"/>
  <c r="Y46" i="1"/>
  <c r="U44" i="1"/>
  <c r="Y40" i="1"/>
  <c r="W37" i="1"/>
  <c r="U34" i="1"/>
  <c r="Y30" i="1"/>
  <c r="U28" i="1"/>
  <c r="Y24" i="1"/>
  <c r="W21" i="1"/>
  <c r="U18" i="1"/>
  <c r="Y14" i="1"/>
  <c r="U12" i="1"/>
  <c r="Y8" i="1"/>
  <c r="W5" i="1"/>
  <c r="W47" i="1"/>
  <c r="W31" i="1"/>
  <c r="Z50" i="1"/>
  <c r="V50" i="1"/>
  <c r="X49" i="1"/>
  <c r="Z48" i="1"/>
  <c r="V48" i="1"/>
  <c r="X47" i="1"/>
  <c r="Z46" i="1"/>
  <c r="V46" i="1"/>
  <c r="X45" i="1"/>
  <c r="Z44" i="1"/>
  <c r="V44" i="1"/>
  <c r="X43" i="1"/>
  <c r="Z42" i="1"/>
  <c r="V42" i="1"/>
  <c r="X41" i="1"/>
  <c r="Z40" i="1"/>
  <c r="V40" i="1"/>
  <c r="X39" i="1"/>
  <c r="Z38" i="1"/>
  <c r="V38" i="1"/>
  <c r="X37" i="1"/>
  <c r="Z36" i="1"/>
  <c r="V36" i="1"/>
  <c r="X35" i="1"/>
  <c r="Z34" i="1"/>
  <c r="V34" i="1"/>
  <c r="X33" i="1"/>
  <c r="Z32" i="1"/>
  <c r="V32" i="1"/>
  <c r="X31" i="1"/>
  <c r="Z30" i="1"/>
  <c r="V30" i="1"/>
  <c r="X29" i="1"/>
  <c r="Z28" i="1"/>
  <c r="V28" i="1"/>
  <c r="X27" i="1"/>
  <c r="Z26" i="1"/>
  <c r="V26" i="1"/>
  <c r="X25" i="1"/>
  <c r="Z24" i="1"/>
  <c r="V24" i="1"/>
  <c r="X23" i="1"/>
  <c r="Z22" i="1"/>
  <c r="V22" i="1"/>
  <c r="X21" i="1"/>
  <c r="Z20" i="1"/>
  <c r="V20" i="1"/>
  <c r="X19" i="1"/>
  <c r="Z18" i="1"/>
  <c r="V18" i="1"/>
  <c r="X17" i="1"/>
  <c r="Z16" i="1"/>
  <c r="V16" i="1"/>
  <c r="X15" i="1"/>
  <c r="Z14" i="1"/>
  <c r="V14" i="1"/>
  <c r="X13" i="1"/>
  <c r="Z12" i="1"/>
  <c r="V12" i="1"/>
  <c r="X11" i="1"/>
  <c r="Z10" i="1"/>
  <c r="V10" i="1"/>
  <c r="X9" i="1"/>
  <c r="Z8" i="1"/>
  <c r="V8" i="1"/>
  <c r="X7" i="1"/>
  <c r="Z6" i="1"/>
  <c r="V6" i="1"/>
  <c r="X5" i="1"/>
  <c r="W43" i="1"/>
  <c r="W35" i="1"/>
  <c r="W23" i="1"/>
  <c r="W19" i="1"/>
  <c r="W15" i="1"/>
  <c r="X50" i="1"/>
  <c r="Z49" i="1"/>
  <c r="V49" i="1"/>
  <c r="X48" i="1"/>
  <c r="Z47" i="1"/>
  <c r="V47" i="1"/>
  <c r="X46" i="1"/>
  <c r="Z45" i="1"/>
  <c r="V45" i="1"/>
  <c r="X44" i="1"/>
  <c r="Z43" i="1"/>
  <c r="V43" i="1"/>
  <c r="X42" i="1"/>
  <c r="Z41" i="1"/>
  <c r="V41" i="1"/>
  <c r="X40" i="1"/>
  <c r="Z39" i="1"/>
  <c r="V39" i="1"/>
  <c r="X38" i="1"/>
  <c r="Z37" i="1"/>
  <c r="V37" i="1"/>
  <c r="X36" i="1"/>
  <c r="Z35" i="1"/>
  <c r="V35" i="1"/>
  <c r="X34" i="1"/>
  <c r="Z33" i="1"/>
  <c r="V33" i="1"/>
  <c r="X32" i="1"/>
  <c r="Z31" i="1"/>
  <c r="V31" i="1"/>
  <c r="X30" i="1"/>
  <c r="Z29" i="1"/>
  <c r="V29" i="1"/>
  <c r="X28" i="1"/>
  <c r="Z27" i="1"/>
  <c r="V27" i="1"/>
  <c r="X26" i="1"/>
  <c r="Z25" i="1"/>
  <c r="V25" i="1"/>
  <c r="X24" i="1"/>
  <c r="Z23" i="1"/>
  <c r="V23" i="1"/>
  <c r="X22" i="1"/>
  <c r="Z21" i="1"/>
  <c r="V21" i="1"/>
  <c r="X20" i="1"/>
  <c r="Z19" i="1"/>
  <c r="V19" i="1"/>
  <c r="X18" i="1"/>
  <c r="Z17" i="1"/>
  <c r="V17" i="1"/>
  <c r="X16" i="1"/>
  <c r="Z15" i="1"/>
  <c r="V15" i="1"/>
  <c r="X14" i="1"/>
  <c r="Z13" i="1"/>
  <c r="V13" i="1"/>
  <c r="X12" i="1"/>
  <c r="Z11" i="1"/>
  <c r="V11" i="1"/>
  <c r="X10" i="1"/>
  <c r="Z9" i="1"/>
  <c r="V9" i="1"/>
  <c r="X8" i="1"/>
  <c r="Z7" i="1"/>
  <c r="V7" i="1"/>
  <c r="X6" i="1"/>
  <c r="Z5" i="1"/>
  <c r="V5" i="1"/>
  <c r="W39" i="1"/>
  <c r="W27" i="1"/>
  <c r="W11" i="1"/>
  <c r="W7" i="1"/>
  <c r="W50" i="1"/>
  <c r="Y49" i="1"/>
  <c r="U49" i="1"/>
  <c r="W48" i="1"/>
  <c r="Y47" i="1"/>
  <c r="U47" i="1"/>
  <c r="W46" i="1"/>
  <c r="Y45" i="1"/>
  <c r="U45" i="1"/>
  <c r="W44" i="1"/>
  <c r="Y43" i="1"/>
  <c r="U43" i="1"/>
  <c r="W42" i="1"/>
  <c r="Y41" i="1"/>
  <c r="U41" i="1"/>
  <c r="W40" i="1"/>
  <c r="Y39" i="1"/>
  <c r="U39" i="1"/>
  <c r="W38" i="1"/>
  <c r="Y37" i="1"/>
  <c r="U37" i="1"/>
  <c r="W36" i="1"/>
  <c r="Y35" i="1"/>
  <c r="U35" i="1"/>
  <c r="W34" i="1"/>
  <c r="Y33" i="1"/>
  <c r="U33" i="1"/>
  <c r="W32" i="1"/>
  <c r="Y31" i="1"/>
  <c r="U31" i="1"/>
  <c r="W30" i="1"/>
  <c r="Y29" i="1"/>
  <c r="U29" i="1"/>
  <c r="W28" i="1"/>
  <c r="Y27" i="1"/>
  <c r="U27" i="1"/>
  <c r="W26" i="1"/>
  <c r="Y25" i="1"/>
  <c r="U25" i="1"/>
  <c r="W24" i="1"/>
  <c r="Y23" i="1"/>
  <c r="U23" i="1"/>
  <c r="W22" i="1"/>
  <c r="Y21" i="1"/>
  <c r="U21" i="1"/>
  <c r="W20" i="1"/>
  <c r="Y19" i="1"/>
  <c r="U19" i="1"/>
  <c r="W18" i="1"/>
  <c r="Y17" i="1"/>
  <c r="U17" i="1"/>
  <c r="W16" i="1"/>
  <c r="Y15" i="1"/>
  <c r="U15" i="1"/>
  <c r="W14" i="1"/>
  <c r="Y13" i="1"/>
  <c r="U13" i="1"/>
  <c r="W12" i="1"/>
  <c r="Y11" i="1"/>
  <c r="U11" i="1"/>
  <c r="W10" i="1"/>
  <c r="Y9" i="1"/>
  <c r="U9" i="1"/>
  <c r="W8" i="1"/>
  <c r="Y7" i="1"/>
  <c r="U7" i="1"/>
  <c r="W6" i="1"/>
  <c r="Y5" i="1"/>
  <c r="U5" i="1"/>
  <c r="Z4" i="1"/>
  <c r="Y4" i="1"/>
  <c r="X4" i="1"/>
  <c r="W4" i="1"/>
  <c r="V4" i="1"/>
  <c r="U4" i="1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3" i="2"/>
  <c r="J3" i="2"/>
  <c r="I3" i="2"/>
  <c r="R14" i="1" l="1"/>
  <c r="Q14" i="1" s="1"/>
  <c r="R25" i="1"/>
  <c r="Q25" i="1" s="1"/>
  <c r="R7" i="1"/>
  <c r="Q7" i="1" s="1"/>
  <c r="R12" i="1"/>
  <c r="Q12" i="1" s="1"/>
  <c r="R39" i="1"/>
  <c r="Q39" i="1" s="1"/>
  <c r="R42" i="1"/>
  <c r="Q42" i="1" s="1"/>
  <c r="AF4" i="2"/>
  <c r="AR4" i="2"/>
  <c r="AS4" i="2" s="1"/>
  <c r="AT4" i="2" s="1"/>
  <c r="R44" i="1"/>
  <c r="Q44" i="1" s="1"/>
  <c r="R45" i="1"/>
  <c r="Q45" i="1" s="1"/>
  <c r="R15" i="1"/>
  <c r="Q15" i="1" s="1"/>
  <c r="R20" i="1"/>
  <c r="Q20" i="1" s="1"/>
  <c r="R28" i="1"/>
  <c r="Q28" i="1" s="1"/>
  <c r="R47" i="1"/>
  <c r="Q47" i="1" s="1"/>
  <c r="R27" i="1"/>
  <c r="Q27" i="1" s="1"/>
  <c r="R6" i="1"/>
  <c r="Q6" i="1" s="1"/>
  <c r="R9" i="1"/>
  <c r="Q9" i="1" s="1"/>
  <c r="R11" i="1"/>
  <c r="Q11" i="1" s="1"/>
  <c r="R30" i="1"/>
  <c r="Q30" i="1" s="1"/>
  <c r="R35" i="1"/>
  <c r="Q35" i="1" s="1"/>
  <c r="R41" i="1"/>
  <c r="Q41" i="1" s="1"/>
  <c r="R43" i="1"/>
  <c r="Q43" i="1" s="1"/>
  <c r="R46" i="1"/>
  <c r="Q46" i="1" s="1"/>
  <c r="R49" i="1"/>
  <c r="Q49" i="1" s="1"/>
  <c r="R19" i="1"/>
  <c r="Q19" i="1" s="1"/>
  <c r="R8" i="1"/>
  <c r="Q8" i="1" s="1"/>
  <c r="R16" i="1"/>
  <c r="Q16" i="1" s="1"/>
  <c r="R18" i="1"/>
  <c r="Q18" i="1" s="1"/>
  <c r="R29" i="1"/>
  <c r="Q29" i="1" s="1"/>
  <c r="R48" i="1"/>
  <c r="Q48" i="1" s="1"/>
  <c r="R13" i="1"/>
  <c r="Q13" i="1" s="1"/>
  <c r="R21" i="1"/>
  <c r="Q21" i="1" s="1"/>
  <c r="R26" i="1"/>
  <c r="Q26" i="1" s="1"/>
  <c r="R37" i="1"/>
  <c r="Q37" i="1" s="1"/>
  <c r="R10" i="1"/>
  <c r="Q10" i="1" s="1"/>
  <c r="R4" i="1"/>
  <c r="Q4" i="1" s="1"/>
  <c r="R33" i="1"/>
  <c r="Q33" i="1" s="1"/>
  <c r="R36" i="1"/>
  <c r="Q36" i="1" s="1"/>
  <c r="R17" i="1"/>
  <c r="Q17" i="1" s="1"/>
  <c r="R50" i="1"/>
  <c r="Q50" i="1" s="1"/>
  <c r="R24" i="1"/>
  <c r="Q24" i="1" s="1"/>
  <c r="R5" i="1"/>
  <c r="Q5" i="1" s="1"/>
  <c r="R32" i="1"/>
  <c r="Q32" i="1" s="1"/>
  <c r="R22" i="1"/>
  <c r="Q22" i="1" s="1"/>
  <c r="R34" i="1"/>
  <c r="Q34" i="1" s="1"/>
  <c r="R40" i="1"/>
  <c r="Q40" i="1" s="1"/>
  <c r="R38" i="1"/>
  <c r="Q38" i="1" s="1"/>
  <c r="AU4" i="2" l="1"/>
  <c r="R23" i="1"/>
  <c r="Q23" i="1" s="1"/>
  <c r="R31" i="1"/>
  <c r="Q31" i="1" s="1"/>
  <c r="AV4" i="2" l="1"/>
  <c r="AW4" i="2" s="1"/>
  <c r="AX4" i="2" s="1"/>
  <c r="AY4" i="2" s="1"/>
  <c r="AZ4" i="2" s="1"/>
  <c r="BA4" i="2" s="1"/>
  <c r="AG4" i="2"/>
  <c r="BB4" i="2" l="1"/>
  <c r="BC4" i="2" s="1"/>
  <c r="BD4" i="2" s="1"/>
  <c r="BE4" i="2" s="1"/>
  <c r="BF4" i="2" s="1"/>
  <c r="AH4" i="2"/>
  <c r="AI4" i="2" l="1"/>
  <c r="BG4" i="2"/>
  <c r="BH4" i="2" s="1"/>
  <c r="BI4" i="2" s="1"/>
  <c r="BJ4" i="2" s="1"/>
  <c r="BK4" i="2" s="1"/>
  <c r="AJ4" i="2" l="1"/>
  <c r="BL4" i="2"/>
  <c r="BM4" i="2" s="1"/>
  <c r="BN4" i="2" s="1"/>
  <c r="BO4" i="2" s="1"/>
  <c r="AK4" i="2" l="1"/>
  <c r="AC4" i="2" s="1"/>
  <c r="AB4" i="2" s="1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单位cm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单位kg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0.左右开弓
1.左脚
2.右脚
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GK   =1
RB   =2
LB   =3
CBR   =4
CBC   =5
CBL   =6
DMR   =7
DMC   =8
DML   =9
RM   =10
LM   =11
CMR   =12
CMC   =13
CML   =14
AMR   =15
AMC   =16
AML   =17
RW   =18
LW   =19
RF   =20
CF   =21
LF   =22
S1   =23
S2   =24
S3   =25
S4   =26
S5   =27
S6   =28
S7   =29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根据进攻属性计算得出，理论上不应该读表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根据技术属性计算得出，理论上不应该读表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根据身体属性计算得出，理论上不应该读表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根据心理属性计算得出，理论上不应该读表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根据防守属性计算得出，理论上不应该读表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根据守门属性计算得出，理论上不应该读表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单位cm
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单位kg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0.左右开弓
1.左脚
2.右脚
</t>
        </r>
      </text>
    </comment>
    <comment ref="A7" authorId="0" shapeId="0">
      <text>
        <r>
          <rPr>
            <sz val="9"/>
            <color indexed="81"/>
            <rFont val="宋体"/>
            <family val="3"/>
            <charset val="134"/>
          </rPr>
          <t>作者:
用于界面显示
0 武器
1 防具
2 首饰（暂时不用）</t>
        </r>
      </text>
    </comment>
    <comment ref="A8" authorId="0" shapeId="0">
      <text>
        <r>
          <rPr>
            <sz val="9"/>
            <color indexed="81"/>
            <rFont val="宋体"/>
            <family val="3"/>
            <charset val="134"/>
          </rPr>
          <t>作者:
用于界面分类
1 片手
2 太刀
3 大剑
4 双刀
5 弓
6 弩
7 长枪
8 铳枪
9 笛子
10 头部
11 腕部
12 胸部
13 腿部
14 足部
15 连体
16 戒指
17 项链
18 手镯
19 护石
20 锤</t>
        </r>
      </text>
    </comment>
    <comment ref="A9" authorId="0" shapeId="0">
      <text>
        <r>
          <rPr>
            <sz val="9"/>
            <color indexed="81"/>
            <rFont val="宋体"/>
            <family val="3"/>
            <charset val="134"/>
          </rPr>
          <t>作者:
同时影响显示等级；
避免玩家绕过界面直接使用配方
-1表示会通过升级以外的方式获得</t>
        </r>
      </text>
    </comment>
    <comment ref="A10" authorId="0" shapeId="0">
      <text>
        <r>
          <rPr>
            <sz val="9"/>
            <color indexed="81"/>
            <rFont val="宋体"/>
            <family val="3"/>
            <charset val="134"/>
          </rPr>
          <t>作者:
猎人星级也可作为显示条件，同角色等级</t>
        </r>
      </text>
    </comment>
    <comment ref="A11" authorId="0" shapeId="0">
      <text>
        <r>
          <rPr>
            <sz val="9"/>
            <color indexed="81"/>
            <rFont val="宋体"/>
            <family val="3"/>
            <charset val="134"/>
          </rPr>
          <t>0、远近皆可
1、近程
2、远程</t>
        </r>
      </text>
    </comment>
  </commentList>
</comments>
</file>

<file path=xl/sharedStrings.xml><?xml version="1.0" encoding="utf-8"?>
<sst xmlns="http://schemas.openxmlformats.org/spreadsheetml/2006/main" count="813" uniqueCount="564">
  <si>
    <t>FeatureTags</t>
    <phoneticPr fontId="5" type="noConversion"/>
  </si>
  <si>
    <t>配方类型</t>
    <phoneticPr fontId="5" type="noConversion"/>
  </si>
  <si>
    <t>装备类型</t>
    <phoneticPr fontId="3" type="noConversion"/>
  </si>
  <si>
    <t>打造种类</t>
    <phoneticPr fontId="3" type="noConversion"/>
  </si>
  <si>
    <t>使用等级</t>
    <phoneticPr fontId="5" type="noConversion"/>
  </si>
  <si>
    <t>使用星级</t>
    <phoneticPr fontId="5" type="noConversion"/>
  </si>
  <si>
    <t>远近类型</t>
    <phoneticPr fontId="5" type="noConversion"/>
  </si>
  <si>
    <t>生成物品1ID</t>
    <phoneticPr fontId="3" type="noConversion"/>
  </si>
  <si>
    <t>*生成物品1</t>
    <phoneticPr fontId="3" type="noConversion"/>
  </si>
  <si>
    <t>生成数量1</t>
    <phoneticPr fontId="3" type="noConversion"/>
  </si>
  <si>
    <t>生成率1</t>
    <phoneticPr fontId="3" type="noConversion"/>
  </si>
  <si>
    <t>生成物品2ID</t>
    <phoneticPr fontId="3" type="noConversion"/>
  </si>
  <si>
    <t>*生成物品2</t>
    <phoneticPr fontId="3" type="noConversion"/>
  </si>
  <si>
    <t>生成数量2</t>
    <phoneticPr fontId="3" type="noConversion"/>
  </si>
  <si>
    <t>生成率2</t>
    <phoneticPr fontId="3" type="noConversion"/>
  </si>
  <si>
    <t>副产物ID</t>
    <phoneticPr fontId="3" type="noConversion"/>
  </si>
  <si>
    <t>球员属性</t>
    <phoneticPr fontId="3" type="noConversion"/>
  </si>
  <si>
    <t>*副产物</t>
    <phoneticPr fontId="3" type="noConversion"/>
  </si>
  <si>
    <t>*说明</t>
    <phoneticPr fontId="3" type="noConversion"/>
  </si>
  <si>
    <t>NpcID</t>
    <phoneticPr fontId="2" type="noConversion"/>
  </si>
  <si>
    <t>Attribute</t>
    <phoneticPr fontId="2" type="noConversion"/>
  </si>
  <si>
    <t>类型</t>
    <phoneticPr fontId="2" type="noConversion"/>
  </si>
  <si>
    <t>float</t>
    <phoneticPr fontId="2" type="noConversion"/>
  </si>
  <si>
    <t>int</t>
    <phoneticPr fontId="2" type="noConversion"/>
  </si>
  <si>
    <t>功能标签</t>
    <phoneticPr fontId="2" type="noConversion"/>
  </si>
  <si>
    <t>*说明</t>
    <phoneticPr fontId="2" type="noConversion"/>
  </si>
  <si>
    <t>FeatureTags</t>
    <phoneticPr fontId="2" type="noConversion"/>
  </si>
  <si>
    <t>*Name</t>
    <phoneticPr fontId="2" type="noConversion"/>
  </si>
  <si>
    <t>string</t>
    <phoneticPr fontId="2" type="noConversion"/>
  </si>
  <si>
    <t>ü  传中</t>
  </si>
  <si>
    <t>n  判定向禁区内传球成功概率</t>
  </si>
  <si>
    <t>ü  头球</t>
  </si>
  <si>
    <t>n  判定空中球射门成功概率</t>
  </si>
  <si>
    <t>ü  远射</t>
  </si>
  <si>
    <t>n  判定远射成功概率</t>
  </si>
  <si>
    <t>ü  任意球精度</t>
  </si>
  <si>
    <t>n  判定越过人墙的概率</t>
  </si>
  <si>
    <t>Ø  技术</t>
  </si>
  <si>
    <t>ü  盘带</t>
  </si>
  <si>
    <t>n  判定带球时应对抢断及铲球的影响</t>
  </si>
  <si>
    <t>ü  长传</t>
  </si>
  <si>
    <t>n  判定长传成功概率</t>
  </si>
  <si>
    <t>ü  控球</t>
  </si>
  <si>
    <t>n  判定接球时成功接球的概率</t>
  </si>
  <si>
    <t>ü  弧线</t>
  </si>
  <si>
    <t>n  判定避过门将扑救的概率</t>
  </si>
  <si>
    <t>ü  短传</t>
  </si>
  <si>
    <t>n  判定短传成功概率</t>
  </si>
  <si>
    <t>Ø  身体</t>
  </si>
  <si>
    <t>ü  力量</t>
  </si>
  <si>
    <t>n  判定射门门将脱手概率</t>
  </si>
  <si>
    <t>ü  体能</t>
  </si>
  <si>
    <t>n  影响随时间体力下降的幅度</t>
  </si>
  <si>
    <t>ü  强壮</t>
  </si>
  <si>
    <t>n  判定身体接触时占优</t>
  </si>
  <si>
    <t>ü  反应</t>
  </si>
  <si>
    <t>n  判定争球的成功概率</t>
  </si>
  <si>
    <t>ü  速度</t>
  </si>
  <si>
    <t>n  基本跑动速度，判定过人的概率</t>
  </si>
  <si>
    <t>Ø  心理</t>
  </si>
  <si>
    <t>ü  侵略性</t>
  </si>
  <si>
    <t>n  判定争球的成功概率，影响铲球、抢断触发概率</t>
  </si>
  <si>
    <t>ü  跑位</t>
  </si>
  <si>
    <t>n  判定向有利地点跑动的概率</t>
  </si>
  <si>
    <t>ü  视野</t>
  </si>
  <si>
    <t>n  判定往有利地点传球概率</t>
  </si>
  <si>
    <t>ü  冷静</t>
  </si>
  <si>
    <t>n  影响负面局势对属性的加成</t>
  </si>
  <si>
    <t>ü  点球</t>
  </si>
  <si>
    <t>n  判定点球成功概率</t>
  </si>
  <si>
    <t>Ø  防守</t>
  </si>
  <si>
    <t>ü  盯人</t>
  </si>
  <si>
    <t>n  判定干扰被盯球员的接球、射门等动作成功率</t>
  </si>
  <si>
    <t>ü  抢断</t>
  </si>
  <si>
    <t>n  判定触发抢断时成功概率</t>
  </si>
  <si>
    <t>ü  铲球</t>
  </si>
  <si>
    <t>n  判定触发铲球时成功概率</t>
  </si>
  <si>
    <t>ü  拦截</t>
  </si>
  <si>
    <t>n  判定对方传球、射门时能否成功封堵路线的概率</t>
  </si>
  <si>
    <t>ü  站位</t>
  </si>
  <si>
    <t>n  防守球员位置感，判定能否卡位及概率</t>
  </si>
  <si>
    <t>Ø  守门</t>
  </si>
  <si>
    <t>ü  鱼跃</t>
  </si>
  <si>
    <t>n  影响扑救范围，判定能否扑救到球的概率</t>
  </si>
  <si>
    <t>ü  手形</t>
  </si>
  <si>
    <t>n  判定皮球成功拿住的概率</t>
  </si>
  <si>
    <t>n  影响对射门做出反应的时间，判定扑救成功概率</t>
  </si>
  <si>
    <t>n  判定做出有利选择出击或回防的概率</t>
  </si>
  <si>
    <t>ü  开球</t>
  </si>
  <si>
    <t>n  判定守门员开球门球成功概率</t>
  </si>
  <si>
    <t>Ø  基础属性</t>
  </si>
  <si>
    <t>ü  国籍</t>
  </si>
  <si>
    <t>n  可修改</t>
  </si>
  <si>
    <t>ü  姓名</t>
  </si>
  <si>
    <t>n  根据国籍自动生成</t>
  </si>
  <si>
    <t>ü  身高</t>
  </si>
  <si>
    <t>n  根据球员类型在一定范围内生成</t>
  </si>
  <si>
    <t>ü  擅长位置</t>
  </si>
  <si>
    <t>n  球员类型，可随机出多个，可在球员信息界面选择更多位置进行养成</t>
  </si>
  <si>
    <t>ü  体重</t>
  </si>
  <si>
    <t>n  根据球员身高在一定范围内生成</t>
  </si>
  <si>
    <t>ü  擅长脚</t>
  </si>
  <si>
    <t>n  随机为左足、右足、左右开弓</t>
  </si>
  <si>
    <t>ü  年龄</t>
  </si>
  <si>
    <t>n  当前年龄，每个赛季结束增长一岁</t>
  </si>
  <si>
    <t>ü  退役年龄</t>
  </si>
  <si>
    <t>n  隐藏属性，到达退役年龄后下赛季退役，同时球员显示红色感叹号</t>
  </si>
  <si>
    <t>Ø  球会属性</t>
  </si>
  <si>
    <t>ü  当前球队</t>
  </si>
  <si>
    <t>n  属于当前球队或无</t>
  </si>
  <si>
    <t>ü  身价</t>
  </si>
  <si>
    <t>n  根据球员潜力值、当前年龄及当前属性计算总身价，随机浮动</t>
  </si>
  <si>
    <t>ü  薪资</t>
  </si>
  <si>
    <t>n  根据当前真实属性计算薪资</t>
  </si>
  <si>
    <t>ü  号码</t>
  </si>
  <si>
    <t>n  球员当前球衣号码，从小到大分配，玩家可以修改，修改后如果重复，重复球员获取当前最小号码</t>
  </si>
  <si>
    <t>ü  合约剩余时间</t>
  </si>
  <si>
    <t>n  初始签约年数为3年，每过一赛季减少一年</t>
  </si>
  <si>
    <t>Ø  进攻</t>
    <phoneticPr fontId="2" type="noConversion"/>
  </si>
  <si>
    <t>Ø</t>
    <phoneticPr fontId="2" type="noConversion"/>
  </si>
  <si>
    <t>ü  射术</t>
    <phoneticPr fontId="2" type="noConversion"/>
  </si>
  <si>
    <t>ü</t>
    <phoneticPr fontId="2" type="noConversion"/>
  </si>
  <si>
    <t>n  判定禁区内射门成功概率</t>
    <phoneticPr fontId="2" type="noConversion"/>
  </si>
  <si>
    <t>n</t>
    <phoneticPr fontId="2" type="noConversion"/>
  </si>
  <si>
    <t xml:space="preserve"> 进攻</t>
    <phoneticPr fontId="2" type="noConversion"/>
  </si>
  <si>
    <t xml:space="preserve"> 技术</t>
    <phoneticPr fontId="2" type="noConversion"/>
  </si>
  <si>
    <t xml:space="preserve"> 身体</t>
    <phoneticPr fontId="2" type="noConversion"/>
  </si>
  <si>
    <t xml:space="preserve"> 心理</t>
    <phoneticPr fontId="2" type="noConversion"/>
  </si>
  <si>
    <t xml:space="preserve"> 防守</t>
    <phoneticPr fontId="2" type="noConversion"/>
  </si>
  <si>
    <t xml:space="preserve"> 守门</t>
    <phoneticPr fontId="2" type="noConversion"/>
  </si>
  <si>
    <t xml:space="preserve"> 射术</t>
    <phoneticPr fontId="2" type="noConversion"/>
  </si>
  <si>
    <t xml:space="preserve"> 传中</t>
    <phoneticPr fontId="2" type="noConversion"/>
  </si>
  <si>
    <t xml:space="preserve"> 头球</t>
    <phoneticPr fontId="2" type="noConversion"/>
  </si>
  <si>
    <t xml:space="preserve"> 远射</t>
    <phoneticPr fontId="2" type="noConversion"/>
  </si>
  <si>
    <t xml:space="preserve"> 任意球精度</t>
    <phoneticPr fontId="2" type="noConversion"/>
  </si>
  <si>
    <t xml:space="preserve"> 盘带</t>
    <phoneticPr fontId="2" type="noConversion"/>
  </si>
  <si>
    <t xml:space="preserve"> 长传</t>
    <phoneticPr fontId="2" type="noConversion"/>
  </si>
  <si>
    <t xml:space="preserve"> 控球</t>
    <phoneticPr fontId="2" type="noConversion"/>
  </si>
  <si>
    <t xml:space="preserve"> 弧线</t>
    <phoneticPr fontId="2" type="noConversion"/>
  </si>
  <si>
    <t xml:space="preserve"> 短传</t>
    <phoneticPr fontId="2" type="noConversion"/>
  </si>
  <si>
    <t xml:space="preserve"> 力量</t>
    <phoneticPr fontId="2" type="noConversion"/>
  </si>
  <si>
    <t xml:space="preserve"> 体能</t>
    <phoneticPr fontId="2" type="noConversion"/>
  </si>
  <si>
    <t xml:space="preserve"> 强壮</t>
    <phoneticPr fontId="2" type="noConversion"/>
  </si>
  <si>
    <t xml:space="preserve"> 反应</t>
    <phoneticPr fontId="2" type="noConversion"/>
  </si>
  <si>
    <t xml:space="preserve"> 速度</t>
    <phoneticPr fontId="2" type="noConversion"/>
  </si>
  <si>
    <t xml:space="preserve"> 侵略性</t>
    <phoneticPr fontId="2" type="noConversion"/>
  </si>
  <si>
    <t xml:space="preserve"> 跑位</t>
    <phoneticPr fontId="2" type="noConversion"/>
  </si>
  <si>
    <t xml:space="preserve"> 视野</t>
    <phoneticPr fontId="2" type="noConversion"/>
  </si>
  <si>
    <t xml:space="preserve"> 冷静</t>
    <phoneticPr fontId="2" type="noConversion"/>
  </si>
  <si>
    <t xml:space="preserve"> 点球</t>
    <phoneticPr fontId="2" type="noConversion"/>
  </si>
  <si>
    <t xml:space="preserve"> 盯人</t>
    <phoneticPr fontId="2" type="noConversion"/>
  </si>
  <si>
    <t xml:space="preserve"> 抢断</t>
    <phoneticPr fontId="2" type="noConversion"/>
  </si>
  <si>
    <t xml:space="preserve"> 铲球</t>
    <phoneticPr fontId="2" type="noConversion"/>
  </si>
  <si>
    <t xml:space="preserve"> 拦截</t>
    <phoneticPr fontId="2" type="noConversion"/>
  </si>
  <si>
    <t xml:space="preserve"> 站位</t>
    <phoneticPr fontId="2" type="noConversion"/>
  </si>
  <si>
    <t xml:space="preserve"> 鱼跃</t>
    <phoneticPr fontId="2" type="noConversion"/>
  </si>
  <si>
    <t xml:space="preserve"> 手形</t>
    <phoneticPr fontId="2" type="noConversion"/>
  </si>
  <si>
    <t xml:space="preserve"> 国籍</t>
    <phoneticPr fontId="2" type="noConversion"/>
  </si>
  <si>
    <t xml:space="preserve"> 身高</t>
    <phoneticPr fontId="2" type="noConversion"/>
  </si>
  <si>
    <t xml:space="preserve"> 擅长位置</t>
    <phoneticPr fontId="2" type="noConversion"/>
  </si>
  <si>
    <t xml:space="preserve"> 体重</t>
    <phoneticPr fontId="2" type="noConversion"/>
  </si>
  <si>
    <t xml:space="preserve"> 擅长脚</t>
    <phoneticPr fontId="2" type="noConversion"/>
  </si>
  <si>
    <t xml:space="preserve"> 年龄</t>
    <phoneticPr fontId="2" type="noConversion"/>
  </si>
  <si>
    <t xml:space="preserve"> 退役年龄</t>
    <phoneticPr fontId="2" type="noConversion"/>
  </si>
  <si>
    <t xml:space="preserve"> 当前球队</t>
    <phoneticPr fontId="2" type="noConversion"/>
  </si>
  <si>
    <t xml:space="preserve"> 身价</t>
    <phoneticPr fontId="2" type="noConversion"/>
  </si>
  <si>
    <t xml:space="preserve"> 薪资</t>
    <phoneticPr fontId="2" type="noConversion"/>
  </si>
  <si>
    <t xml:space="preserve"> 号码</t>
    <phoneticPr fontId="2" type="noConversion"/>
  </si>
  <si>
    <t xml:space="preserve"> 合约剩余时间</t>
    <phoneticPr fontId="2" type="noConversion"/>
  </si>
  <si>
    <t>球员编号</t>
    <phoneticPr fontId="3" type="noConversion"/>
  </si>
  <si>
    <t>Attack</t>
    <phoneticPr fontId="2" type="noConversion"/>
  </si>
  <si>
    <t>Skill</t>
    <phoneticPr fontId="2" type="noConversion"/>
  </si>
  <si>
    <t>Strength</t>
    <phoneticPr fontId="2" type="noConversion"/>
  </si>
  <si>
    <t>Mentality</t>
    <phoneticPr fontId="2" type="noConversion"/>
  </si>
  <si>
    <t>Defence</t>
    <phoneticPr fontId="2" type="noConversion"/>
  </si>
  <si>
    <t>Gaolkeeping</t>
    <phoneticPr fontId="2" type="noConversion"/>
  </si>
  <si>
    <t>Finishing</t>
    <phoneticPr fontId="2" type="noConversion"/>
  </si>
  <si>
    <t>Crossing</t>
    <phoneticPr fontId="2" type="noConversion"/>
  </si>
  <si>
    <t>Heading</t>
    <phoneticPr fontId="2" type="noConversion"/>
  </si>
  <si>
    <t>Longshots</t>
    <phoneticPr fontId="2" type="noConversion"/>
  </si>
  <si>
    <t>Freekick</t>
    <phoneticPr fontId="2" type="noConversion"/>
  </si>
  <si>
    <t>Dribbling</t>
    <phoneticPr fontId="2" type="noConversion"/>
  </si>
  <si>
    <t>Longpassing</t>
    <phoneticPr fontId="2" type="noConversion"/>
  </si>
  <si>
    <t>Ballcontrol</t>
    <phoneticPr fontId="2" type="noConversion"/>
  </si>
  <si>
    <t>Curve</t>
    <phoneticPr fontId="2" type="noConversion"/>
  </si>
  <si>
    <t>Shortpassig</t>
    <phoneticPr fontId="2" type="noConversion"/>
  </si>
  <si>
    <t>Power</t>
    <phoneticPr fontId="2" type="noConversion"/>
  </si>
  <si>
    <t>Stamina</t>
    <phoneticPr fontId="2" type="noConversion"/>
  </si>
  <si>
    <t>Physicality</t>
    <phoneticPr fontId="2" type="noConversion"/>
  </si>
  <si>
    <t>Reaction</t>
    <phoneticPr fontId="2" type="noConversion"/>
  </si>
  <si>
    <t>Speed</t>
    <phoneticPr fontId="2" type="noConversion"/>
  </si>
  <si>
    <t>Aggression</t>
    <phoneticPr fontId="2" type="noConversion"/>
  </si>
  <si>
    <t>Movement</t>
    <phoneticPr fontId="2" type="noConversion"/>
  </si>
  <si>
    <t>Vision</t>
    <phoneticPr fontId="2" type="noConversion"/>
  </si>
  <si>
    <t>Composure</t>
    <phoneticPr fontId="2" type="noConversion"/>
  </si>
  <si>
    <t>Penalties</t>
    <phoneticPr fontId="2" type="noConversion"/>
  </si>
  <si>
    <t>Marking</t>
    <phoneticPr fontId="2" type="noConversion"/>
  </si>
  <si>
    <t>Standingtackle</t>
    <phoneticPr fontId="2" type="noConversion"/>
  </si>
  <si>
    <t>Slidingtackle</t>
    <phoneticPr fontId="2" type="noConversion"/>
  </si>
  <si>
    <t>Interceptions</t>
    <phoneticPr fontId="2" type="noConversion"/>
  </si>
  <si>
    <t>Postioning</t>
    <phoneticPr fontId="2" type="noConversion"/>
  </si>
  <si>
    <t>Gkdiving</t>
    <phoneticPr fontId="2" type="noConversion"/>
  </si>
  <si>
    <t>Gkhanding</t>
    <phoneticPr fontId="2" type="noConversion"/>
  </si>
  <si>
    <t>Gkkicking</t>
    <phoneticPr fontId="2" type="noConversion"/>
  </si>
  <si>
    <t>门将站位</t>
    <phoneticPr fontId="2" type="noConversion"/>
  </si>
  <si>
    <t>门将反应</t>
    <phoneticPr fontId="2" type="noConversion"/>
  </si>
  <si>
    <t>Gkpostioning</t>
    <phoneticPr fontId="2" type="noConversion"/>
  </si>
  <si>
    <t>Gkreflexes</t>
    <phoneticPr fontId="2" type="noConversion"/>
  </si>
  <si>
    <t>Nationality</t>
    <phoneticPr fontId="2" type="noConversion"/>
  </si>
  <si>
    <t>Name</t>
    <phoneticPr fontId="2" type="noConversion"/>
  </si>
  <si>
    <t>姓</t>
    <phoneticPr fontId="2" type="noConversion"/>
  </si>
  <si>
    <t>名</t>
    <phoneticPr fontId="2" type="noConversion"/>
  </si>
  <si>
    <t>Familyname</t>
    <phoneticPr fontId="2" type="noConversion"/>
  </si>
  <si>
    <t>Height</t>
    <phoneticPr fontId="2" type="noConversion"/>
  </si>
  <si>
    <t>Weight</t>
    <phoneticPr fontId="2" type="noConversion"/>
  </si>
  <si>
    <t>Preferredfoot</t>
    <phoneticPr fontId="2" type="noConversion"/>
  </si>
  <si>
    <t>Age</t>
    <phoneticPr fontId="2" type="noConversion"/>
  </si>
  <si>
    <t>Retireage</t>
    <phoneticPr fontId="2" type="noConversion"/>
  </si>
  <si>
    <t>Club</t>
    <phoneticPr fontId="2" type="noConversion"/>
  </si>
  <si>
    <t>Value</t>
    <phoneticPr fontId="2" type="noConversion"/>
  </si>
  <si>
    <t>Wage</t>
    <phoneticPr fontId="2" type="noConversion"/>
  </si>
  <si>
    <t>Number</t>
    <phoneticPr fontId="2" type="noConversion"/>
  </si>
  <si>
    <t>Contratvaliduntil</t>
    <phoneticPr fontId="2" type="noConversion"/>
  </si>
  <si>
    <t>China</t>
    <phoneticPr fontId="2" type="noConversion"/>
  </si>
  <si>
    <t>Fan</t>
    <phoneticPr fontId="2" type="noConversion"/>
  </si>
  <si>
    <t>测试球员1</t>
    <phoneticPr fontId="2" type="noConversion"/>
  </si>
  <si>
    <t>测试球员2</t>
  </si>
  <si>
    <t>测试球员3</t>
  </si>
  <si>
    <t>测试球员4</t>
  </si>
  <si>
    <t>测试球员5</t>
  </si>
  <si>
    <t>测试球员6</t>
  </si>
  <si>
    <t>测试球员7</t>
  </si>
  <si>
    <t>测试球员8</t>
  </si>
  <si>
    <t>测试球员9</t>
  </si>
  <si>
    <t>测试球员10</t>
  </si>
  <si>
    <t>测试球员11</t>
  </si>
  <si>
    <t>测试球员12</t>
  </si>
  <si>
    <t>测试球员13</t>
  </si>
  <si>
    <t>测试球员14</t>
  </si>
  <si>
    <t>测试球员15</t>
  </si>
  <si>
    <t>测试球员16</t>
  </si>
  <si>
    <t>测试球员17</t>
  </si>
  <si>
    <t>测试球员18</t>
  </si>
  <si>
    <t>测试球员19</t>
  </si>
  <si>
    <t>测试球员20</t>
  </si>
  <si>
    <t>测试球员21</t>
  </si>
  <si>
    <t>测试球员22</t>
  </si>
  <si>
    <t>测试球员23</t>
  </si>
  <si>
    <t>测试球员24</t>
  </si>
  <si>
    <t>测试球员25</t>
  </si>
  <si>
    <t>测试球员26</t>
  </si>
  <si>
    <t>测试球员27</t>
  </si>
  <si>
    <t>测试球员28</t>
  </si>
  <si>
    <t>测试球员29</t>
  </si>
  <si>
    <t>测试球员30</t>
  </si>
  <si>
    <t>测试球员31</t>
  </si>
  <si>
    <t>测试球员32</t>
  </si>
  <si>
    <t>测试球员33</t>
  </si>
  <si>
    <t>测试球员34</t>
  </si>
  <si>
    <t>测试球员35</t>
  </si>
  <si>
    <t>测试球员36</t>
  </si>
  <si>
    <t>测试球员37</t>
  </si>
  <si>
    <t>测试球员38</t>
  </si>
  <si>
    <t>测试球员39</t>
  </si>
  <si>
    <t>测试球员40</t>
  </si>
  <si>
    <t>测试球员41</t>
  </si>
  <si>
    <t>测试球员42</t>
  </si>
  <si>
    <t>测试球员43</t>
  </si>
  <si>
    <t>测试球员44</t>
  </si>
  <si>
    <t>测试球员45</t>
  </si>
  <si>
    <t>测试球员46</t>
  </si>
  <si>
    <t>测试球员47</t>
  </si>
  <si>
    <t>Real</t>
    <phoneticPr fontId="2" type="noConversion"/>
  </si>
  <si>
    <t>Gk</t>
    <phoneticPr fontId="2" type="noConversion"/>
  </si>
  <si>
    <t>Left</t>
    <phoneticPr fontId="2" type="noConversion"/>
  </si>
  <si>
    <t>CB</t>
    <phoneticPr fontId="2" type="noConversion"/>
  </si>
  <si>
    <t>LB</t>
    <phoneticPr fontId="2" type="noConversion"/>
  </si>
  <si>
    <t>RB</t>
    <phoneticPr fontId="2" type="noConversion"/>
  </si>
  <si>
    <t>DMF</t>
    <phoneticPr fontId="2" type="noConversion"/>
  </si>
  <si>
    <t>CMF</t>
    <phoneticPr fontId="2" type="noConversion"/>
  </si>
  <si>
    <t>AMF</t>
    <phoneticPr fontId="2" type="noConversion"/>
  </si>
  <si>
    <t>LM</t>
    <phoneticPr fontId="2" type="noConversion"/>
  </si>
  <si>
    <t>RM</t>
    <phoneticPr fontId="2" type="noConversion"/>
  </si>
  <si>
    <t>LW</t>
    <phoneticPr fontId="2" type="noConversion"/>
  </si>
  <si>
    <t>RW</t>
    <phoneticPr fontId="2" type="noConversion"/>
  </si>
  <si>
    <t>CF</t>
    <phoneticPr fontId="2" type="noConversion"/>
  </si>
  <si>
    <t>Club_A</t>
    <phoneticPr fontId="2" type="noConversion"/>
  </si>
  <si>
    <t>Club_B</t>
    <phoneticPr fontId="2" type="noConversion"/>
  </si>
  <si>
    <t>Brazil</t>
    <phoneticPr fontId="2" type="noConversion"/>
  </si>
  <si>
    <t>England</t>
    <phoneticPr fontId="2" type="noConversion"/>
  </si>
  <si>
    <t>string</t>
  </si>
  <si>
    <t>double</t>
  </si>
  <si>
    <t>double</t>
    <phoneticPr fontId="2" type="noConversion"/>
  </si>
  <si>
    <t>球员编号</t>
  </si>
  <si>
    <t>功能标签</t>
  </si>
  <si>
    <t>*说明</t>
  </si>
  <si>
    <t xml:space="preserve"> 国籍</t>
  </si>
  <si>
    <t>名</t>
  </si>
  <si>
    <t>姓</t>
  </si>
  <si>
    <t xml:space="preserve"> 身高</t>
  </si>
  <si>
    <t xml:space="preserve"> 体重</t>
  </si>
  <si>
    <t xml:space="preserve"> 擅长位置</t>
  </si>
  <si>
    <t xml:space="preserve"> 擅长脚</t>
  </si>
  <si>
    <t xml:space="preserve"> 年龄</t>
  </si>
  <si>
    <t xml:space="preserve"> 退役年龄</t>
  </si>
  <si>
    <t xml:space="preserve"> 当前球队</t>
  </si>
  <si>
    <t xml:space="preserve"> 身价</t>
  </si>
  <si>
    <t xml:space="preserve"> 薪资</t>
  </si>
  <si>
    <t xml:space="preserve"> 号码</t>
  </si>
  <si>
    <t xml:space="preserve"> 合约剩余时间</t>
  </si>
  <si>
    <t xml:space="preserve"> 进攻</t>
  </si>
  <si>
    <t xml:space="preserve"> 技术</t>
  </si>
  <si>
    <t xml:space="preserve"> 身体</t>
  </si>
  <si>
    <t xml:space="preserve"> 心理</t>
  </si>
  <si>
    <t xml:space="preserve"> 防守</t>
  </si>
  <si>
    <t xml:space="preserve"> 守门</t>
  </si>
  <si>
    <t xml:space="preserve"> 射术</t>
  </si>
  <si>
    <t xml:space="preserve"> 传中</t>
  </si>
  <si>
    <t xml:space="preserve"> 头球</t>
  </si>
  <si>
    <t xml:space="preserve"> 远射</t>
  </si>
  <si>
    <t xml:space="preserve"> 任意球精度</t>
  </si>
  <si>
    <t xml:space="preserve"> 盘带</t>
  </si>
  <si>
    <t xml:space="preserve"> 长传</t>
  </si>
  <si>
    <t xml:space="preserve"> 控球</t>
  </si>
  <si>
    <t xml:space="preserve"> 弧线</t>
  </si>
  <si>
    <t xml:space="preserve"> 短传</t>
  </si>
  <si>
    <t xml:space="preserve"> 力量</t>
  </si>
  <si>
    <t xml:space="preserve"> 体能</t>
  </si>
  <si>
    <t xml:space="preserve"> 强壮</t>
  </si>
  <si>
    <t xml:space="preserve"> 反应</t>
  </si>
  <si>
    <t xml:space="preserve"> 速度</t>
  </si>
  <si>
    <t xml:space="preserve"> 侵略性</t>
  </si>
  <si>
    <t xml:space="preserve"> 跑位</t>
  </si>
  <si>
    <t xml:space="preserve"> 视野</t>
  </si>
  <si>
    <t xml:space="preserve"> 冷静</t>
  </si>
  <si>
    <t xml:space="preserve"> 点球</t>
  </si>
  <si>
    <t xml:space="preserve"> 盯人</t>
  </si>
  <si>
    <t xml:space="preserve"> 抢断</t>
  </si>
  <si>
    <t xml:space="preserve"> 铲球</t>
  </si>
  <si>
    <t xml:space="preserve"> 拦截</t>
  </si>
  <si>
    <t xml:space="preserve"> 站位</t>
  </si>
  <si>
    <t xml:space="preserve"> 鱼跃</t>
  </si>
  <si>
    <t xml:space="preserve"> 手形</t>
  </si>
  <si>
    <t>门将站位</t>
  </si>
  <si>
    <t>门将反应</t>
  </si>
  <si>
    <t xml:space="preserve"> 开球</t>
  </si>
  <si>
    <t>Attribute</t>
  </si>
  <si>
    <t>FeatureTags</t>
  </si>
  <si>
    <t>*Name</t>
  </si>
  <si>
    <t>Nationality</t>
  </si>
  <si>
    <t>Name</t>
  </si>
  <si>
    <t>Familyname</t>
  </si>
  <si>
    <t>Height</t>
  </si>
  <si>
    <t>Weight</t>
  </si>
  <si>
    <t>Position</t>
  </si>
  <si>
    <t>Preferredfoot</t>
  </si>
  <si>
    <t>Age</t>
  </si>
  <si>
    <t>Retireage</t>
  </si>
  <si>
    <t>Club</t>
  </si>
  <si>
    <t>Value</t>
  </si>
  <si>
    <t>Wage</t>
  </si>
  <si>
    <t>Number</t>
  </si>
  <si>
    <t>Contratvaliduntil</t>
  </si>
  <si>
    <t>Attack</t>
  </si>
  <si>
    <t>Skill</t>
  </si>
  <si>
    <t>Physicality</t>
  </si>
  <si>
    <t>Mentality</t>
  </si>
  <si>
    <t>Defence</t>
  </si>
  <si>
    <t>Gaolkeeping</t>
  </si>
  <si>
    <t>Finishing</t>
  </si>
  <si>
    <t>Crossing</t>
  </si>
  <si>
    <t>Heading</t>
  </si>
  <si>
    <t>Longshots</t>
  </si>
  <si>
    <t>Freekick</t>
  </si>
  <si>
    <t>Dribbling</t>
  </si>
  <si>
    <t>Longpassing</t>
  </si>
  <si>
    <t>Ballcontrol</t>
  </si>
  <si>
    <t>Curve</t>
  </si>
  <si>
    <t>Shortpassig</t>
  </si>
  <si>
    <t>Power</t>
  </si>
  <si>
    <t>Stamina</t>
  </si>
  <si>
    <t>Strength</t>
  </si>
  <si>
    <t>Reaction</t>
  </si>
  <si>
    <t>Speed</t>
  </si>
  <si>
    <t>Aggression</t>
  </si>
  <si>
    <t>Movement</t>
  </si>
  <si>
    <t>Vision</t>
  </si>
  <si>
    <t>Composure</t>
  </si>
  <si>
    <t>Penalties</t>
  </si>
  <si>
    <t>Marking</t>
  </si>
  <si>
    <t>Standingtackle</t>
  </si>
  <si>
    <t>Slidingtackle</t>
  </si>
  <si>
    <t>Interceptions</t>
  </si>
  <si>
    <t>Postioning</t>
  </si>
  <si>
    <t>Gkdiving</t>
  </si>
  <si>
    <t>Gkhanding</t>
  </si>
  <si>
    <t>Gkpostioning</t>
  </si>
  <si>
    <t>Gkreflexes</t>
  </si>
  <si>
    <t>Gkkicking</t>
  </si>
  <si>
    <t>int</t>
  </si>
  <si>
    <t>Position2</t>
    <phoneticPr fontId="2" type="noConversion"/>
  </si>
  <si>
    <t>Position3</t>
    <phoneticPr fontId="2" type="noConversion"/>
  </si>
  <si>
    <t>Position1</t>
    <phoneticPr fontId="2" type="noConversion"/>
  </si>
  <si>
    <t>int</t>
    <phoneticPr fontId="2" type="noConversion"/>
  </si>
  <si>
    <t>string</t>
    <phoneticPr fontId="2" type="noConversion"/>
  </si>
  <si>
    <t>Feildposition</t>
    <phoneticPr fontId="2" type="noConversion"/>
  </si>
  <si>
    <t>场上位置</t>
    <phoneticPr fontId="2" type="noConversion"/>
  </si>
  <si>
    <t>GK</t>
    <phoneticPr fontId="2" type="noConversion"/>
  </si>
  <si>
    <t>GK</t>
    <phoneticPr fontId="2" type="noConversion"/>
  </si>
  <si>
    <t>LW         =1</t>
  </si>
  <si>
    <t>LM         =2</t>
  </si>
  <si>
    <t>LB         =3</t>
  </si>
  <si>
    <t>LF         =4</t>
  </si>
  <si>
    <t>AML        =5</t>
  </si>
  <si>
    <t>CML        =6</t>
  </si>
  <si>
    <t>DML        =7</t>
  </si>
  <si>
    <t>CBL        =8</t>
  </si>
  <si>
    <t>CF         =9</t>
  </si>
  <si>
    <t>AMC        =10</t>
  </si>
  <si>
    <t>CMC        =11</t>
  </si>
  <si>
    <t>DMC        =12</t>
  </si>
  <si>
    <t>CBC        =13</t>
  </si>
  <si>
    <t>GK         =14</t>
  </si>
  <si>
    <t>RF         =15</t>
  </si>
  <si>
    <t>AMR        =16</t>
  </si>
  <si>
    <t>CMR        =17</t>
  </si>
  <si>
    <t>DMR        =18</t>
  </si>
  <si>
    <t>CBR        =19</t>
  </si>
  <si>
    <t>RW         =20</t>
  </si>
  <si>
    <t>RM         =21</t>
  </si>
  <si>
    <t>RB         =22</t>
  </si>
  <si>
    <t>S1         =23</t>
  </si>
  <si>
    <t>S2         =24</t>
  </si>
  <si>
    <t>S3         =25</t>
  </si>
  <si>
    <t>S4         =26</t>
  </si>
  <si>
    <t>S5         =27</t>
  </si>
  <si>
    <t>S6         =28</t>
  </si>
  <si>
    <t>S7         =29</t>
  </si>
  <si>
    <t>AML</t>
  </si>
  <si>
    <t>CML</t>
  </si>
  <si>
    <t>DML</t>
  </si>
  <si>
    <t>CBL</t>
  </si>
  <si>
    <t>AMC</t>
  </si>
  <si>
    <t>CMC</t>
  </si>
  <si>
    <t>DMC</t>
  </si>
  <si>
    <t>CBC</t>
  </si>
  <si>
    <t>AMR</t>
  </si>
  <si>
    <t>CMR</t>
  </si>
  <si>
    <t>DMR</t>
  </si>
  <si>
    <t>CBR</t>
  </si>
  <si>
    <t>LW</t>
  </si>
  <si>
    <t>LM</t>
  </si>
  <si>
    <t>LB</t>
  </si>
  <si>
    <t>LF</t>
  </si>
  <si>
    <t>CF</t>
  </si>
  <si>
    <t>GK</t>
  </si>
  <si>
    <t>RF</t>
  </si>
  <si>
    <t>RW</t>
  </si>
  <si>
    <t>RM</t>
  </si>
  <si>
    <t>RB</t>
  </si>
  <si>
    <t>S1</t>
  </si>
  <si>
    <t>S2</t>
  </si>
  <si>
    <t>S3</t>
  </si>
  <si>
    <t>S4</t>
  </si>
  <si>
    <t>S5</t>
  </si>
  <si>
    <t>S6</t>
  </si>
  <si>
    <t>S7</t>
  </si>
  <si>
    <t>Res</t>
  </si>
  <si>
    <t>安</t>
  </si>
  <si>
    <t>白</t>
  </si>
  <si>
    <t>蔡</t>
  </si>
  <si>
    <t>曹</t>
  </si>
  <si>
    <t>曾</t>
  </si>
  <si>
    <t>常</t>
  </si>
  <si>
    <t>陈</t>
  </si>
  <si>
    <t>程</t>
  </si>
  <si>
    <t>崔</t>
  </si>
  <si>
    <t>戴</t>
  </si>
  <si>
    <t>邓</t>
  </si>
  <si>
    <t>董</t>
  </si>
  <si>
    <t>杜</t>
  </si>
  <si>
    <t>段</t>
  </si>
  <si>
    <t>范</t>
  </si>
  <si>
    <t>方</t>
  </si>
  <si>
    <t>冯</t>
  </si>
  <si>
    <t>高</t>
  </si>
  <si>
    <t>郭</t>
  </si>
  <si>
    <t>韩</t>
  </si>
  <si>
    <t>郝</t>
  </si>
  <si>
    <t>何</t>
  </si>
  <si>
    <t>胡</t>
  </si>
  <si>
    <t>黄</t>
  </si>
  <si>
    <t>贾</t>
  </si>
  <si>
    <t>姜</t>
  </si>
  <si>
    <t>蒋</t>
  </si>
  <si>
    <t>李</t>
  </si>
  <si>
    <t>梁</t>
  </si>
  <si>
    <t>林</t>
  </si>
  <si>
    <t>刘</t>
  </si>
  <si>
    <t>卢</t>
  </si>
  <si>
    <t>陆</t>
  </si>
  <si>
    <t>罗</t>
  </si>
  <si>
    <t>吕</t>
  </si>
  <si>
    <t>马</t>
  </si>
  <si>
    <t>牛</t>
  </si>
  <si>
    <t>欧阳</t>
  </si>
  <si>
    <t>潘</t>
  </si>
  <si>
    <t>彭</t>
  </si>
  <si>
    <t>秦</t>
  </si>
  <si>
    <t>沈</t>
  </si>
  <si>
    <t>史</t>
  </si>
  <si>
    <t>宋</t>
  </si>
  <si>
    <t>苏</t>
  </si>
  <si>
    <t>孙</t>
  </si>
  <si>
    <t>谭</t>
  </si>
  <si>
    <t>祥瑞</t>
  </si>
  <si>
    <t>瑞</t>
  </si>
  <si>
    <t>睿</t>
  </si>
  <si>
    <t>睿智</t>
  </si>
  <si>
    <t>山</t>
  </si>
  <si>
    <t>生</t>
  </si>
  <si>
    <t>胜</t>
  </si>
  <si>
    <t>盛辉</t>
  </si>
  <si>
    <t>士贤</t>
  </si>
  <si>
    <t>世杰</t>
  </si>
  <si>
    <t>顺利</t>
  </si>
  <si>
    <t>思成</t>
  </si>
  <si>
    <t>思远</t>
  </si>
  <si>
    <t>涛</t>
  </si>
  <si>
    <t>天</t>
  </si>
  <si>
    <t>天乐</t>
  </si>
  <si>
    <t>天琦</t>
  </si>
  <si>
    <t>天宇</t>
  </si>
  <si>
    <t>同泽</t>
  </si>
  <si>
    <t>万里</t>
  </si>
  <si>
    <t>韦力</t>
  </si>
  <si>
    <t>文昌</t>
  </si>
  <si>
    <t>文华</t>
  </si>
  <si>
    <t>文志</t>
  </si>
  <si>
    <t>小</t>
  </si>
  <si>
    <t>小虎</t>
  </si>
  <si>
    <t>鑫</t>
  </si>
  <si>
    <t>星</t>
  </si>
  <si>
    <t>兴邦</t>
  </si>
  <si>
    <t>雄</t>
  </si>
  <si>
    <t>旭</t>
  </si>
  <si>
    <t>旭初</t>
  </si>
  <si>
    <t>旭东</t>
  </si>
  <si>
    <t>迅</t>
  </si>
  <si>
    <t>彦翰</t>
  </si>
  <si>
    <t>阳</t>
  </si>
  <si>
    <t>耀国</t>
  </si>
  <si>
    <t>一</t>
  </si>
  <si>
    <t>义</t>
  </si>
  <si>
    <t>英华</t>
  </si>
  <si>
    <t>永康</t>
  </si>
  <si>
    <t>勇</t>
  </si>
  <si>
    <t>佑</t>
  </si>
  <si>
    <t>瑜</t>
  </si>
  <si>
    <t>宇</t>
  </si>
  <si>
    <t>玉超</t>
  </si>
  <si>
    <t>玉龙</t>
  </si>
  <si>
    <t>RB</t>
    <phoneticPr fontId="2" type="noConversion"/>
  </si>
  <si>
    <t>开球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</si>
</sst>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 applyAlignment="1" applyProtection="1">
      <alignment horizontal="center" vertic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" fillId="5" borderId="0" xfId="0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50"/>
  <sheetViews>
    <sheetView tabSelected="1"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L16" sqref="L16"/>
    </sheetView>
  </sheetViews>
  <sheetFormatPr defaultRowHeight="14.25" x14ac:dyDescent="0.2"/>
  <cols>
    <col min="1" max="1" width="8.5" bestFit="1" customWidth="1"/>
    <col min="2" max="2" width="11" bestFit="1" customWidth="1"/>
    <col min="3" max="3" width="9.25" bestFit="1" customWidth="1"/>
    <col min="4" max="4" width="10.125" bestFit="1" customWidth="1"/>
    <col min="5" max="5" width="6" bestFit="1" customWidth="1"/>
    <col min="6" max="6" width="11" bestFit="1" customWidth="1"/>
    <col min="7" max="7" width="6.75" bestFit="1" customWidth="1"/>
    <col min="8" max="8" width="7.125" bestFit="1" customWidth="1"/>
    <col min="9" max="9" width="8" bestFit="1" customWidth="1"/>
    <col min="10" max="11" width="8" customWidth="1"/>
    <col min="12" max="13" width="12.125" bestFit="1" customWidth="1"/>
    <col min="14" max="14" width="5" bestFit="1" customWidth="1"/>
    <col min="15" max="15" width="8.75" bestFit="1" customWidth="1"/>
    <col min="16" max="16" width="8" bestFit="1" customWidth="1"/>
    <col min="17" max="17" width="7.625" bestFit="1" customWidth="1"/>
    <col min="18" max="18" width="6.75" bestFit="1" customWidth="1"/>
    <col min="19" max="19" width="7.75" bestFit="1" customWidth="1"/>
    <col min="20" max="20" width="15.125" bestFit="1" customWidth="1"/>
    <col min="21" max="22" width="7.125" bestFit="1" customWidth="1"/>
    <col min="23" max="23" width="9.75" bestFit="1" customWidth="1"/>
    <col min="24" max="24" width="8.875" bestFit="1" customWidth="1"/>
    <col min="25" max="25" width="7.75" bestFit="1" customWidth="1"/>
    <col min="26" max="26" width="11.25" bestFit="1" customWidth="1"/>
    <col min="27" max="27" width="8.625" bestFit="1" customWidth="1"/>
    <col min="28" max="28" width="8.125" bestFit="1" customWidth="1"/>
    <col min="29" max="29" width="8" bestFit="1" customWidth="1"/>
    <col min="30" max="31" width="9.5" bestFit="1" customWidth="1"/>
    <col min="32" max="32" width="8.875" bestFit="1" customWidth="1"/>
    <col min="33" max="33" width="11.375" bestFit="1" customWidth="1"/>
    <col min="34" max="34" width="9.875" bestFit="1" customWidth="1"/>
    <col min="35" max="35" width="7.125" bestFit="1" customWidth="1"/>
    <col min="36" max="36" width="10.5" bestFit="1" customWidth="1"/>
    <col min="37" max="37" width="7.125" bestFit="1" customWidth="1"/>
    <col min="38" max="38" width="7.75" bestFit="1" customWidth="1"/>
    <col min="39" max="40" width="8.125" bestFit="1" customWidth="1"/>
    <col min="41" max="41" width="7.125" bestFit="1" customWidth="1"/>
    <col min="42" max="42" width="10.125" bestFit="1" customWidth="1"/>
    <col min="43" max="43" width="9.75" bestFit="1" customWidth="1"/>
    <col min="44" max="44" width="7.125" bestFit="1" customWidth="1"/>
    <col min="45" max="45" width="10.25" bestFit="1" customWidth="1"/>
    <col min="46" max="46" width="8.5" bestFit="1" customWidth="1"/>
    <col min="47" max="47" width="7.875" bestFit="1" customWidth="1"/>
    <col min="48" max="48" width="13.125" bestFit="1" customWidth="1"/>
    <col min="49" max="49" width="11.5" bestFit="1" customWidth="1"/>
    <col min="50" max="50" width="11.75" bestFit="1" customWidth="1"/>
    <col min="51" max="51" width="9.875" bestFit="1" customWidth="1"/>
    <col min="52" max="52" width="8.375" bestFit="1" customWidth="1"/>
    <col min="53" max="53" width="9.875" bestFit="1" customWidth="1"/>
    <col min="54" max="54" width="12.125" bestFit="1" customWidth="1"/>
    <col min="55" max="55" width="9.5" bestFit="1" customWidth="1"/>
    <col min="56" max="56" width="9" bestFit="1" customWidth="1"/>
  </cols>
  <sheetData>
    <row r="1" spans="1:56" x14ac:dyDescent="0.2">
      <c r="A1" s="1" t="s">
        <v>169</v>
      </c>
      <c r="B1" s="1" t="s">
        <v>24</v>
      </c>
      <c r="C1" s="1" t="s">
        <v>25</v>
      </c>
      <c r="D1" s="1" t="s">
        <v>157</v>
      </c>
      <c r="E1" s="1" t="s">
        <v>211</v>
      </c>
      <c r="F1" s="1" t="s">
        <v>210</v>
      </c>
      <c r="G1" s="1" t="s">
        <v>158</v>
      </c>
      <c r="H1" s="1" t="s">
        <v>160</v>
      </c>
      <c r="I1" s="1" t="s">
        <v>159</v>
      </c>
      <c r="J1" s="1" t="s">
        <v>159</v>
      </c>
      <c r="K1" s="1" t="s">
        <v>159</v>
      </c>
      <c r="L1" s="1" t="s">
        <v>161</v>
      </c>
      <c r="M1" s="1" t="s">
        <v>406</v>
      </c>
      <c r="N1" s="1" t="s">
        <v>162</v>
      </c>
      <c r="O1" s="1" t="s">
        <v>163</v>
      </c>
      <c r="P1" s="1" t="s">
        <v>164</v>
      </c>
      <c r="Q1" s="1" t="s">
        <v>165</v>
      </c>
      <c r="R1" s="1" t="s">
        <v>166</v>
      </c>
      <c r="S1" s="1" t="s">
        <v>167</v>
      </c>
      <c r="T1" s="1" t="s">
        <v>168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132</v>
      </c>
      <c r="AD1" s="1" t="s">
        <v>133</v>
      </c>
      <c r="AE1" s="1" t="s">
        <v>134</v>
      </c>
      <c r="AF1" s="1" t="s">
        <v>135</v>
      </c>
      <c r="AG1" s="1" t="s">
        <v>136</v>
      </c>
      <c r="AH1" s="1" t="s">
        <v>137</v>
      </c>
      <c r="AI1" s="1" t="s">
        <v>138</v>
      </c>
      <c r="AJ1" s="1" t="s">
        <v>139</v>
      </c>
      <c r="AK1" s="1" t="s">
        <v>140</v>
      </c>
      <c r="AL1" s="1" t="s">
        <v>141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147</v>
      </c>
      <c r="AS1" s="1" t="s">
        <v>148</v>
      </c>
      <c r="AT1" s="1" t="s">
        <v>149</v>
      </c>
      <c r="AU1" s="1" t="s">
        <v>150</v>
      </c>
      <c r="AV1" s="1" t="s">
        <v>151</v>
      </c>
      <c r="AW1" s="1" t="s">
        <v>152</v>
      </c>
      <c r="AX1" s="1" t="s">
        <v>153</v>
      </c>
      <c r="AY1" s="1" t="s">
        <v>154</v>
      </c>
      <c r="AZ1" s="1" t="s">
        <v>155</v>
      </c>
      <c r="BA1" s="1" t="s">
        <v>156</v>
      </c>
      <c r="BB1" s="1" t="s">
        <v>204</v>
      </c>
      <c r="BC1" s="1" t="s">
        <v>205</v>
      </c>
      <c r="BD1" s="1" t="s">
        <v>563</v>
      </c>
    </row>
    <row r="2" spans="1:56" x14ac:dyDescent="0.2">
      <c r="A2" s="1" t="s">
        <v>20</v>
      </c>
      <c r="B2" s="1" t="s">
        <v>26</v>
      </c>
      <c r="C2" s="1" t="s">
        <v>27</v>
      </c>
      <c r="D2" s="1" t="s">
        <v>208</v>
      </c>
      <c r="E2" s="1" t="s">
        <v>209</v>
      </c>
      <c r="F2" s="1" t="s">
        <v>212</v>
      </c>
      <c r="G2" s="1" t="s">
        <v>213</v>
      </c>
      <c r="H2" s="1" t="s">
        <v>214</v>
      </c>
      <c r="I2" s="1" t="s">
        <v>402</v>
      </c>
      <c r="J2" s="1" t="s">
        <v>400</v>
      </c>
      <c r="K2" s="1" t="s">
        <v>401</v>
      </c>
      <c r="L2" s="1" t="s">
        <v>215</v>
      </c>
      <c r="M2" s="1" t="s">
        <v>405</v>
      </c>
      <c r="N2" s="1" t="s">
        <v>216</v>
      </c>
      <c r="O2" s="1" t="s">
        <v>217</v>
      </c>
      <c r="P2" s="1" t="s">
        <v>218</v>
      </c>
      <c r="Q2" s="1" t="s">
        <v>219</v>
      </c>
      <c r="R2" s="1" t="s">
        <v>220</v>
      </c>
      <c r="S2" s="1" t="s">
        <v>221</v>
      </c>
      <c r="T2" s="1" t="s">
        <v>222</v>
      </c>
      <c r="U2" s="1" t="s">
        <v>170</v>
      </c>
      <c r="V2" s="1" t="s">
        <v>171</v>
      </c>
      <c r="W2" s="1" t="s">
        <v>188</v>
      </c>
      <c r="X2" s="1" t="s">
        <v>173</v>
      </c>
      <c r="Y2" s="1" t="s">
        <v>174</v>
      </c>
      <c r="Z2" s="1" t="s">
        <v>175</v>
      </c>
      <c r="AA2" s="1" t="s">
        <v>176</v>
      </c>
      <c r="AB2" s="1" t="s">
        <v>177</v>
      </c>
      <c r="AC2" s="1" t="s">
        <v>178</v>
      </c>
      <c r="AD2" s="1" t="s">
        <v>179</v>
      </c>
      <c r="AE2" s="1" t="s">
        <v>180</v>
      </c>
      <c r="AF2" s="1" t="s">
        <v>181</v>
      </c>
      <c r="AG2" s="1" t="s">
        <v>182</v>
      </c>
      <c r="AH2" s="1" t="s">
        <v>183</v>
      </c>
      <c r="AI2" s="1" t="s">
        <v>184</v>
      </c>
      <c r="AJ2" s="1" t="s">
        <v>185</v>
      </c>
      <c r="AK2" s="1" t="s">
        <v>186</v>
      </c>
      <c r="AL2" s="1" t="s">
        <v>187</v>
      </c>
      <c r="AM2" s="1" t="s">
        <v>172</v>
      </c>
      <c r="AN2" s="1" t="s">
        <v>189</v>
      </c>
      <c r="AO2" s="1" t="s">
        <v>190</v>
      </c>
      <c r="AP2" s="1" t="s">
        <v>191</v>
      </c>
      <c r="AQ2" s="1" t="s">
        <v>192</v>
      </c>
      <c r="AR2" s="1" t="s">
        <v>193</v>
      </c>
      <c r="AS2" s="1" t="s">
        <v>194</v>
      </c>
      <c r="AT2" s="1" t="s">
        <v>195</v>
      </c>
      <c r="AU2" s="1" t="s">
        <v>196</v>
      </c>
      <c r="AV2" s="1" t="s">
        <v>197</v>
      </c>
      <c r="AW2" s="1" t="s">
        <v>198</v>
      </c>
      <c r="AX2" s="1" t="s">
        <v>199</v>
      </c>
      <c r="AY2" s="1" t="s">
        <v>200</v>
      </c>
      <c r="AZ2" s="1" t="s">
        <v>201</v>
      </c>
      <c r="BA2" s="1" t="s">
        <v>202</v>
      </c>
      <c r="BB2" s="1" t="s">
        <v>206</v>
      </c>
      <c r="BC2" s="1" t="s">
        <v>207</v>
      </c>
      <c r="BD2" s="1" t="s">
        <v>203</v>
      </c>
    </row>
    <row r="3" spans="1:56" x14ac:dyDescent="0.2">
      <c r="A3" s="1" t="s">
        <v>23</v>
      </c>
      <c r="B3" s="1" t="s">
        <v>28</v>
      </c>
      <c r="C3" s="1"/>
      <c r="D3" s="1" t="s">
        <v>28</v>
      </c>
      <c r="E3" s="1" t="s">
        <v>28</v>
      </c>
      <c r="F3" s="1" t="s">
        <v>28</v>
      </c>
      <c r="G3" s="1" t="s">
        <v>23</v>
      </c>
      <c r="H3" s="1" t="s">
        <v>23</v>
      </c>
      <c r="I3" s="1" t="s">
        <v>404</v>
      </c>
      <c r="J3" s="1" t="s">
        <v>404</v>
      </c>
      <c r="K3" s="1" t="s">
        <v>404</v>
      </c>
      <c r="L3" s="1" t="s">
        <v>403</v>
      </c>
      <c r="M3" s="1" t="s">
        <v>23</v>
      </c>
      <c r="N3" s="1" t="s">
        <v>23</v>
      </c>
      <c r="O3" s="1" t="s">
        <v>23</v>
      </c>
      <c r="P3" s="1" t="s">
        <v>28</v>
      </c>
      <c r="Q3" s="1" t="s">
        <v>292</v>
      </c>
      <c r="R3" s="1" t="s">
        <v>292</v>
      </c>
      <c r="S3" s="1" t="s">
        <v>23</v>
      </c>
      <c r="T3" s="1" t="s">
        <v>23</v>
      </c>
      <c r="U3" s="1" t="s">
        <v>292</v>
      </c>
      <c r="V3" s="1" t="s">
        <v>292</v>
      </c>
      <c r="W3" s="1" t="s">
        <v>292</v>
      </c>
      <c r="X3" s="1" t="s">
        <v>292</v>
      </c>
      <c r="Y3" s="1" t="s">
        <v>292</v>
      </c>
      <c r="Z3" s="1" t="s">
        <v>292</v>
      </c>
      <c r="AA3" s="1" t="s">
        <v>292</v>
      </c>
      <c r="AB3" s="1" t="s">
        <v>292</v>
      </c>
      <c r="AC3" s="1" t="s">
        <v>292</v>
      </c>
      <c r="AD3" s="1" t="s">
        <v>292</v>
      </c>
      <c r="AE3" s="1" t="s">
        <v>292</v>
      </c>
      <c r="AF3" s="1" t="s">
        <v>292</v>
      </c>
      <c r="AG3" s="1" t="s">
        <v>292</v>
      </c>
      <c r="AH3" s="1" t="s">
        <v>292</v>
      </c>
      <c r="AI3" s="1" t="s">
        <v>292</v>
      </c>
      <c r="AJ3" s="1" t="s">
        <v>292</v>
      </c>
      <c r="AK3" s="1" t="s">
        <v>292</v>
      </c>
      <c r="AL3" s="1" t="s">
        <v>292</v>
      </c>
      <c r="AM3" s="1" t="s">
        <v>292</v>
      </c>
      <c r="AN3" s="1" t="s">
        <v>292</v>
      </c>
      <c r="AO3" s="1" t="s">
        <v>292</v>
      </c>
      <c r="AP3" s="1" t="s">
        <v>292</v>
      </c>
      <c r="AQ3" s="1" t="s">
        <v>292</v>
      </c>
      <c r="AR3" s="1" t="s">
        <v>292</v>
      </c>
      <c r="AS3" s="1" t="s">
        <v>292</v>
      </c>
      <c r="AT3" s="1" t="s">
        <v>292</v>
      </c>
      <c r="AU3" s="1" t="s">
        <v>292</v>
      </c>
      <c r="AV3" s="1" t="s">
        <v>292</v>
      </c>
      <c r="AW3" s="1" t="s">
        <v>292</v>
      </c>
      <c r="AX3" s="1" t="s">
        <v>292</v>
      </c>
      <c r="AY3" s="1" t="s">
        <v>292</v>
      </c>
      <c r="AZ3" s="1" t="s">
        <v>292</v>
      </c>
      <c r="BA3" s="1" t="s">
        <v>292</v>
      </c>
      <c r="BB3" s="1" t="s">
        <v>292</v>
      </c>
      <c r="BC3" s="1" t="s">
        <v>292</v>
      </c>
      <c r="BD3" s="1" t="s">
        <v>292</v>
      </c>
    </row>
    <row r="4" spans="1:56" ht="15.75" x14ac:dyDescent="0.3">
      <c r="A4" s="7">
        <v>1</v>
      </c>
      <c r="B4" s="7"/>
      <c r="C4" s="7" t="s">
        <v>225</v>
      </c>
      <c r="D4" s="7" t="s">
        <v>223</v>
      </c>
      <c r="E4" s="7" t="s">
        <v>515</v>
      </c>
      <c r="F4" s="7" t="s">
        <v>468</v>
      </c>
      <c r="G4" s="7">
        <v>185</v>
      </c>
      <c r="H4" s="7">
        <v>86</v>
      </c>
      <c r="I4" s="7" t="s">
        <v>408</v>
      </c>
      <c r="J4" s="7"/>
      <c r="K4" s="7"/>
      <c r="L4" s="7">
        <v>1</v>
      </c>
      <c r="M4" s="7">
        <v>1</v>
      </c>
      <c r="N4" s="7">
        <f ca="1">ROUND(RAND()*14+18,0)</f>
        <v>31</v>
      </c>
      <c r="O4" s="7">
        <f ca="1">ROUND(RAND()*2+33,0)</f>
        <v>34</v>
      </c>
      <c r="P4" s="7" t="s">
        <v>286</v>
      </c>
      <c r="Q4" s="7">
        <f ca="1">R4*3*(O4-N4)</f>
        <v>59643</v>
      </c>
      <c r="R4" s="7">
        <f>ROUND(SUM(U4:BD4)^3/30000,0)</f>
        <v>6627</v>
      </c>
      <c r="S4" s="7">
        <v>1</v>
      </c>
      <c r="T4" s="7">
        <v>2</v>
      </c>
      <c r="U4" s="7">
        <f>ROUND(AVERAGE(AA4:AE4),2)</f>
        <v>17.66</v>
      </c>
      <c r="V4" s="7">
        <f>ROUND(AVERAGE(AF4:AJ4),2)</f>
        <v>15.64</v>
      </c>
      <c r="W4" s="7">
        <f>ROUND(AVERAGE(AI4:AM4),2)</f>
        <v>14.63</v>
      </c>
      <c r="X4" s="7">
        <f>ROUND(AVERAGE(AP4:AT4),2)</f>
        <v>15.67</v>
      </c>
      <c r="Y4" s="7">
        <f>ROUND(AVERAGE(AU4:AY4),2)</f>
        <v>15.93</v>
      </c>
      <c r="Z4" s="7">
        <f>ROUND(AVERAGE(AZ4:BD4),2)</f>
        <v>17.920000000000002</v>
      </c>
      <c r="AA4" s="7">
        <v>17.559999999999999</v>
      </c>
      <c r="AB4" s="7">
        <v>18.23</v>
      </c>
      <c r="AC4" s="7">
        <v>17.88</v>
      </c>
      <c r="AD4" s="7">
        <v>17.32</v>
      </c>
      <c r="AE4" s="7">
        <v>17.32</v>
      </c>
      <c r="AF4" s="7">
        <v>16.510000000000002</v>
      </c>
      <c r="AG4" s="7">
        <v>16.47</v>
      </c>
      <c r="AH4" s="7">
        <v>15.49</v>
      </c>
      <c r="AI4" s="7">
        <v>14.55</v>
      </c>
      <c r="AJ4" s="7">
        <v>15.16</v>
      </c>
      <c r="AK4" s="7">
        <v>14.49</v>
      </c>
      <c r="AL4" s="7">
        <v>14.53</v>
      </c>
      <c r="AM4" s="7">
        <v>14.41</v>
      </c>
      <c r="AN4" s="7">
        <v>14.18</v>
      </c>
      <c r="AO4" s="7">
        <v>14.5</v>
      </c>
      <c r="AP4" s="7">
        <v>14.85</v>
      </c>
      <c r="AQ4" s="7">
        <v>15.77</v>
      </c>
      <c r="AR4" s="7">
        <v>16.170000000000002</v>
      </c>
      <c r="AS4" s="7">
        <v>15.94</v>
      </c>
      <c r="AT4" s="7">
        <v>15.6</v>
      </c>
      <c r="AU4" s="7">
        <v>14.7</v>
      </c>
      <c r="AV4" s="7">
        <v>15.09</v>
      </c>
      <c r="AW4" s="7">
        <v>15.84</v>
      </c>
      <c r="AX4" s="7">
        <v>16.57</v>
      </c>
      <c r="AY4" s="7">
        <v>17.46</v>
      </c>
      <c r="AZ4" s="7">
        <v>17.68</v>
      </c>
      <c r="BA4" s="7">
        <v>17.18</v>
      </c>
      <c r="BB4" s="7">
        <v>17.86</v>
      </c>
      <c r="BC4" s="7">
        <v>18.28</v>
      </c>
      <c r="BD4" s="7">
        <v>18.59</v>
      </c>
    </row>
    <row r="5" spans="1:56" ht="15.75" x14ac:dyDescent="0.3">
      <c r="A5" s="7">
        <v>2</v>
      </c>
      <c r="B5" s="7"/>
      <c r="C5" s="7" t="s">
        <v>226</v>
      </c>
      <c r="D5" s="7" t="s">
        <v>223</v>
      </c>
      <c r="E5" s="7" t="s">
        <v>516</v>
      </c>
      <c r="F5" s="7" t="s">
        <v>469</v>
      </c>
      <c r="G5" s="7">
        <v>175</v>
      </c>
      <c r="H5" s="7">
        <v>68</v>
      </c>
      <c r="I5" s="7" t="s">
        <v>275</v>
      </c>
      <c r="J5" s="7"/>
      <c r="K5" s="7"/>
      <c r="L5" s="7">
        <v>0</v>
      </c>
      <c r="M5" s="7">
        <v>6</v>
      </c>
      <c r="N5" s="7">
        <f t="shared" ref="N5:N50" ca="1" si="0">ROUND(RAND()*14+18,0)</f>
        <v>21</v>
      </c>
      <c r="O5" s="7">
        <f t="shared" ref="O5:O50" ca="1" si="1">ROUND(RAND()*2+33,0)</f>
        <v>33</v>
      </c>
      <c r="P5" s="7" t="s">
        <v>286</v>
      </c>
      <c r="Q5" s="7">
        <f t="shared" ref="Q5:Q50" ca="1" si="2">R5*3*(O5-N5)</f>
        <v>50652</v>
      </c>
      <c r="R5" s="7">
        <f t="shared" ref="R5:R50" si="3">ROUND(SUM(U5:BD5)^3/30000,0)</f>
        <v>1407</v>
      </c>
      <c r="S5" s="7">
        <v>2</v>
      </c>
      <c r="T5" s="7">
        <v>1</v>
      </c>
      <c r="U5" s="7">
        <f t="shared" ref="U5:U50" si="4">ROUND(AVERAGE(AA5:AE5),2)</f>
        <v>9.8000000000000007</v>
      </c>
      <c r="V5" s="7">
        <f t="shared" ref="V5:V50" si="5">ROUND(AVERAGE(AF5:AJ5),2)</f>
        <v>10.1</v>
      </c>
      <c r="W5" s="7">
        <f t="shared" ref="W5:W50" si="6">ROUND(AVERAGE(AI5:AM5),2)</f>
        <v>9.9499999999999993</v>
      </c>
      <c r="X5" s="7">
        <f t="shared" ref="X5:X50" si="7">ROUND(AVERAGE(AP5:AT5),2)</f>
        <v>9.85</v>
      </c>
      <c r="Y5" s="7">
        <f t="shared" ref="Y5:Y50" si="8">ROUND(AVERAGE(AU5:AY5),2)</f>
        <v>9.6300000000000008</v>
      </c>
      <c r="Z5" s="7">
        <f t="shared" ref="Z5:Z50" si="9">ROUND(AVERAGE(AZ5:BD5),2)</f>
        <v>8.7799999999999994</v>
      </c>
      <c r="AA5" s="7">
        <v>10.1</v>
      </c>
      <c r="AB5" s="7">
        <v>10.35</v>
      </c>
      <c r="AC5" s="7">
        <v>9.65</v>
      </c>
      <c r="AD5" s="7">
        <v>9.23</v>
      </c>
      <c r="AE5" s="7">
        <v>9.69</v>
      </c>
      <c r="AF5" s="7">
        <v>10.36</v>
      </c>
      <c r="AG5" s="7">
        <v>10.029999999999999</v>
      </c>
      <c r="AH5" s="7">
        <v>9.6999999999999993</v>
      </c>
      <c r="AI5" s="7">
        <v>10.52</v>
      </c>
      <c r="AJ5" s="7">
        <v>9.8800000000000008</v>
      </c>
      <c r="AK5" s="7">
        <v>10.26</v>
      </c>
      <c r="AL5" s="7">
        <v>9.5399999999999991</v>
      </c>
      <c r="AM5" s="7">
        <v>9.5500000000000007</v>
      </c>
      <c r="AN5" s="7">
        <v>9.7899999999999991</v>
      </c>
      <c r="AO5" s="7">
        <v>10.19</v>
      </c>
      <c r="AP5" s="7">
        <v>9.93</v>
      </c>
      <c r="AQ5" s="7">
        <v>10.199999999999999</v>
      </c>
      <c r="AR5" s="7">
        <v>9.8699999999999992</v>
      </c>
      <c r="AS5" s="7">
        <v>9.6</v>
      </c>
      <c r="AT5" s="7">
        <v>9.64</v>
      </c>
      <c r="AU5" s="7">
        <v>9.5500000000000007</v>
      </c>
      <c r="AV5" s="7">
        <v>10.53</v>
      </c>
      <c r="AW5" s="7">
        <v>10.119999999999999</v>
      </c>
      <c r="AX5" s="7">
        <v>9.4700000000000006</v>
      </c>
      <c r="AY5" s="7">
        <v>8.48</v>
      </c>
      <c r="AZ5" s="7">
        <v>8.06</v>
      </c>
      <c r="BA5" s="7">
        <v>7.9</v>
      </c>
      <c r="BB5" s="7">
        <v>8.58</v>
      </c>
      <c r="BC5" s="7">
        <v>9.3800000000000008</v>
      </c>
      <c r="BD5" s="7">
        <v>9.9600000000000009</v>
      </c>
    </row>
    <row r="6" spans="1:56" ht="15.75" x14ac:dyDescent="0.3">
      <c r="A6" s="7">
        <v>3</v>
      </c>
      <c r="B6" s="7"/>
      <c r="C6" s="7" t="s">
        <v>227</v>
      </c>
      <c r="D6" s="7" t="s">
        <v>223</v>
      </c>
      <c r="E6" s="7" t="s">
        <v>517</v>
      </c>
      <c r="F6" s="7" t="s">
        <v>470</v>
      </c>
      <c r="G6" s="7">
        <v>190</v>
      </c>
      <c r="H6" s="7">
        <v>91</v>
      </c>
      <c r="I6" s="7" t="s">
        <v>275</v>
      </c>
      <c r="J6" s="7"/>
      <c r="K6" s="7"/>
      <c r="L6" s="7">
        <v>2</v>
      </c>
      <c r="M6" s="7">
        <v>5</v>
      </c>
      <c r="N6" s="7">
        <f t="shared" ca="1" si="0"/>
        <v>20</v>
      </c>
      <c r="O6" s="7">
        <f t="shared" ca="1" si="1"/>
        <v>33</v>
      </c>
      <c r="P6" s="7" t="s">
        <v>286</v>
      </c>
      <c r="Q6" s="7">
        <f t="shared" ca="1" si="2"/>
        <v>126048</v>
      </c>
      <c r="R6" s="7">
        <f t="shared" si="3"/>
        <v>3232</v>
      </c>
      <c r="S6" s="7">
        <v>3</v>
      </c>
      <c r="T6" s="7">
        <v>3</v>
      </c>
      <c r="U6" s="7">
        <f t="shared" si="4"/>
        <v>15.05</v>
      </c>
      <c r="V6" s="7">
        <f t="shared" si="5"/>
        <v>12.14</v>
      </c>
      <c r="W6" s="7">
        <f t="shared" si="6"/>
        <v>10.71</v>
      </c>
      <c r="X6" s="7">
        <f t="shared" si="7"/>
        <v>11.93</v>
      </c>
      <c r="Y6" s="7">
        <f t="shared" si="8"/>
        <v>13.51</v>
      </c>
      <c r="Z6" s="7">
        <f t="shared" si="9"/>
        <v>13.52</v>
      </c>
      <c r="AA6" s="7">
        <v>16.04</v>
      </c>
      <c r="AB6" s="7">
        <v>15.6</v>
      </c>
      <c r="AC6" s="7">
        <v>15.21</v>
      </c>
      <c r="AD6" s="7">
        <v>14.31</v>
      </c>
      <c r="AE6" s="7">
        <v>14.1</v>
      </c>
      <c r="AF6" s="7">
        <v>13.17</v>
      </c>
      <c r="AG6" s="7">
        <v>13.09</v>
      </c>
      <c r="AH6" s="7">
        <v>12.45</v>
      </c>
      <c r="AI6" s="7">
        <v>11.47</v>
      </c>
      <c r="AJ6" s="7">
        <v>10.51</v>
      </c>
      <c r="AK6" s="7">
        <v>10.79</v>
      </c>
      <c r="AL6" s="7">
        <v>10.68</v>
      </c>
      <c r="AM6" s="7">
        <v>10.1</v>
      </c>
      <c r="AN6" s="7">
        <v>9.74</v>
      </c>
      <c r="AO6" s="7">
        <v>10.48</v>
      </c>
      <c r="AP6" s="7">
        <v>10.92</v>
      </c>
      <c r="AQ6" s="7">
        <v>11.44</v>
      </c>
      <c r="AR6" s="7">
        <v>11.9</v>
      </c>
      <c r="AS6" s="7">
        <v>12.64</v>
      </c>
      <c r="AT6" s="7">
        <v>12.76</v>
      </c>
      <c r="AU6" s="7">
        <v>12.15</v>
      </c>
      <c r="AV6" s="7">
        <v>12.99</v>
      </c>
      <c r="AW6" s="7">
        <v>13.78</v>
      </c>
      <c r="AX6" s="7">
        <v>14.54</v>
      </c>
      <c r="AY6" s="7">
        <v>14.1</v>
      </c>
      <c r="AZ6" s="7">
        <v>14.18</v>
      </c>
      <c r="BA6" s="7">
        <v>13.39</v>
      </c>
      <c r="BB6" s="7">
        <v>12.89</v>
      </c>
      <c r="BC6" s="7">
        <v>13.76</v>
      </c>
      <c r="BD6" s="7">
        <v>13.36</v>
      </c>
    </row>
    <row r="7" spans="1:56" ht="15.75" x14ac:dyDescent="0.3">
      <c r="A7" s="7">
        <v>4</v>
      </c>
      <c r="B7" s="7"/>
      <c r="C7" s="7" t="s">
        <v>228</v>
      </c>
      <c r="D7" s="7" t="s">
        <v>223</v>
      </c>
      <c r="E7" s="7" t="s">
        <v>518</v>
      </c>
      <c r="F7" s="7" t="s">
        <v>471</v>
      </c>
      <c r="G7" s="7">
        <v>182</v>
      </c>
      <c r="H7" s="7">
        <v>74</v>
      </c>
      <c r="I7" s="7" t="s">
        <v>276</v>
      </c>
      <c r="J7" s="7"/>
      <c r="K7" s="7"/>
      <c r="L7" s="7">
        <v>1</v>
      </c>
      <c r="M7" s="7">
        <v>3</v>
      </c>
      <c r="N7" s="7">
        <f t="shared" ca="1" si="0"/>
        <v>28</v>
      </c>
      <c r="O7" s="7">
        <f t="shared" ca="1" si="1"/>
        <v>34</v>
      </c>
      <c r="P7" s="7" t="s">
        <v>286</v>
      </c>
      <c r="Q7" s="7">
        <f t="shared" ca="1" si="2"/>
        <v>665424</v>
      </c>
      <c r="R7" s="7">
        <f t="shared" si="3"/>
        <v>36968</v>
      </c>
      <c r="S7" s="7">
        <v>4</v>
      </c>
      <c r="T7" s="7">
        <v>3</v>
      </c>
      <c r="U7" s="7">
        <f t="shared" si="4"/>
        <v>27.51</v>
      </c>
      <c r="V7" s="7">
        <f t="shared" si="5"/>
        <v>27.95</v>
      </c>
      <c r="W7" s="7">
        <f t="shared" si="6"/>
        <v>28.34</v>
      </c>
      <c r="X7" s="7">
        <f t="shared" si="7"/>
        <v>28.88</v>
      </c>
      <c r="Y7" s="7">
        <f t="shared" si="8"/>
        <v>29.77</v>
      </c>
      <c r="Z7" s="7">
        <f t="shared" si="9"/>
        <v>29.75</v>
      </c>
      <c r="AA7" s="7">
        <v>26.9</v>
      </c>
      <c r="AB7" s="7">
        <v>26.47</v>
      </c>
      <c r="AC7" s="7">
        <v>27.46</v>
      </c>
      <c r="AD7" s="7">
        <v>27.94</v>
      </c>
      <c r="AE7" s="7">
        <v>28.79</v>
      </c>
      <c r="AF7" s="7">
        <v>27.88</v>
      </c>
      <c r="AG7" s="7">
        <v>27.65</v>
      </c>
      <c r="AH7" s="7">
        <v>27.97</v>
      </c>
      <c r="AI7" s="7">
        <v>27.92</v>
      </c>
      <c r="AJ7" s="7">
        <v>28.35</v>
      </c>
      <c r="AK7" s="7">
        <v>28.1</v>
      </c>
      <c r="AL7" s="7">
        <v>28.24</v>
      </c>
      <c r="AM7" s="7">
        <v>29.08</v>
      </c>
      <c r="AN7" s="7">
        <v>29.17</v>
      </c>
      <c r="AO7" s="7">
        <v>28.98</v>
      </c>
      <c r="AP7" s="7">
        <v>28.5</v>
      </c>
      <c r="AQ7" s="7">
        <v>28.08</v>
      </c>
      <c r="AR7" s="7">
        <v>28.96</v>
      </c>
      <c r="AS7" s="7">
        <v>29.31</v>
      </c>
      <c r="AT7" s="7">
        <v>29.55</v>
      </c>
      <c r="AU7" s="7">
        <v>30.01</v>
      </c>
      <c r="AV7" s="7">
        <v>29.4</v>
      </c>
      <c r="AW7" s="7">
        <v>29.5</v>
      </c>
      <c r="AX7" s="7">
        <v>29.66</v>
      </c>
      <c r="AY7" s="7">
        <v>30.3</v>
      </c>
      <c r="AZ7" s="7">
        <v>30.19</v>
      </c>
      <c r="BA7" s="7">
        <v>30.39</v>
      </c>
      <c r="BB7" s="7">
        <v>30.11</v>
      </c>
      <c r="BC7" s="7">
        <v>29.25</v>
      </c>
      <c r="BD7" s="7">
        <v>28.79</v>
      </c>
    </row>
    <row r="8" spans="1:56" ht="15.75" x14ac:dyDescent="0.3">
      <c r="A8" s="7">
        <v>5</v>
      </c>
      <c r="B8" s="7"/>
      <c r="C8" s="7" t="s">
        <v>229</v>
      </c>
      <c r="D8" s="7" t="s">
        <v>223</v>
      </c>
      <c r="E8" s="7" t="s">
        <v>519</v>
      </c>
      <c r="F8" s="7" t="s">
        <v>472</v>
      </c>
      <c r="G8" s="7">
        <v>178</v>
      </c>
      <c r="H8" s="7">
        <v>84</v>
      </c>
      <c r="I8" s="7" t="s">
        <v>562</v>
      </c>
      <c r="J8" s="7"/>
      <c r="K8" s="7"/>
      <c r="L8" s="7">
        <v>0</v>
      </c>
      <c r="M8" s="7">
        <v>2</v>
      </c>
      <c r="N8" s="7">
        <f t="shared" ca="1" si="0"/>
        <v>28</v>
      </c>
      <c r="O8" s="7">
        <f t="shared" ca="1" si="1"/>
        <v>34</v>
      </c>
      <c r="P8" s="7" t="s">
        <v>286</v>
      </c>
      <c r="Q8" s="7">
        <f t="shared" ca="1" si="2"/>
        <v>559206</v>
      </c>
      <c r="R8" s="7">
        <f t="shared" si="3"/>
        <v>31067</v>
      </c>
      <c r="S8" s="7">
        <v>5</v>
      </c>
      <c r="T8" s="7">
        <v>3</v>
      </c>
      <c r="U8" s="7">
        <f t="shared" si="4"/>
        <v>27.75</v>
      </c>
      <c r="V8" s="7">
        <f t="shared" si="5"/>
        <v>28.36</v>
      </c>
      <c r="W8" s="7">
        <f t="shared" si="6"/>
        <v>27.51</v>
      </c>
      <c r="X8" s="7">
        <f t="shared" si="7"/>
        <v>26.97</v>
      </c>
      <c r="Y8" s="7">
        <f t="shared" si="8"/>
        <v>26.23</v>
      </c>
      <c r="Z8" s="7">
        <f t="shared" si="9"/>
        <v>26.66</v>
      </c>
      <c r="AA8" s="7">
        <v>28.43</v>
      </c>
      <c r="AB8" s="7">
        <v>28.33</v>
      </c>
      <c r="AC8" s="7">
        <v>27.36</v>
      </c>
      <c r="AD8" s="7">
        <v>27.79</v>
      </c>
      <c r="AE8" s="7">
        <v>26.82</v>
      </c>
      <c r="AF8" s="7">
        <v>27.73</v>
      </c>
      <c r="AG8" s="7">
        <v>28.42</v>
      </c>
      <c r="AH8" s="7">
        <v>28.27</v>
      </c>
      <c r="AI8" s="7">
        <v>29.09</v>
      </c>
      <c r="AJ8" s="7">
        <v>28.31</v>
      </c>
      <c r="AK8" s="7">
        <v>27.32</v>
      </c>
      <c r="AL8" s="7">
        <v>26.85</v>
      </c>
      <c r="AM8" s="7">
        <v>25.96</v>
      </c>
      <c r="AN8" s="7">
        <v>26.27</v>
      </c>
      <c r="AO8" s="7">
        <v>27.09</v>
      </c>
      <c r="AP8" s="7">
        <v>26.85</v>
      </c>
      <c r="AQ8" s="7">
        <v>26.74</v>
      </c>
      <c r="AR8" s="7">
        <v>26.54</v>
      </c>
      <c r="AS8" s="7">
        <v>26.94</v>
      </c>
      <c r="AT8" s="7">
        <v>27.77</v>
      </c>
      <c r="AU8" s="7">
        <v>26.85</v>
      </c>
      <c r="AV8" s="7">
        <v>26.17</v>
      </c>
      <c r="AW8" s="7">
        <v>25.4</v>
      </c>
      <c r="AX8" s="7">
        <v>26.38</v>
      </c>
      <c r="AY8" s="7">
        <v>26.33</v>
      </c>
      <c r="AZ8" s="7">
        <v>26.63</v>
      </c>
      <c r="BA8" s="7">
        <v>27.01</v>
      </c>
      <c r="BB8" s="7">
        <v>26.44</v>
      </c>
      <c r="BC8" s="7">
        <v>26.52</v>
      </c>
      <c r="BD8" s="7">
        <v>26.71</v>
      </c>
    </row>
    <row r="9" spans="1:56" ht="15.75" x14ac:dyDescent="0.3">
      <c r="A9" s="7">
        <v>6</v>
      </c>
      <c r="B9" s="7" t="s">
        <v>272</v>
      </c>
      <c r="C9" s="7" t="s">
        <v>230</v>
      </c>
      <c r="D9" s="7" t="s">
        <v>223</v>
      </c>
      <c r="E9" s="7" t="s">
        <v>520</v>
      </c>
      <c r="F9" s="7" t="s">
        <v>473</v>
      </c>
      <c r="G9" s="7">
        <v>182</v>
      </c>
      <c r="H9" s="7">
        <v>91</v>
      </c>
      <c r="I9" s="7" t="s">
        <v>278</v>
      </c>
      <c r="J9" s="7"/>
      <c r="K9" s="7"/>
      <c r="L9" s="7">
        <v>2</v>
      </c>
      <c r="M9" s="7">
        <v>23</v>
      </c>
      <c r="N9" s="7">
        <f t="shared" ca="1" si="0"/>
        <v>31</v>
      </c>
      <c r="O9" s="7">
        <f t="shared" ca="1" si="1"/>
        <v>34</v>
      </c>
      <c r="P9" s="7" t="s">
        <v>286</v>
      </c>
      <c r="Q9" s="7">
        <f t="shared" ca="1" si="2"/>
        <v>30465</v>
      </c>
      <c r="R9" s="7">
        <f t="shared" si="3"/>
        <v>3385</v>
      </c>
      <c r="S9" s="7">
        <v>12</v>
      </c>
      <c r="T9" s="7">
        <v>2</v>
      </c>
      <c r="U9" s="7">
        <f t="shared" si="4"/>
        <v>13.81</v>
      </c>
      <c r="V9" s="7">
        <f t="shared" si="5"/>
        <v>13.12</v>
      </c>
      <c r="W9" s="7">
        <f t="shared" si="6"/>
        <v>13.28</v>
      </c>
      <c r="X9" s="7">
        <f t="shared" si="7"/>
        <v>13.35</v>
      </c>
      <c r="Y9" s="7">
        <f t="shared" si="8"/>
        <v>12.38</v>
      </c>
      <c r="Z9" s="7">
        <f t="shared" si="9"/>
        <v>11.18</v>
      </c>
      <c r="AA9" s="7">
        <v>13.02</v>
      </c>
      <c r="AB9" s="7">
        <v>13.89</v>
      </c>
      <c r="AC9" s="7">
        <v>14.71</v>
      </c>
      <c r="AD9" s="7">
        <v>13.74</v>
      </c>
      <c r="AE9" s="7">
        <v>13.69</v>
      </c>
      <c r="AF9" s="7">
        <v>13.64</v>
      </c>
      <c r="AG9" s="7">
        <v>13.39</v>
      </c>
      <c r="AH9" s="7">
        <v>13.22</v>
      </c>
      <c r="AI9" s="7">
        <v>12.4</v>
      </c>
      <c r="AJ9" s="7">
        <v>12.96</v>
      </c>
      <c r="AK9" s="7">
        <v>13.64</v>
      </c>
      <c r="AL9" s="7">
        <v>13.8</v>
      </c>
      <c r="AM9" s="7">
        <v>13.62</v>
      </c>
      <c r="AN9" s="7">
        <v>14.16</v>
      </c>
      <c r="AO9" s="7">
        <v>15</v>
      </c>
      <c r="AP9" s="7">
        <v>14.4</v>
      </c>
      <c r="AQ9" s="7">
        <v>14.16</v>
      </c>
      <c r="AR9" s="7">
        <v>13.32</v>
      </c>
      <c r="AS9" s="7">
        <v>12.86</v>
      </c>
      <c r="AT9" s="7">
        <v>12.01</v>
      </c>
      <c r="AU9" s="7">
        <v>12.98</v>
      </c>
      <c r="AV9" s="7">
        <v>13.27</v>
      </c>
      <c r="AW9" s="7">
        <v>12.75</v>
      </c>
      <c r="AX9" s="7">
        <v>11.93</v>
      </c>
      <c r="AY9" s="7">
        <v>10.96</v>
      </c>
      <c r="AZ9" s="7">
        <v>10.66</v>
      </c>
      <c r="BA9" s="7">
        <v>10.52</v>
      </c>
      <c r="BB9" s="7">
        <v>11.02</v>
      </c>
      <c r="BC9" s="7">
        <v>11.44</v>
      </c>
      <c r="BD9" s="7">
        <v>12.25</v>
      </c>
    </row>
    <row r="10" spans="1:56" ht="15.75" x14ac:dyDescent="0.3">
      <c r="A10" s="7">
        <v>7</v>
      </c>
      <c r="B10" s="7"/>
      <c r="C10" s="7" t="s">
        <v>231</v>
      </c>
      <c r="D10" s="7" t="s">
        <v>223</v>
      </c>
      <c r="E10" s="7" t="s">
        <v>521</v>
      </c>
      <c r="F10" s="7" t="s">
        <v>474</v>
      </c>
      <c r="G10" s="7">
        <v>188</v>
      </c>
      <c r="H10" s="7">
        <v>82</v>
      </c>
      <c r="I10" s="7" t="s">
        <v>278</v>
      </c>
      <c r="J10" s="7"/>
      <c r="K10" s="7"/>
      <c r="L10" s="7">
        <v>1</v>
      </c>
      <c r="M10" s="7">
        <v>24</v>
      </c>
      <c r="N10" s="7">
        <f t="shared" ca="1" si="0"/>
        <v>31</v>
      </c>
      <c r="O10" s="7">
        <f t="shared" ca="1" si="1"/>
        <v>33</v>
      </c>
      <c r="P10" s="7" t="s">
        <v>286</v>
      </c>
      <c r="Q10" s="7">
        <f t="shared" ca="1" si="2"/>
        <v>88524</v>
      </c>
      <c r="R10" s="7">
        <f t="shared" si="3"/>
        <v>14754</v>
      </c>
      <c r="S10" s="7">
        <v>13</v>
      </c>
      <c r="T10" s="7">
        <v>1</v>
      </c>
      <c r="U10" s="7">
        <f t="shared" si="4"/>
        <v>22.21</v>
      </c>
      <c r="V10" s="7">
        <f t="shared" si="5"/>
        <v>20.76</v>
      </c>
      <c r="W10" s="7">
        <f t="shared" si="6"/>
        <v>20.86</v>
      </c>
      <c r="X10" s="7">
        <f t="shared" si="7"/>
        <v>21.34</v>
      </c>
      <c r="Y10" s="7">
        <f t="shared" si="8"/>
        <v>20.93</v>
      </c>
      <c r="Z10" s="7">
        <f t="shared" si="9"/>
        <v>20.52</v>
      </c>
      <c r="AA10" s="7">
        <v>22.71</v>
      </c>
      <c r="AB10" s="7">
        <v>22.17</v>
      </c>
      <c r="AC10" s="7">
        <v>22.38</v>
      </c>
      <c r="AD10" s="7">
        <v>21.98</v>
      </c>
      <c r="AE10" s="7">
        <v>21.82</v>
      </c>
      <c r="AF10" s="7">
        <v>20.82</v>
      </c>
      <c r="AG10" s="7">
        <v>20.84</v>
      </c>
      <c r="AH10" s="7">
        <v>20.8</v>
      </c>
      <c r="AI10" s="7">
        <v>20.62</v>
      </c>
      <c r="AJ10" s="7">
        <v>20.7</v>
      </c>
      <c r="AK10" s="7">
        <v>20.77</v>
      </c>
      <c r="AL10" s="7">
        <v>20.8</v>
      </c>
      <c r="AM10" s="7">
        <v>21.43</v>
      </c>
      <c r="AN10" s="7">
        <v>22.14</v>
      </c>
      <c r="AO10" s="7">
        <v>21.51</v>
      </c>
      <c r="AP10" s="7">
        <v>21.53</v>
      </c>
      <c r="AQ10" s="7">
        <v>21.31</v>
      </c>
      <c r="AR10" s="7">
        <v>22.1</v>
      </c>
      <c r="AS10" s="7">
        <v>21.31</v>
      </c>
      <c r="AT10" s="7">
        <v>20.47</v>
      </c>
      <c r="AU10" s="7">
        <v>21.02</v>
      </c>
      <c r="AV10" s="7">
        <v>20.47</v>
      </c>
      <c r="AW10" s="7">
        <v>21.46</v>
      </c>
      <c r="AX10" s="7">
        <v>20.97</v>
      </c>
      <c r="AY10" s="7">
        <v>20.74</v>
      </c>
      <c r="AZ10" s="7">
        <v>20.83</v>
      </c>
      <c r="BA10" s="7">
        <v>20.66</v>
      </c>
      <c r="BB10" s="7">
        <v>20.36</v>
      </c>
      <c r="BC10" s="7">
        <v>20.53</v>
      </c>
      <c r="BD10" s="7">
        <v>20.23</v>
      </c>
    </row>
    <row r="11" spans="1:56" ht="15.75" x14ac:dyDescent="0.3">
      <c r="A11" s="7">
        <v>8</v>
      </c>
      <c r="B11" s="7"/>
      <c r="C11" s="7" t="s">
        <v>232</v>
      </c>
      <c r="D11" s="7" t="s">
        <v>223</v>
      </c>
      <c r="E11" s="7" t="s">
        <v>522</v>
      </c>
      <c r="F11" s="7" t="s">
        <v>475</v>
      </c>
      <c r="G11" s="7">
        <v>184</v>
      </c>
      <c r="H11" s="7">
        <v>90</v>
      </c>
      <c r="I11" s="7" t="s">
        <v>279</v>
      </c>
      <c r="J11" s="7"/>
      <c r="K11" s="7"/>
      <c r="L11" s="7">
        <v>0</v>
      </c>
      <c r="M11" s="7">
        <v>12</v>
      </c>
      <c r="N11" s="7">
        <f t="shared" ca="1" si="0"/>
        <v>21</v>
      </c>
      <c r="O11" s="7">
        <f t="shared" ca="1" si="1"/>
        <v>34</v>
      </c>
      <c r="P11" s="7" t="s">
        <v>286</v>
      </c>
      <c r="Q11" s="7">
        <f t="shared" ca="1" si="2"/>
        <v>234819</v>
      </c>
      <c r="R11" s="7">
        <f t="shared" si="3"/>
        <v>6021</v>
      </c>
      <c r="S11" s="7">
        <v>6</v>
      </c>
      <c r="T11" s="7">
        <v>3</v>
      </c>
      <c r="U11" s="7">
        <f t="shared" si="4"/>
        <v>15.96</v>
      </c>
      <c r="V11" s="7">
        <f t="shared" si="5"/>
        <v>15.12</v>
      </c>
      <c r="W11" s="7">
        <f t="shared" si="6"/>
        <v>14.3</v>
      </c>
      <c r="X11" s="7">
        <f t="shared" si="7"/>
        <v>15.16</v>
      </c>
      <c r="Y11" s="7">
        <f t="shared" si="8"/>
        <v>16.48</v>
      </c>
      <c r="Z11" s="7">
        <f t="shared" si="9"/>
        <v>17.37</v>
      </c>
      <c r="AA11" s="7">
        <v>15.93</v>
      </c>
      <c r="AB11" s="7">
        <v>15.95</v>
      </c>
      <c r="AC11" s="7">
        <v>16.04</v>
      </c>
      <c r="AD11" s="7">
        <v>16.149999999999999</v>
      </c>
      <c r="AE11" s="7">
        <v>15.75</v>
      </c>
      <c r="AF11" s="7">
        <v>14.85</v>
      </c>
      <c r="AG11" s="7">
        <v>15.52</v>
      </c>
      <c r="AH11" s="7">
        <v>15.29</v>
      </c>
      <c r="AI11" s="7">
        <v>15.36</v>
      </c>
      <c r="AJ11" s="7">
        <v>14.6</v>
      </c>
      <c r="AK11" s="7">
        <v>14.15</v>
      </c>
      <c r="AL11" s="7">
        <v>13.2</v>
      </c>
      <c r="AM11" s="7">
        <v>14.17</v>
      </c>
      <c r="AN11" s="7">
        <v>14.14</v>
      </c>
      <c r="AO11" s="7">
        <v>14.74</v>
      </c>
      <c r="AP11" s="7">
        <v>14.92</v>
      </c>
      <c r="AQ11" s="7">
        <v>15.6</v>
      </c>
      <c r="AR11" s="7">
        <v>14.69</v>
      </c>
      <c r="AS11" s="7">
        <v>15.65</v>
      </c>
      <c r="AT11" s="7">
        <v>14.93</v>
      </c>
      <c r="AU11" s="7">
        <v>15.12</v>
      </c>
      <c r="AV11" s="7">
        <v>15.94</v>
      </c>
      <c r="AW11" s="7">
        <v>16.809999999999999</v>
      </c>
      <c r="AX11" s="7">
        <v>17.25</v>
      </c>
      <c r="AY11" s="7">
        <v>17.29</v>
      </c>
      <c r="AZ11" s="7">
        <v>17.98</v>
      </c>
      <c r="BA11" s="7">
        <v>17.63</v>
      </c>
      <c r="BB11" s="7">
        <v>17.46</v>
      </c>
      <c r="BC11" s="7">
        <v>16.62</v>
      </c>
      <c r="BD11" s="7">
        <v>17.170000000000002</v>
      </c>
    </row>
    <row r="12" spans="1:56" ht="15.75" x14ac:dyDescent="0.3">
      <c r="A12" s="7">
        <v>9</v>
      </c>
      <c r="B12" s="7"/>
      <c r="C12" s="7" t="s">
        <v>233</v>
      </c>
      <c r="D12" s="7" t="s">
        <v>223</v>
      </c>
      <c r="E12" s="7" t="s">
        <v>523</v>
      </c>
      <c r="F12" s="7" t="s">
        <v>476</v>
      </c>
      <c r="G12" s="7">
        <v>180</v>
      </c>
      <c r="H12" s="7">
        <v>80</v>
      </c>
      <c r="I12" s="7" t="s">
        <v>279</v>
      </c>
      <c r="J12" s="7"/>
      <c r="K12" s="7"/>
      <c r="L12" s="7">
        <v>2</v>
      </c>
      <c r="M12" s="7">
        <v>25</v>
      </c>
      <c r="N12" s="7">
        <f t="shared" ca="1" si="0"/>
        <v>24</v>
      </c>
      <c r="O12" s="7">
        <f t="shared" ca="1" si="1"/>
        <v>33</v>
      </c>
      <c r="P12" s="7" t="s">
        <v>286</v>
      </c>
      <c r="Q12" s="7">
        <f t="shared" ca="1" si="2"/>
        <v>474714</v>
      </c>
      <c r="R12" s="7">
        <f t="shared" si="3"/>
        <v>17582</v>
      </c>
      <c r="S12" s="7">
        <v>14</v>
      </c>
      <c r="T12" s="7">
        <v>3</v>
      </c>
      <c r="U12" s="7">
        <f t="shared" si="4"/>
        <v>22.98</v>
      </c>
      <c r="V12" s="7">
        <f t="shared" si="5"/>
        <v>21.53</v>
      </c>
      <c r="W12" s="7">
        <f t="shared" si="6"/>
        <v>21.23</v>
      </c>
      <c r="X12" s="7">
        <f t="shared" si="7"/>
        <v>22.09</v>
      </c>
      <c r="Y12" s="7">
        <f t="shared" si="8"/>
        <v>22.57</v>
      </c>
      <c r="Z12" s="7">
        <f t="shared" si="9"/>
        <v>23.88</v>
      </c>
      <c r="AA12" s="7">
        <v>23.52</v>
      </c>
      <c r="AB12" s="7">
        <v>23.88</v>
      </c>
      <c r="AC12" s="7">
        <v>22.91</v>
      </c>
      <c r="AD12" s="7">
        <v>22.19</v>
      </c>
      <c r="AE12" s="7">
        <v>22.4</v>
      </c>
      <c r="AF12" s="7">
        <v>22.05</v>
      </c>
      <c r="AG12" s="7">
        <v>21.99</v>
      </c>
      <c r="AH12" s="7">
        <v>21.51</v>
      </c>
      <c r="AI12" s="7">
        <v>20.65</v>
      </c>
      <c r="AJ12" s="7">
        <v>21.45</v>
      </c>
      <c r="AK12" s="7">
        <v>21.39</v>
      </c>
      <c r="AL12" s="7">
        <v>21.19</v>
      </c>
      <c r="AM12" s="7">
        <v>21.49</v>
      </c>
      <c r="AN12" s="7">
        <v>21.96</v>
      </c>
      <c r="AO12" s="7">
        <v>22.46</v>
      </c>
      <c r="AP12" s="7">
        <v>22.55</v>
      </c>
      <c r="AQ12" s="7">
        <v>21.74</v>
      </c>
      <c r="AR12" s="7">
        <v>22.63</v>
      </c>
      <c r="AS12" s="7">
        <v>21.79</v>
      </c>
      <c r="AT12" s="7">
        <v>21.72</v>
      </c>
      <c r="AU12" s="7">
        <v>21.57</v>
      </c>
      <c r="AV12" s="7">
        <v>22.06</v>
      </c>
      <c r="AW12" s="7">
        <v>22.9</v>
      </c>
      <c r="AX12" s="7">
        <v>22.94</v>
      </c>
      <c r="AY12" s="7">
        <v>23.36</v>
      </c>
      <c r="AZ12" s="7">
        <v>23.56</v>
      </c>
      <c r="BA12" s="7">
        <v>23.48</v>
      </c>
      <c r="BB12" s="7">
        <v>23.46</v>
      </c>
      <c r="BC12" s="7">
        <v>24.42</v>
      </c>
      <c r="BD12" s="7">
        <v>24.47</v>
      </c>
    </row>
    <row r="13" spans="1:56" ht="15.75" x14ac:dyDescent="0.3">
      <c r="A13" s="7">
        <v>10</v>
      </c>
      <c r="B13" s="7"/>
      <c r="C13" s="7" t="s">
        <v>234</v>
      </c>
      <c r="D13" s="7" t="s">
        <v>223</v>
      </c>
      <c r="E13" s="7" t="s">
        <v>524</v>
      </c>
      <c r="F13" s="7" t="s">
        <v>477</v>
      </c>
      <c r="G13" s="7">
        <v>184</v>
      </c>
      <c r="H13" s="7">
        <v>87</v>
      </c>
      <c r="I13" s="7" t="s">
        <v>279</v>
      </c>
      <c r="J13" s="7"/>
      <c r="K13" s="7"/>
      <c r="L13" s="7">
        <v>1</v>
      </c>
      <c r="M13" s="7">
        <v>14</v>
      </c>
      <c r="N13" s="7">
        <f t="shared" ca="1" si="0"/>
        <v>20</v>
      </c>
      <c r="O13" s="7">
        <f t="shared" ca="1" si="1"/>
        <v>34</v>
      </c>
      <c r="P13" s="7" t="s">
        <v>286</v>
      </c>
      <c r="Q13" s="7">
        <f t="shared" ca="1" si="2"/>
        <v>868350</v>
      </c>
      <c r="R13" s="7">
        <f t="shared" si="3"/>
        <v>20675</v>
      </c>
      <c r="S13" s="7">
        <v>15</v>
      </c>
      <c r="T13" s="7">
        <v>3</v>
      </c>
      <c r="U13" s="7">
        <f t="shared" si="4"/>
        <v>23.21</v>
      </c>
      <c r="V13" s="7">
        <f t="shared" si="5"/>
        <v>24.62</v>
      </c>
      <c r="W13" s="7">
        <f t="shared" si="6"/>
        <v>24.41</v>
      </c>
      <c r="X13" s="7">
        <f t="shared" si="7"/>
        <v>22.83</v>
      </c>
      <c r="Y13" s="7">
        <f t="shared" si="8"/>
        <v>22.71</v>
      </c>
      <c r="Z13" s="7">
        <f t="shared" si="9"/>
        <v>24.89</v>
      </c>
      <c r="AA13" s="7">
        <v>23.96</v>
      </c>
      <c r="AB13" s="7">
        <v>23.29</v>
      </c>
      <c r="AC13" s="7">
        <v>23.11</v>
      </c>
      <c r="AD13" s="7">
        <v>22.43</v>
      </c>
      <c r="AE13" s="7">
        <v>23.26</v>
      </c>
      <c r="AF13" s="7">
        <v>23.97</v>
      </c>
      <c r="AG13" s="7">
        <v>24.47</v>
      </c>
      <c r="AH13" s="7">
        <v>24.96</v>
      </c>
      <c r="AI13" s="7">
        <v>25.09</v>
      </c>
      <c r="AJ13" s="7">
        <v>24.61</v>
      </c>
      <c r="AK13" s="7">
        <v>23.82</v>
      </c>
      <c r="AL13" s="7">
        <v>24.06</v>
      </c>
      <c r="AM13" s="7">
        <v>24.47</v>
      </c>
      <c r="AN13" s="7">
        <v>23.71</v>
      </c>
      <c r="AO13" s="7">
        <v>22.78</v>
      </c>
      <c r="AP13" s="7">
        <v>22.36</v>
      </c>
      <c r="AQ13" s="7">
        <v>22.98</v>
      </c>
      <c r="AR13" s="7">
        <v>23.19</v>
      </c>
      <c r="AS13" s="7">
        <v>22.95</v>
      </c>
      <c r="AT13" s="7">
        <v>22.65</v>
      </c>
      <c r="AU13" s="7">
        <v>22.14</v>
      </c>
      <c r="AV13" s="7">
        <v>22.78</v>
      </c>
      <c r="AW13" s="7">
        <v>23.02</v>
      </c>
      <c r="AX13" s="7">
        <v>22.54</v>
      </c>
      <c r="AY13" s="7">
        <v>23.08</v>
      </c>
      <c r="AZ13" s="7">
        <v>23.69</v>
      </c>
      <c r="BA13" s="7">
        <v>24.67</v>
      </c>
      <c r="BB13" s="7">
        <v>25.55</v>
      </c>
      <c r="BC13" s="7">
        <v>25.05</v>
      </c>
      <c r="BD13" s="7">
        <v>25.5</v>
      </c>
    </row>
    <row r="14" spans="1:56" ht="15.75" x14ac:dyDescent="0.3">
      <c r="A14" s="7">
        <v>11</v>
      </c>
      <c r="B14" s="7"/>
      <c r="C14" s="7" t="s">
        <v>235</v>
      </c>
      <c r="D14" s="7" t="s">
        <v>223</v>
      </c>
      <c r="E14" s="7" t="s">
        <v>525</v>
      </c>
      <c r="F14" s="7" t="s">
        <v>478</v>
      </c>
      <c r="G14" s="7">
        <v>176</v>
      </c>
      <c r="H14" s="7">
        <v>80</v>
      </c>
      <c r="I14" s="7" t="s">
        <v>280</v>
      </c>
      <c r="J14" s="7"/>
      <c r="K14" s="7"/>
      <c r="L14" s="7">
        <v>0</v>
      </c>
      <c r="M14" s="7">
        <v>26</v>
      </c>
      <c r="N14" s="7">
        <f t="shared" ca="1" si="0"/>
        <v>31</v>
      </c>
      <c r="O14" s="7">
        <f t="shared" ca="1" si="1"/>
        <v>34</v>
      </c>
      <c r="P14" s="7" t="s">
        <v>286</v>
      </c>
      <c r="Q14" s="7">
        <f t="shared" ca="1" si="2"/>
        <v>66033</v>
      </c>
      <c r="R14" s="7">
        <f t="shared" si="3"/>
        <v>7337</v>
      </c>
      <c r="S14" s="7">
        <v>7</v>
      </c>
      <c r="T14" s="7">
        <v>2</v>
      </c>
      <c r="U14" s="7">
        <f t="shared" si="4"/>
        <v>17.579999999999998</v>
      </c>
      <c r="V14" s="7">
        <f t="shared" si="5"/>
        <v>16.77</v>
      </c>
      <c r="W14" s="7">
        <f t="shared" si="6"/>
        <v>16.739999999999998</v>
      </c>
      <c r="X14" s="7">
        <f t="shared" si="7"/>
        <v>16.05</v>
      </c>
      <c r="Y14" s="7">
        <f t="shared" si="8"/>
        <v>16.37</v>
      </c>
      <c r="Z14" s="7">
        <f t="shared" si="9"/>
        <v>17.600000000000001</v>
      </c>
      <c r="AA14" s="7">
        <v>18.2</v>
      </c>
      <c r="AB14" s="7">
        <v>17.86</v>
      </c>
      <c r="AC14" s="7">
        <v>17.600000000000001</v>
      </c>
      <c r="AD14" s="7">
        <v>16.96</v>
      </c>
      <c r="AE14" s="7">
        <v>17.28</v>
      </c>
      <c r="AF14" s="7">
        <v>17.04</v>
      </c>
      <c r="AG14" s="7">
        <v>16.41</v>
      </c>
      <c r="AH14" s="7">
        <v>16.84</v>
      </c>
      <c r="AI14" s="7">
        <v>16.559999999999999</v>
      </c>
      <c r="AJ14" s="7">
        <v>17.02</v>
      </c>
      <c r="AK14" s="7">
        <v>17.32</v>
      </c>
      <c r="AL14" s="7">
        <v>16.510000000000002</v>
      </c>
      <c r="AM14" s="7">
        <v>16.3</v>
      </c>
      <c r="AN14" s="7">
        <v>15.55</v>
      </c>
      <c r="AO14" s="7">
        <v>15.11</v>
      </c>
      <c r="AP14" s="7">
        <v>15.72</v>
      </c>
      <c r="AQ14" s="7">
        <v>15.48</v>
      </c>
      <c r="AR14" s="7">
        <v>16.22</v>
      </c>
      <c r="AS14" s="7">
        <v>16.579999999999998</v>
      </c>
      <c r="AT14" s="7">
        <v>16.23</v>
      </c>
      <c r="AU14" s="7">
        <v>16.309999999999999</v>
      </c>
      <c r="AV14" s="7">
        <v>15.89</v>
      </c>
      <c r="AW14" s="7">
        <v>15.96</v>
      </c>
      <c r="AX14" s="7">
        <v>16.920000000000002</v>
      </c>
      <c r="AY14" s="7">
        <v>16.77</v>
      </c>
      <c r="AZ14" s="7">
        <v>17.739999999999998</v>
      </c>
      <c r="BA14" s="7">
        <v>18.27</v>
      </c>
      <c r="BB14" s="7">
        <v>17.89</v>
      </c>
      <c r="BC14" s="7">
        <v>17.420000000000002</v>
      </c>
      <c r="BD14" s="7">
        <v>16.7</v>
      </c>
    </row>
    <row r="15" spans="1:56" ht="15.75" x14ac:dyDescent="0.3">
      <c r="A15" s="7">
        <v>12</v>
      </c>
      <c r="B15" s="7"/>
      <c r="C15" s="7" t="s">
        <v>236</v>
      </c>
      <c r="D15" s="7" t="s">
        <v>223</v>
      </c>
      <c r="E15" s="7" t="s">
        <v>526</v>
      </c>
      <c r="F15" s="7" t="s">
        <v>479</v>
      </c>
      <c r="G15" s="7">
        <v>171</v>
      </c>
      <c r="H15" s="7">
        <v>80</v>
      </c>
      <c r="I15" s="7" t="s">
        <v>280</v>
      </c>
      <c r="J15" s="7"/>
      <c r="K15" s="7"/>
      <c r="L15" s="7">
        <v>2</v>
      </c>
      <c r="M15" s="7">
        <v>27</v>
      </c>
      <c r="N15" s="7">
        <f t="shared" ca="1" si="0"/>
        <v>24</v>
      </c>
      <c r="O15" s="7">
        <f t="shared" ca="1" si="1"/>
        <v>33</v>
      </c>
      <c r="P15" s="7" t="s">
        <v>286</v>
      </c>
      <c r="Q15" s="7">
        <f t="shared" ca="1" si="2"/>
        <v>580932</v>
      </c>
      <c r="R15" s="7">
        <f t="shared" si="3"/>
        <v>21516</v>
      </c>
      <c r="S15" s="7">
        <v>16</v>
      </c>
      <c r="T15" s="7">
        <v>1</v>
      </c>
      <c r="U15" s="7">
        <f t="shared" si="4"/>
        <v>26.34</v>
      </c>
      <c r="V15" s="7">
        <f t="shared" si="5"/>
        <v>24.33</v>
      </c>
      <c r="W15" s="7">
        <f t="shared" si="6"/>
        <v>24.54</v>
      </c>
      <c r="X15" s="7">
        <f t="shared" si="7"/>
        <v>24.37</v>
      </c>
      <c r="Y15" s="7">
        <f t="shared" si="8"/>
        <v>23.14</v>
      </c>
      <c r="Z15" s="7">
        <f t="shared" si="9"/>
        <v>21.21</v>
      </c>
      <c r="AA15" s="7">
        <v>26.59</v>
      </c>
      <c r="AB15" s="7">
        <v>27.29</v>
      </c>
      <c r="AC15" s="7">
        <v>26.66</v>
      </c>
      <c r="AD15" s="7">
        <v>25.7</v>
      </c>
      <c r="AE15" s="7">
        <v>25.44</v>
      </c>
      <c r="AF15" s="7">
        <v>24.93</v>
      </c>
      <c r="AG15" s="7">
        <v>24.11</v>
      </c>
      <c r="AH15" s="7">
        <v>23.93</v>
      </c>
      <c r="AI15" s="7">
        <v>24.06</v>
      </c>
      <c r="AJ15" s="7">
        <v>24.6</v>
      </c>
      <c r="AK15" s="7">
        <v>24.24</v>
      </c>
      <c r="AL15" s="7">
        <v>24.54</v>
      </c>
      <c r="AM15" s="7">
        <v>25.26</v>
      </c>
      <c r="AN15" s="7">
        <v>24.85</v>
      </c>
      <c r="AO15" s="7">
        <v>24.49</v>
      </c>
      <c r="AP15" s="7">
        <v>24.56</v>
      </c>
      <c r="AQ15" s="7">
        <v>24.12</v>
      </c>
      <c r="AR15" s="7">
        <v>24.3</v>
      </c>
      <c r="AS15" s="7">
        <v>24.81</v>
      </c>
      <c r="AT15" s="7">
        <v>24.06</v>
      </c>
      <c r="AU15" s="7">
        <v>23.2</v>
      </c>
      <c r="AV15" s="7">
        <v>23.65</v>
      </c>
      <c r="AW15" s="7">
        <v>23.16</v>
      </c>
      <c r="AX15" s="7">
        <v>22.61</v>
      </c>
      <c r="AY15" s="7">
        <v>23.08</v>
      </c>
      <c r="AZ15" s="7">
        <v>22.18</v>
      </c>
      <c r="BA15" s="7">
        <v>22.03</v>
      </c>
      <c r="BB15" s="7">
        <v>21.24</v>
      </c>
      <c r="BC15" s="7">
        <v>20.51</v>
      </c>
      <c r="BD15" s="7">
        <v>20.09</v>
      </c>
    </row>
    <row r="16" spans="1:56" ht="15.75" x14ac:dyDescent="0.3">
      <c r="A16" s="7">
        <v>13</v>
      </c>
      <c r="B16" s="7"/>
      <c r="C16" s="7" t="s">
        <v>237</v>
      </c>
      <c r="D16" s="7" t="s">
        <v>223</v>
      </c>
      <c r="E16" s="7" t="s">
        <v>527</v>
      </c>
      <c r="F16" s="7" t="s">
        <v>480</v>
      </c>
      <c r="G16" s="7">
        <v>185</v>
      </c>
      <c r="H16" s="7">
        <v>81</v>
      </c>
      <c r="I16" s="7" t="s">
        <v>280</v>
      </c>
      <c r="J16" s="7"/>
      <c r="K16" s="7"/>
      <c r="L16" s="7">
        <v>1</v>
      </c>
      <c r="M16" s="7">
        <v>28</v>
      </c>
      <c r="N16" s="7">
        <f t="shared" ca="1" si="0"/>
        <v>24</v>
      </c>
      <c r="O16" s="7">
        <f t="shared" ca="1" si="1"/>
        <v>35</v>
      </c>
      <c r="P16" s="7" t="s">
        <v>286</v>
      </c>
      <c r="Q16" s="7">
        <f t="shared" ca="1" si="2"/>
        <v>209979</v>
      </c>
      <c r="R16" s="7">
        <f t="shared" si="3"/>
        <v>6363</v>
      </c>
      <c r="S16" s="7">
        <v>17</v>
      </c>
      <c r="T16" s="7">
        <v>3</v>
      </c>
      <c r="U16" s="7">
        <f t="shared" si="4"/>
        <v>16.899999999999999</v>
      </c>
      <c r="V16" s="7">
        <f t="shared" si="5"/>
        <v>16.62</v>
      </c>
      <c r="W16" s="7">
        <f t="shared" si="6"/>
        <v>17.3</v>
      </c>
      <c r="X16" s="7">
        <f t="shared" si="7"/>
        <v>16.059999999999999</v>
      </c>
      <c r="Y16" s="7">
        <f t="shared" si="8"/>
        <v>15.41</v>
      </c>
      <c r="Z16" s="7">
        <f t="shared" si="9"/>
        <v>13.56</v>
      </c>
      <c r="AA16" s="7">
        <v>16.940000000000001</v>
      </c>
      <c r="AB16" s="7">
        <v>17.260000000000002</v>
      </c>
      <c r="AC16" s="7">
        <v>17</v>
      </c>
      <c r="AD16" s="7">
        <v>16.54</v>
      </c>
      <c r="AE16" s="7">
        <v>16.739999999999998</v>
      </c>
      <c r="AF16" s="7">
        <v>16.07</v>
      </c>
      <c r="AG16" s="7">
        <v>16.89</v>
      </c>
      <c r="AH16" s="7">
        <v>16.87</v>
      </c>
      <c r="AI16" s="7">
        <v>16.29</v>
      </c>
      <c r="AJ16" s="7">
        <v>16.96</v>
      </c>
      <c r="AK16" s="7">
        <v>17.45</v>
      </c>
      <c r="AL16" s="7">
        <v>17.53</v>
      </c>
      <c r="AM16" s="7">
        <v>18.28</v>
      </c>
      <c r="AN16" s="7">
        <v>17.3</v>
      </c>
      <c r="AO16" s="7">
        <v>16.690000000000001</v>
      </c>
      <c r="AP16" s="7">
        <v>17.04</v>
      </c>
      <c r="AQ16" s="7">
        <v>16.399999999999999</v>
      </c>
      <c r="AR16" s="7">
        <v>15.64</v>
      </c>
      <c r="AS16" s="7">
        <v>15.8</v>
      </c>
      <c r="AT16" s="7">
        <v>15.4</v>
      </c>
      <c r="AU16" s="7">
        <v>16.16</v>
      </c>
      <c r="AV16" s="7">
        <v>15.88</v>
      </c>
      <c r="AW16" s="7">
        <v>15.55</v>
      </c>
      <c r="AX16" s="7">
        <v>14.69</v>
      </c>
      <c r="AY16" s="7">
        <v>14.76</v>
      </c>
      <c r="AZ16" s="7">
        <v>14.49</v>
      </c>
      <c r="BA16" s="7">
        <v>13.9</v>
      </c>
      <c r="BB16" s="7">
        <v>13.32</v>
      </c>
      <c r="BC16" s="7">
        <v>12.67</v>
      </c>
      <c r="BD16" s="7">
        <v>13.43</v>
      </c>
    </row>
    <row r="17" spans="1:56" ht="15.75" x14ac:dyDescent="0.3">
      <c r="A17" s="7">
        <v>14</v>
      </c>
      <c r="B17" s="7"/>
      <c r="C17" s="7" t="s">
        <v>238</v>
      </c>
      <c r="D17" s="7" t="s">
        <v>223</v>
      </c>
      <c r="E17" s="7" t="s">
        <v>528</v>
      </c>
      <c r="F17" s="7" t="s">
        <v>481</v>
      </c>
      <c r="G17" s="7">
        <v>186</v>
      </c>
      <c r="H17" s="7">
        <v>80</v>
      </c>
      <c r="I17" s="7" t="s">
        <v>281</v>
      </c>
      <c r="J17" s="7"/>
      <c r="K17" s="7"/>
      <c r="L17" s="7">
        <v>0</v>
      </c>
      <c r="M17" s="7">
        <v>11</v>
      </c>
      <c r="N17" s="7">
        <f t="shared" ca="1" si="0"/>
        <v>22</v>
      </c>
      <c r="O17" s="7">
        <f t="shared" ca="1" si="1"/>
        <v>33</v>
      </c>
      <c r="P17" s="7" t="s">
        <v>286</v>
      </c>
      <c r="Q17" s="7">
        <f t="shared" ca="1" si="2"/>
        <v>249183</v>
      </c>
      <c r="R17" s="7">
        <f t="shared" si="3"/>
        <v>7551</v>
      </c>
      <c r="S17" s="7">
        <v>8</v>
      </c>
      <c r="T17" s="7">
        <v>3</v>
      </c>
      <c r="U17" s="7">
        <f t="shared" si="4"/>
        <v>18.670000000000002</v>
      </c>
      <c r="V17" s="7">
        <f t="shared" si="5"/>
        <v>17.440000000000001</v>
      </c>
      <c r="W17" s="7">
        <f t="shared" si="6"/>
        <v>17.190000000000001</v>
      </c>
      <c r="X17" s="7">
        <f t="shared" si="7"/>
        <v>17.75</v>
      </c>
      <c r="Y17" s="7">
        <f t="shared" si="8"/>
        <v>15.83</v>
      </c>
      <c r="Z17" s="7">
        <f t="shared" si="9"/>
        <v>14.45</v>
      </c>
      <c r="AA17" s="7">
        <v>18.7</v>
      </c>
      <c r="AB17" s="7">
        <v>18.57</v>
      </c>
      <c r="AC17" s="7">
        <v>18.059999999999999</v>
      </c>
      <c r="AD17" s="7">
        <v>18.989999999999998</v>
      </c>
      <c r="AE17" s="7">
        <v>19.04</v>
      </c>
      <c r="AF17" s="7">
        <v>18.43</v>
      </c>
      <c r="AG17" s="7">
        <v>17.53</v>
      </c>
      <c r="AH17" s="7">
        <v>16.97</v>
      </c>
      <c r="AI17" s="7">
        <v>17.170000000000002</v>
      </c>
      <c r="AJ17" s="7">
        <v>17.079999999999998</v>
      </c>
      <c r="AK17" s="7">
        <v>16.850000000000001</v>
      </c>
      <c r="AL17" s="7">
        <v>17.28</v>
      </c>
      <c r="AM17" s="7">
        <v>17.579999999999998</v>
      </c>
      <c r="AN17" s="7">
        <v>18.11</v>
      </c>
      <c r="AO17" s="7">
        <v>17.8</v>
      </c>
      <c r="AP17" s="7">
        <v>17.190000000000001</v>
      </c>
      <c r="AQ17" s="7">
        <v>17.91</v>
      </c>
      <c r="AR17" s="7">
        <v>18.32</v>
      </c>
      <c r="AS17" s="7">
        <v>17.420000000000002</v>
      </c>
      <c r="AT17" s="7">
        <v>17.89</v>
      </c>
      <c r="AU17" s="7">
        <v>17.39</v>
      </c>
      <c r="AV17" s="7">
        <v>16.489999999999998</v>
      </c>
      <c r="AW17" s="7">
        <v>15.86</v>
      </c>
      <c r="AX17" s="7">
        <v>14.86</v>
      </c>
      <c r="AY17" s="7">
        <v>14.53</v>
      </c>
      <c r="AZ17" s="7">
        <v>13.77</v>
      </c>
      <c r="BA17" s="7">
        <v>14.36</v>
      </c>
      <c r="BB17" s="7">
        <v>14.77</v>
      </c>
      <c r="BC17" s="7">
        <v>14.25</v>
      </c>
      <c r="BD17" s="7">
        <v>15.1</v>
      </c>
    </row>
    <row r="18" spans="1:56" ht="15.75" x14ac:dyDescent="0.3">
      <c r="A18" s="7">
        <v>15</v>
      </c>
      <c r="B18" s="7"/>
      <c r="C18" s="7" t="s">
        <v>239</v>
      </c>
      <c r="D18" s="7" t="s">
        <v>223</v>
      </c>
      <c r="E18" s="7" t="s">
        <v>529</v>
      </c>
      <c r="F18" s="7" t="s">
        <v>482</v>
      </c>
      <c r="G18" s="7">
        <v>193</v>
      </c>
      <c r="H18" s="7">
        <v>102</v>
      </c>
      <c r="I18" s="7" t="s">
        <v>282</v>
      </c>
      <c r="J18" s="7"/>
      <c r="K18" s="7"/>
      <c r="L18" s="7">
        <v>2</v>
      </c>
      <c r="M18" s="7">
        <v>10</v>
      </c>
      <c r="N18" s="7">
        <f t="shared" ca="1" si="0"/>
        <v>28</v>
      </c>
      <c r="O18" s="7">
        <f t="shared" ca="1" si="1"/>
        <v>34</v>
      </c>
      <c r="P18" s="7" t="s">
        <v>286</v>
      </c>
      <c r="Q18" s="7">
        <f t="shared" ca="1" si="2"/>
        <v>574308</v>
      </c>
      <c r="R18" s="7">
        <f t="shared" si="3"/>
        <v>31906</v>
      </c>
      <c r="S18" s="7">
        <v>9</v>
      </c>
      <c r="T18" s="7">
        <v>3</v>
      </c>
      <c r="U18" s="7">
        <f t="shared" si="4"/>
        <v>27.13</v>
      </c>
      <c r="V18" s="7">
        <f t="shared" si="5"/>
        <v>27.34</v>
      </c>
      <c r="W18" s="7">
        <f t="shared" si="6"/>
        <v>27.03</v>
      </c>
      <c r="X18" s="7">
        <f t="shared" si="7"/>
        <v>28.15</v>
      </c>
      <c r="Y18" s="7">
        <f t="shared" si="8"/>
        <v>27.39</v>
      </c>
      <c r="Z18" s="7">
        <f t="shared" si="9"/>
        <v>27.25</v>
      </c>
      <c r="AA18" s="7">
        <v>26.99</v>
      </c>
      <c r="AB18" s="7">
        <v>27.72</v>
      </c>
      <c r="AC18" s="7">
        <v>27.31</v>
      </c>
      <c r="AD18" s="7">
        <v>27.15</v>
      </c>
      <c r="AE18" s="7">
        <v>26.5</v>
      </c>
      <c r="AF18" s="7">
        <v>26.91</v>
      </c>
      <c r="AG18" s="7">
        <v>27.86</v>
      </c>
      <c r="AH18" s="7">
        <v>27.88</v>
      </c>
      <c r="AI18" s="7">
        <v>27.4</v>
      </c>
      <c r="AJ18" s="7">
        <v>26.63</v>
      </c>
      <c r="AK18" s="7">
        <v>27.46</v>
      </c>
      <c r="AL18" s="7">
        <v>26.73</v>
      </c>
      <c r="AM18" s="7">
        <v>26.92</v>
      </c>
      <c r="AN18" s="7">
        <v>26.66</v>
      </c>
      <c r="AO18" s="7">
        <v>27.19</v>
      </c>
      <c r="AP18" s="7">
        <v>27.73</v>
      </c>
      <c r="AQ18" s="7">
        <v>27.86</v>
      </c>
      <c r="AR18" s="7">
        <v>28.09</v>
      </c>
      <c r="AS18" s="7">
        <v>28.87</v>
      </c>
      <c r="AT18" s="7">
        <v>28.19</v>
      </c>
      <c r="AU18" s="7">
        <v>27.77</v>
      </c>
      <c r="AV18" s="7">
        <v>26.89</v>
      </c>
      <c r="AW18" s="7">
        <v>27.07</v>
      </c>
      <c r="AX18" s="7">
        <v>27.34</v>
      </c>
      <c r="AY18" s="7">
        <v>27.88</v>
      </c>
      <c r="AZ18" s="7">
        <v>27.09</v>
      </c>
      <c r="BA18" s="7">
        <v>26.24</v>
      </c>
      <c r="BB18" s="7">
        <v>27.09</v>
      </c>
      <c r="BC18" s="7">
        <v>27.54</v>
      </c>
      <c r="BD18" s="7">
        <v>28.27</v>
      </c>
    </row>
    <row r="19" spans="1:56" ht="15.75" x14ac:dyDescent="0.3">
      <c r="A19" s="7">
        <v>16</v>
      </c>
      <c r="B19" s="7"/>
      <c r="C19" s="7" t="s">
        <v>240</v>
      </c>
      <c r="D19" s="7" t="s">
        <v>223</v>
      </c>
      <c r="E19" s="7" t="s">
        <v>530</v>
      </c>
      <c r="F19" s="7" t="s">
        <v>483</v>
      </c>
      <c r="G19" s="7">
        <v>181</v>
      </c>
      <c r="H19" s="7">
        <v>78</v>
      </c>
      <c r="I19" s="7" t="s">
        <v>285</v>
      </c>
      <c r="J19" s="7"/>
      <c r="K19" s="7"/>
      <c r="L19" s="7">
        <v>1</v>
      </c>
      <c r="M19" s="7">
        <v>20</v>
      </c>
      <c r="N19" s="7">
        <f t="shared" ca="1" si="0"/>
        <v>23</v>
      </c>
      <c r="O19" s="7">
        <f t="shared" ca="1" si="1"/>
        <v>34</v>
      </c>
      <c r="P19" s="7" t="s">
        <v>286</v>
      </c>
      <c r="Q19" s="7">
        <f t="shared" ca="1" si="2"/>
        <v>709830</v>
      </c>
      <c r="R19" s="7">
        <f t="shared" si="3"/>
        <v>21510</v>
      </c>
      <c r="S19" s="7">
        <v>10</v>
      </c>
      <c r="T19" s="7">
        <v>2</v>
      </c>
      <c r="U19" s="7">
        <f t="shared" si="4"/>
        <v>23.45</v>
      </c>
      <c r="V19" s="7">
        <f t="shared" si="5"/>
        <v>24.88</v>
      </c>
      <c r="W19" s="7">
        <f t="shared" si="6"/>
        <v>24.46</v>
      </c>
      <c r="X19" s="7">
        <f t="shared" si="7"/>
        <v>24.73</v>
      </c>
      <c r="Y19" s="7">
        <f t="shared" si="8"/>
        <v>24.06</v>
      </c>
      <c r="Z19" s="7">
        <f t="shared" si="9"/>
        <v>22.75</v>
      </c>
      <c r="AA19" s="7">
        <v>22.5</v>
      </c>
      <c r="AB19" s="7">
        <v>23.48</v>
      </c>
      <c r="AC19" s="7">
        <v>23.23</v>
      </c>
      <c r="AD19" s="7">
        <v>23.69</v>
      </c>
      <c r="AE19" s="7">
        <v>24.36</v>
      </c>
      <c r="AF19" s="7">
        <v>24.49</v>
      </c>
      <c r="AG19" s="7">
        <v>25.22</v>
      </c>
      <c r="AH19" s="7">
        <v>25.12</v>
      </c>
      <c r="AI19" s="7">
        <v>25.09</v>
      </c>
      <c r="AJ19" s="7">
        <v>24.5</v>
      </c>
      <c r="AK19" s="7">
        <v>24.82</v>
      </c>
      <c r="AL19" s="7">
        <v>24.36</v>
      </c>
      <c r="AM19" s="7">
        <v>23.54</v>
      </c>
      <c r="AN19" s="7">
        <v>23.65</v>
      </c>
      <c r="AO19" s="7">
        <v>24.05</v>
      </c>
      <c r="AP19" s="7">
        <v>24.22</v>
      </c>
      <c r="AQ19" s="7">
        <v>25.18</v>
      </c>
      <c r="AR19" s="7">
        <v>25.22</v>
      </c>
      <c r="AS19" s="7">
        <v>24.26</v>
      </c>
      <c r="AT19" s="7">
        <v>24.78</v>
      </c>
      <c r="AU19" s="7">
        <v>25.07</v>
      </c>
      <c r="AV19" s="7">
        <v>24.71</v>
      </c>
      <c r="AW19" s="7">
        <v>23.81</v>
      </c>
      <c r="AX19" s="7">
        <v>23.34</v>
      </c>
      <c r="AY19" s="7">
        <v>23.37</v>
      </c>
      <c r="AZ19" s="7">
        <v>22.48</v>
      </c>
      <c r="BA19" s="7">
        <v>23.39</v>
      </c>
      <c r="BB19" s="7">
        <v>23.24</v>
      </c>
      <c r="BC19" s="7">
        <v>22.27</v>
      </c>
      <c r="BD19" s="7">
        <v>22.38</v>
      </c>
    </row>
    <row r="20" spans="1:56" ht="15.75" x14ac:dyDescent="0.3">
      <c r="A20" s="7">
        <v>17</v>
      </c>
      <c r="B20" s="7"/>
      <c r="C20" s="7" t="s">
        <v>241</v>
      </c>
      <c r="D20" s="7" t="s">
        <v>223</v>
      </c>
      <c r="E20" s="7" t="s">
        <v>531</v>
      </c>
      <c r="F20" s="7" t="s">
        <v>484</v>
      </c>
      <c r="G20" s="7">
        <v>190</v>
      </c>
      <c r="H20" s="7">
        <v>81</v>
      </c>
      <c r="I20" s="7" t="s">
        <v>285</v>
      </c>
      <c r="J20" s="7"/>
      <c r="K20" s="7"/>
      <c r="L20" s="7">
        <v>0</v>
      </c>
      <c r="M20" s="7">
        <v>22</v>
      </c>
      <c r="N20" s="7">
        <f t="shared" ca="1" si="0"/>
        <v>20</v>
      </c>
      <c r="O20" s="7">
        <f t="shared" ca="1" si="1"/>
        <v>34</v>
      </c>
      <c r="P20" s="7" t="s">
        <v>286</v>
      </c>
      <c r="Q20" s="7">
        <f t="shared" ca="1" si="2"/>
        <v>451542</v>
      </c>
      <c r="R20" s="7">
        <f t="shared" si="3"/>
        <v>10751</v>
      </c>
      <c r="S20" s="7">
        <v>11</v>
      </c>
      <c r="T20" s="7">
        <v>1</v>
      </c>
      <c r="U20" s="7">
        <f t="shared" si="4"/>
        <v>19.11</v>
      </c>
      <c r="V20" s="7">
        <f t="shared" si="5"/>
        <v>19.86</v>
      </c>
      <c r="W20" s="7">
        <f t="shared" si="6"/>
        <v>19.23</v>
      </c>
      <c r="X20" s="7">
        <f t="shared" si="7"/>
        <v>18.43</v>
      </c>
      <c r="Y20" s="7">
        <f t="shared" si="8"/>
        <v>19.010000000000002</v>
      </c>
      <c r="Z20" s="7">
        <f t="shared" si="9"/>
        <v>18.93</v>
      </c>
      <c r="AA20" s="7">
        <v>18.61</v>
      </c>
      <c r="AB20" s="7">
        <v>19.47</v>
      </c>
      <c r="AC20" s="7">
        <v>18.8</v>
      </c>
      <c r="AD20" s="7">
        <v>19.600000000000001</v>
      </c>
      <c r="AE20" s="7">
        <v>19.07</v>
      </c>
      <c r="AF20" s="7">
        <v>19.16</v>
      </c>
      <c r="AG20" s="7">
        <v>20.12</v>
      </c>
      <c r="AH20" s="7">
        <v>19.920000000000002</v>
      </c>
      <c r="AI20" s="7">
        <v>20.23</v>
      </c>
      <c r="AJ20" s="7">
        <v>19.87</v>
      </c>
      <c r="AK20" s="7">
        <v>18.87</v>
      </c>
      <c r="AL20" s="7">
        <v>18.29</v>
      </c>
      <c r="AM20" s="7">
        <v>18.89</v>
      </c>
      <c r="AN20" s="7">
        <v>19.64</v>
      </c>
      <c r="AO20" s="7">
        <v>18.829999999999998</v>
      </c>
      <c r="AP20" s="7">
        <v>18.87</v>
      </c>
      <c r="AQ20" s="7">
        <v>17.93</v>
      </c>
      <c r="AR20" s="7">
        <v>18.43</v>
      </c>
      <c r="AS20" s="7">
        <v>18.54</v>
      </c>
      <c r="AT20" s="7">
        <v>18.39</v>
      </c>
      <c r="AU20" s="7">
        <v>18.88</v>
      </c>
      <c r="AV20" s="7">
        <v>19.239999999999998</v>
      </c>
      <c r="AW20" s="7">
        <v>19.399999999999999</v>
      </c>
      <c r="AX20" s="7">
        <v>18.739999999999998</v>
      </c>
      <c r="AY20" s="7">
        <v>18.77</v>
      </c>
      <c r="AZ20" s="7">
        <v>19.04</v>
      </c>
      <c r="BA20" s="7">
        <v>18.84</v>
      </c>
      <c r="BB20" s="7">
        <v>18.87</v>
      </c>
      <c r="BC20" s="7">
        <v>18.8</v>
      </c>
      <c r="BD20" s="7">
        <v>19.100000000000001</v>
      </c>
    </row>
    <row r="21" spans="1:56" ht="15.75" x14ac:dyDescent="0.3">
      <c r="A21" s="7">
        <v>18</v>
      </c>
      <c r="B21" s="7"/>
      <c r="C21" s="7" t="s">
        <v>242</v>
      </c>
      <c r="D21" s="7" t="s">
        <v>223</v>
      </c>
      <c r="E21" s="7" t="s">
        <v>532</v>
      </c>
      <c r="F21" s="7" t="s">
        <v>485</v>
      </c>
      <c r="G21" s="7">
        <v>182</v>
      </c>
      <c r="H21" s="7">
        <v>73</v>
      </c>
      <c r="I21" s="7" t="s">
        <v>285</v>
      </c>
      <c r="J21" s="7"/>
      <c r="K21" s="7"/>
      <c r="L21" s="7">
        <v>2</v>
      </c>
      <c r="M21" s="7">
        <v>29</v>
      </c>
      <c r="N21" s="7">
        <f t="shared" ca="1" si="0"/>
        <v>29</v>
      </c>
      <c r="O21" s="7">
        <f t="shared" ca="1" si="1"/>
        <v>33</v>
      </c>
      <c r="P21" s="7" t="s">
        <v>286</v>
      </c>
      <c r="Q21" s="7">
        <f t="shared" ca="1" si="2"/>
        <v>308208</v>
      </c>
      <c r="R21" s="7">
        <f t="shared" si="3"/>
        <v>25684</v>
      </c>
      <c r="S21" s="7">
        <v>18</v>
      </c>
      <c r="T21" s="7">
        <v>3</v>
      </c>
      <c r="U21" s="7">
        <f t="shared" si="4"/>
        <v>26.67</v>
      </c>
      <c r="V21" s="7">
        <f t="shared" si="5"/>
        <v>26.26</v>
      </c>
      <c r="W21" s="7">
        <f t="shared" si="6"/>
        <v>26.15</v>
      </c>
      <c r="X21" s="7">
        <f t="shared" si="7"/>
        <v>24.82</v>
      </c>
      <c r="Y21" s="7">
        <f t="shared" si="8"/>
        <v>23.58</v>
      </c>
      <c r="Z21" s="7">
        <f t="shared" si="9"/>
        <v>25.36</v>
      </c>
      <c r="AA21" s="7">
        <v>27.12</v>
      </c>
      <c r="AB21" s="7">
        <v>27.83</v>
      </c>
      <c r="AC21" s="7">
        <v>26.96</v>
      </c>
      <c r="AD21" s="7">
        <v>25.96</v>
      </c>
      <c r="AE21" s="7">
        <v>25.49</v>
      </c>
      <c r="AF21" s="7">
        <v>26.43</v>
      </c>
      <c r="AG21" s="7">
        <v>26.59</v>
      </c>
      <c r="AH21" s="7">
        <v>26.09</v>
      </c>
      <c r="AI21" s="7">
        <v>26.39</v>
      </c>
      <c r="AJ21" s="7">
        <v>25.8</v>
      </c>
      <c r="AK21" s="7">
        <v>26.53</v>
      </c>
      <c r="AL21" s="7">
        <v>25.98</v>
      </c>
      <c r="AM21" s="7">
        <v>26.06</v>
      </c>
      <c r="AN21" s="7">
        <v>25.85</v>
      </c>
      <c r="AO21" s="7">
        <v>26.04</v>
      </c>
      <c r="AP21" s="7">
        <v>25.39</v>
      </c>
      <c r="AQ21" s="7">
        <v>24.76</v>
      </c>
      <c r="AR21" s="7">
        <v>25.02</v>
      </c>
      <c r="AS21" s="7">
        <v>24.91</v>
      </c>
      <c r="AT21" s="7">
        <v>24.01</v>
      </c>
      <c r="AU21" s="7">
        <v>23.39</v>
      </c>
      <c r="AV21" s="7">
        <v>23.45</v>
      </c>
      <c r="AW21" s="7">
        <v>24.02</v>
      </c>
      <c r="AX21" s="7">
        <v>23.67</v>
      </c>
      <c r="AY21" s="7">
        <v>23.38</v>
      </c>
      <c r="AZ21" s="7">
        <v>23.84</v>
      </c>
      <c r="BA21" s="7">
        <v>24.57</v>
      </c>
      <c r="BB21" s="7">
        <v>25.47</v>
      </c>
      <c r="BC21" s="7">
        <v>26.18</v>
      </c>
      <c r="BD21" s="7">
        <v>26.75</v>
      </c>
    </row>
    <row r="22" spans="1:56" ht="15.75" x14ac:dyDescent="0.3">
      <c r="A22" s="7">
        <v>19</v>
      </c>
      <c r="B22" s="7"/>
      <c r="C22" s="7" t="s">
        <v>243</v>
      </c>
      <c r="D22" s="7" t="s">
        <v>223</v>
      </c>
      <c r="E22" s="7" t="s">
        <v>533</v>
      </c>
      <c r="F22" s="7" t="s">
        <v>486</v>
      </c>
      <c r="G22" s="7">
        <v>188</v>
      </c>
      <c r="H22" s="7">
        <v>97</v>
      </c>
      <c r="I22" s="7" t="s">
        <v>407</v>
      </c>
      <c r="J22" s="7"/>
      <c r="K22" s="7"/>
      <c r="L22" s="7">
        <v>1</v>
      </c>
      <c r="M22" s="7">
        <v>1</v>
      </c>
      <c r="N22" s="7">
        <f t="shared" ca="1" si="0"/>
        <v>19</v>
      </c>
      <c r="O22" s="7">
        <f t="shared" ca="1" si="1"/>
        <v>33</v>
      </c>
      <c r="P22" s="7" t="s">
        <v>287</v>
      </c>
      <c r="Q22" s="7">
        <f t="shared" ca="1" si="2"/>
        <v>766794</v>
      </c>
      <c r="R22" s="7">
        <f t="shared" si="3"/>
        <v>18257</v>
      </c>
      <c r="S22" s="7">
        <v>1</v>
      </c>
      <c r="T22" s="7">
        <v>3</v>
      </c>
      <c r="U22" s="7">
        <f t="shared" si="4"/>
        <v>23.96</v>
      </c>
      <c r="V22" s="7">
        <f t="shared" si="5"/>
        <v>22.06</v>
      </c>
      <c r="W22" s="7">
        <f t="shared" si="6"/>
        <v>21.89</v>
      </c>
      <c r="X22" s="7">
        <f t="shared" si="7"/>
        <v>23.23</v>
      </c>
      <c r="Y22" s="7">
        <f t="shared" si="8"/>
        <v>22.56</v>
      </c>
      <c r="Z22" s="7">
        <f t="shared" si="9"/>
        <v>21.92</v>
      </c>
      <c r="AA22" s="7">
        <v>23.82</v>
      </c>
      <c r="AB22" s="7">
        <v>23.37</v>
      </c>
      <c r="AC22" s="7">
        <v>24.34</v>
      </c>
      <c r="AD22" s="7">
        <v>24.5</v>
      </c>
      <c r="AE22" s="7">
        <v>23.79</v>
      </c>
      <c r="AF22" s="7">
        <v>23.09</v>
      </c>
      <c r="AG22" s="7">
        <v>22.7</v>
      </c>
      <c r="AH22" s="7">
        <v>21.81</v>
      </c>
      <c r="AI22" s="7">
        <v>21.59</v>
      </c>
      <c r="AJ22" s="7">
        <v>21.11</v>
      </c>
      <c r="AK22" s="7">
        <v>21.29</v>
      </c>
      <c r="AL22" s="7">
        <v>22.28</v>
      </c>
      <c r="AM22" s="7">
        <v>23.17</v>
      </c>
      <c r="AN22" s="7">
        <v>23.59</v>
      </c>
      <c r="AO22" s="7">
        <v>23.56</v>
      </c>
      <c r="AP22" s="7">
        <v>23.8</v>
      </c>
      <c r="AQ22" s="7">
        <v>23.71</v>
      </c>
      <c r="AR22" s="7">
        <v>23.73</v>
      </c>
      <c r="AS22" s="7">
        <v>22.77</v>
      </c>
      <c r="AT22" s="7">
        <v>22.14</v>
      </c>
      <c r="AU22" s="7">
        <v>22.83</v>
      </c>
      <c r="AV22" s="7">
        <v>22.66</v>
      </c>
      <c r="AW22" s="7">
        <v>22.33</v>
      </c>
      <c r="AX22" s="7">
        <v>22.15</v>
      </c>
      <c r="AY22" s="7">
        <v>22.85</v>
      </c>
      <c r="AZ22" s="7">
        <v>22.03</v>
      </c>
      <c r="BA22" s="7">
        <v>21.17</v>
      </c>
      <c r="BB22" s="7">
        <v>21.66</v>
      </c>
      <c r="BC22" s="7">
        <v>21.98</v>
      </c>
      <c r="BD22" s="7">
        <v>22.75</v>
      </c>
    </row>
    <row r="23" spans="1:56" ht="15.75" x14ac:dyDescent="0.3">
      <c r="A23" s="7">
        <v>20</v>
      </c>
      <c r="B23" s="7"/>
      <c r="C23" s="7" t="s">
        <v>244</v>
      </c>
      <c r="D23" s="7" t="s">
        <v>223</v>
      </c>
      <c r="E23" s="7" t="s">
        <v>534</v>
      </c>
      <c r="F23" s="7" t="s">
        <v>487</v>
      </c>
      <c r="G23" s="7">
        <v>177</v>
      </c>
      <c r="H23" s="7">
        <v>71</v>
      </c>
      <c r="I23" s="7" t="s">
        <v>275</v>
      </c>
      <c r="J23" s="7"/>
      <c r="K23" s="7"/>
      <c r="L23" s="7">
        <v>0</v>
      </c>
      <c r="M23" s="7">
        <v>5</v>
      </c>
      <c r="N23" s="7">
        <f t="shared" ca="1" si="0"/>
        <v>23</v>
      </c>
      <c r="O23" s="7">
        <f t="shared" ca="1" si="1"/>
        <v>35</v>
      </c>
      <c r="P23" s="7" t="s">
        <v>287</v>
      </c>
      <c r="Q23" s="7">
        <f t="shared" ca="1" si="2"/>
        <v>105408</v>
      </c>
      <c r="R23" s="7">
        <f t="shared" si="3"/>
        <v>2928</v>
      </c>
      <c r="S23" s="7">
        <v>2</v>
      </c>
      <c r="T23" s="7">
        <v>3</v>
      </c>
      <c r="U23" s="7">
        <f t="shared" si="4"/>
        <v>11.5</v>
      </c>
      <c r="V23" s="7">
        <f t="shared" si="5"/>
        <v>12.06</v>
      </c>
      <c r="W23" s="7">
        <f t="shared" si="6"/>
        <v>12.35</v>
      </c>
      <c r="X23" s="7">
        <f t="shared" si="7"/>
        <v>11.79</v>
      </c>
      <c r="Y23" s="7">
        <f t="shared" si="8"/>
        <v>12.58</v>
      </c>
      <c r="Z23" s="7">
        <f t="shared" si="9"/>
        <v>14.16</v>
      </c>
      <c r="AA23" s="7">
        <v>11.35</v>
      </c>
      <c r="AB23" s="7">
        <v>11.63</v>
      </c>
      <c r="AC23" s="7">
        <v>11.37</v>
      </c>
      <c r="AD23" s="7">
        <v>11.86</v>
      </c>
      <c r="AE23" s="7">
        <v>11.29</v>
      </c>
      <c r="AF23" s="7">
        <v>10.95</v>
      </c>
      <c r="AG23" s="7">
        <v>11.95</v>
      </c>
      <c r="AH23" s="7">
        <v>12.08</v>
      </c>
      <c r="AI23" s="7">
        <v>12.88</v>
      </c>
      <c r="AJ23" s="7">
        <v>12.46</v>
      </c>
      <c r="AK23" s="7">
        <v>12.06</v>
      </c>
      <c r="AL23" s="7">
        <v>11.77</v>
      </c>
      <c r="AM23" s="7">
        <v>12.56</v>
      </c>
      <c r="AN23" s="7">
        <v>11.87</v>
      </c>
      <c r="AO23" s="7">
        <v>11.32</v>
      </c>
      <c r="AP23" s="7">
        <v>11.1</v>
      </c>
      <c r="AQ23" s="7">
        <v>11.04</v>
      </c>
      <c r="AR23" s="7">
        <v>11.98</v>
      </c>
      <c r="AS23" s="7">
        <v>12.15</v>
      </c>
      <c r="AT23" s="7">
        <v>12.69</v>
      </c>
      <c r="AU23" s="7">
        <v>11.82</v>
      </c>
      <c r="AV23" s="7">
        <v>11.62</v>
      </c>
      <c r="AW23" s="7">
        <v>12.34</v>
      </c>
      <c r="AX23" s="7">
        <v>13.25</v>
      </c>
      <c r="AY23" s="7">
        <v>13.88</v>
      </c>
      <c r="AZ23" s="7">
        <v>14.45</v>
      </c>
      <c r="BA23" s="7">
        <v>13.61</v>
      </c>
      <c r="BB23" s="7">
        <v>14.5</v>
      </c>
      <c r="BC23" s="7">
        <v>13.87</v>
      </c>
      <c r="BD23" s="7">
        <v>14.38</v>
      </c>
    </row>
    <row r="24" spans="1:56" ht="15.75" x14ac:dyDescent="0.3">
      <c r="A24" s="7">
        <v>21</v>
      </c>
      <c r="B24" s="7"/>
      <c r="C24" s="7" t="s">
        <v>245</v>
      </c>
      <c r="D24" s="7" t="s">
        <v>223</v>
      </c>
      <c r="E24" s="7" t="s">
        <v>535</v>
      </c>
      <c r="F24" s="7" t="s">
        <v>488</v>
      </c>
      <c r="G24" s="7">
        <v>181</v>
      </c>
      <c r="H24" s="7">
        <v>73</v>
      </c>
      <c r="I24" s="7" t="s">
        <v>275</v>
      </c>
      <c r="J24" s="7"/>
      <c r="K24" s="7"/>
      <c r="L24" s="7">
        <v>2</v>
      </c>
      <c r="M24" s="7">
        <v>6</v>
      </c>
      <c r="N24" s="7">
        <f t="shared" ca="1" si="0"/>
        <v>22</v>
      </c>
      <c r="O24" s="7">
        <f t="shared" ca="1" si="1"/>
        <v>34</v>
      </c>
      <c r="P24" s="7" t="s">
        <v>287</v>
      </c>
      <c r="Q24" s="7">
        <f t="shared" ca="1" si="2"/>
        <v>640548</v>
      </c>
      <c r="R24" s="7">
        <f t="shared" si="3"/>
        <v>17793</v>
      </c>
      <c r="S24" s="7">
        <v>3</v>
      </c>
      <c r="T24" s="7">
        <v>2</v>
      </c>
      <c r="U24" s="7">
        <f t="shared" si="4"/>
        <v>22.65</v>
      </c>
      <c r="V24" s="7">
        <f t="shared" si="5"/>
        <v>21.86</v>
      </c>
      <c r="W24" s="7">
        <f t="shared" si="6"/>
        <v>21.89</v>
      </c>
      <c r="X24" s="7">
        <f t="shared" si="7"/>
        <v>22.7</v>
      </c>
      <c r="Y24" s="7">
        <f t="shared" si="8"/>
        <v>22.04</v>
      </c>
      <c r="Z24" s="7">
        <f t="shared" si="9"/>
        <v>23.75</v>
      </c>
      <c r="AA24" s="7">
        <v>23.28</v>
      </c>
      <c r="AB24" s="7">
        <v>22.47</v>
      </c>
      <c r="AC24" s="7">
        <v>22.61</v>
      </c>
      <c r="AD24" s="7">
        <v>22.61</v>
      </c>
      <c r="AE24" s="7">
        <v>22.28</v>
      </c>
      <c r="AF24" s="7">
        <v>22.34</v>
      </c>
      <c r="AG24" s="7">
        <v>21.86</v>
      </c>
      <c r="AH24" s="7">
        <v>21.81</v>
      </c>
      <c r="AI24" s="7">
        <v>21.51</v>
      </c>
      <c r="AJ24" s="7">
        <v>21.77</v>
      </c>
      <c r="AK24" s="7">
        <v>21.11</v>
      </c>
      <c r="AL24" s="7">
        <v>22.11</v>
      </c>
      <c r="AM24" s="7">
        <v>22.94</v>
      </c>
      <c r="AN24" s="7">
        <v>22.3</v>
      </c>
      <c r="AO24" s="7">
        <v>22.9</v>
      </c>
      <c r="AP24" s="7">
        <v>23.6</v>
      </c>
      <c r="AQ24" s="7">
        <v>22.76</v>
      </c>
      <c r="AR24" s="7">
        <v>22.72</v>
      </c>
      <c r="AS24" s="7">
        <v>21.75</v>
      </c>
      <c r="AT24" s="7">
        <v>22.66</v>
      </c>
      <c r="AU24" s="7">
        <v>21.85</v>
      </c>
      <c r="AV24" s="7">
        <v>21.09</v>
      </c>
      <c r="AW24" s="7">
        <v>22.08</v>
      </c>
      <c r="AX24" s="7">
        <v>22.3</v>
      </c>
      <c r="AY24" s="7">
        <v>22.86</v>
      </c>
      <c r="AZ24" s="7">
        <v>23.4</v>
      </c>
      <c r="BA24" s="7">
        <v>24.08</v>
      </c>
      <c r="BB24" s="7">
        <v>23.82</v>
      </c>
      <c r="BC24" s="7">
        <v>23.46</v>
      </c>
      <c r="BD24" s="7">
        <v>23.97</v>
      </c>
    </row>
    <row r="25" spans="1:56" ht="15.75" x14ac:dyDescent="0.3">
      <c r="A25" s="7">
        <v>22</v>
      </c>
      <c r="B25" s="7"/>
      <c r="C25" s="7" t="s">
        <v>246</v>
      </c>
      <c r="D25" s="7" t="s">
        <v>223</v>
      </c>
      <c r="E25" s="7" t="s">
        <v>536</v>
      </c>
      <c r="F25" s="7" t="s">
        <v>489</v>
      </c>
      <c r="G25" s="7">
        <v>177</v>
      </c>
      <c r="H25" s="7">
        <v>85</v>
      </c>
      <c r="I25" s="7" t="s">
        <v>276</v>
      </c>
      <c r="J25" s="7"/>
      <c r="K25" s="7"/>
      <c r="L25" s="7">
        <v>1</v>
      </c>
      <c r="M25" s="7">
        <v>3</v>
      </c>
      <c r="N25" s="7">
        <f t="shared" ca="1" si="0"/>
        <v>20</v>
      </c>
      <c r="O25" s="7">
        <f t="shared" ca="1" si="1"/>
        <v>33</v>
      </c>
      <c r="P25" s="7" t="s">
        <v>287</v>
      </c>
      <c r="Q25" s="7">
        <f t="shared" ca="1" si="2"/>
        <v>426192</v>
      </c>
      <c r="R25" s="7">
        <f t="shared" si="3"/>
        <v>10928</v>
      </c>
      <c r="S25" s="7">
        <v>4</v>
      </c>
      <c r="T25" s="7">
        <v>1</v>
      </c>
      <c r="U25" s="7">
        <f t="shared" si="4"/>
        <v>19.399999999999999</v>
      </c>
      <c r="V25" s="7">
        <f t="shared" si="5"/>
        <v>18.18</v>
      </c>
      <c r="W25" s="7">
        <f t="shared" si="6"/>
        <v>18.62</v>
      </c>
      <c r="X25" s="7">
        <f t="shared" si="7"/>
        <v>19.21</v>
      </c>
      <c r="Y25" s="7">
        <f t="shared" si="8"/>
        <v>19.52</v>
      </c>
      <c r="Z25" s="7">
        <f t="shared" si="9"/>
        <v>19.84</v>
      </c>
      <c r="AA25" s="7">
        <v>19.420000000000002</v>
      </c>
      <c r="AB25" s="7">
        <v>19.489999999999998</v>
      </c>
      <c r="AC25" s="7">
        <v>19.34</v>
      </c>
      <c r="AD25" s="7">
        <v>19.850000000000001</v>
      </c>
      <c r="AE25" s="7">
        <v>18.91</v>
      </c>
      <c r="AF25" s="7">
        <v>18.2</v>
      </c>
      <c r="AG25" s="7">
        <v>17.52</v>
      </c>
      <c r="AH25" s="7">
        <v>17.77</v>
      </c>
      <c r="AI25" s="7">
        <v>18.39</v>
      </c>
      <c r="AJ25" s="7">
        <v>19</v>
      </c>
      <c r="AK25" s="7">
        <v>18.28</v>
      </c>
      <c r="AL25" s="7">
        <v>18.34</v>
      </c>
      <c r="AM25" s="7">
        <v>19.09</v>
      </c>
      <c r="AN25" s="7">
        <v>18.96</v>
      </c>
      <c r="AO25" s="7">
        <v>19.350000000000001</v>
      </c>
      <c r="AP25" s="7">
        <v>18.41</v>
      </c>
      <c r="AQ25" s="7">
        <v>19.05</v>
      </c>
      <c r="AR25" s="7">
        <v>18.579999999999998</v>
      </c>
      <c r="AS25" s="7">
        <v>19.54</v>
      </c>
      <c r="AT25" s="7">
        <v>20.48</v>
      </c>
      <c r="AU25" s="7">
        <v>20.69</v>
      </c>
      <c r="AV25" s="7">
        <v>19.920000000000002</v>
      </c>
      <c r="AW25" s="7">
        <v>19.47</v>
      </c>
      <c r="AX25" s="7">
        <v>18.54</v>
      </c>
      <c r="AY25" s="7">
        <v>18.98</v>
      </c>
      <c r="AZ25" s="7">
        <v>19.87</v>
      </c>
      <c r="BA25" s="7">
        <v>19.809999999999999</v>
      </c>
      <c r="BB25" s="7">
        <v>19.37</v>
      </c>
      <c r="BC25" s="7">
        <v>19.78</v>
      </c>
      <c r="BD25" s="7">
        <v>20.36</v>
      </c>
    </row>
    <row r="26" spans="1:56" ht="15.75" x14ac:dyDescent="0.3">
      <c r="A26" s="7">
        <v>23</v>
      </c>
      <c r="B26" s="7"/>
      <c r="C26" s="7" t="s">
        <v>247</v>
      </c>
      <c r="D26" s="7" t="s">
        <v>223</v>
      </c>
      <c r="E26" s="7" t="s">
        <v>537</v>
      </c>
      <c r="F26" s="7" t="s">
        <v>490</v>
      </c>
      <c r="G26" s="7">
        <v>184</v>
      </c>
      <c r="H26" s="7">
        <v>77</v>
      </c>
      <c r="I26" s="7" t="s">
        <v>277</v>
      </c>
      <c r="J26" s="7"/>
      <c r="K26" s="7"/>
      <c r="L26" s="7">
        <v>0</v>
      </c>
      <c r="M26" s="7">
        <v>2</v>
      </c>
      <c r="N26" s="7">
        <f t="shared" ca="1" si="0"/>
        <v>24</v>
      </c>
      <c r="O26" s="7">
        <f t="shared" ca="1" si="1"/>
        <v>33</v>
      </c>
      <c r="P26" s="7" t="s">
        <v>287</v>
      </c>
      <c r="Q26" s="7">
        <f t="shared" ca="1" si="2"/>
        <v>106434</v>
      </c>
      <c r="R26" s="7">
        <f t="shared" si="3"/>
        <v>3942</v>
      </c>
      <c r="S26" s="7">
        <v>5</v>
      </c>
      <c r="T26" s="7">
        <v>3</v>
      </c>
      <c r="U26" s="7">
        <f t="shared" si="4"/>
        <v>15.23</v>
      </c>
      <c r="V26" s="7">
        <f t="shared" si="5"/>
        <v>16.37</v>
      </c>
      <c r="W26" s="7">
        <f t="shared" si="6"/>
        <v>16.27</v>
      </c>
      <c r="X26" s="7">
        <f t="shared" si="7"/>
        <v>12.04</v>
      </c>
      <c r="Y26" s="7">
        <f t="shared" si="8"/>
        <v>11.51</v>
      </c>
      <c r="Z26" s="7">
        <f t="shared" si="9"/>
        <v>11.24</v>
      </c>
      <c r="AA26" s="7">
        <v>15.27</v>
      </c>
      <c r="AB26" s="7">
        <v>15</v>
      </c>
      <c r="AC26" s="7">
        <v>14.63</v>
      </c>
      <c r="AD26" s="7">
        <v>15.49</v>
      </c>
      <c r="AE26" s="7">
        <v>15.75</v>
      </c>
      <c r="AF26" s="7">
        <v>16.34</v>
      </c>
      <c r="AG26" s="7">
        <v>15.72</v>
      </c>
      <c r="AH26" s="7">
        <v>16.260000000000002</v>
      </c>
      <c r="AI26" s="7">
        <v>16.97</v>
      </c>
      <c r="AJ26" s="7">
        <v>16.579999999999998</v>
      </c>
      <c r="AK26" s="7">
        <v>16.71</v>
      </c>
      <c r="AL26" s="7">
        <v>15.82</v>
      </c>
      <c r="AM26" s="7">
        <v>15.28</v>
      </c>
      <c r="AN26" s="7">
        <v>14.51</v>
      </c>
      <c r="AO26" s="7">
        <v>13.91</v>
      </c>
      <c r="AP26" s="7">
        <v>13.14</v>
      </c>
      <c r="AQ26" s="7">
        <v>12.23</v>
      </c>
      <c r="AR26" s="7">
        <v>12.12</v>
      </c>
      <c r="AS26" s="7">
        <v>11.26</v>
      </c>
      <c r="AT26" s="7">
        <v>11.47</v>
      </c>
      <c r="AU26" s="7">
        <v>11.26</v>
      </c>
      <c r="AV26" s="7">
        <v>11.11</v>
      </c>
      <c r="AW26" s="7">
        <v>11.29</v>
      </c>
      <c r="AX26" s="7">
        <v>12.13</v>
      </c>
      <c r="AY26" s="7">
        <v>11.74</v>
      </c>
      <c r="AZ26" s="7">
        <v>11.57</v>
      </c>
      <c r="BA26" s="7">
        <v>10.98</v>
      </c>
      <c r="BB26" s="7">
        <v>11.97</v>
      </c>
      <c r="BC26" s="7">
        <v>11.29</v>
      </c>
      <c r="BD26" s="7">
        <v>10.4</v>
      </c>
    </row>
    <row r="27" spans="1:56" ht="15.75" x14ac:dyDescent="0.3">
      <c r="A27" s="7">
        <v>24</v>
      </c>
      <c r="B27" s="7"/>
      <c r="C27" s="7" t="s">
        <v>248</v>
      </c>
      <c r="D27" s="7" t="s">
        <v>223</v>
      </c>
      <c r="E27" s="7" t="s">
        <v>538</v>
      </c>
      <c r="F27" s="7" t="s">
        <v>491</v>
      </c>
      <c r="G27" s="7">
        <v>180</v>
      </c>
      <c r="H27" s="7">
        <v>80</v>
      </c>
      <c r="I27" s="7" t="s">
        <v>278</v>
      </c>
      <c r="J27" s="7"/>
      <c r="K27" s="7"/>
      <c r="L27" s="7">
        <v>2</v>
      </c>
      <c r="M27" s="7">
        <v>9</v>
      </c>
      <c r="N27" s="7">
        <f t="shared" ca="1" si="0"/>
        <v>22</v>
      </c>
      <c r="O27" s="7">
        <f t="shared" ca="1" si="1"/>
        <v>34</v>
      </c>
      <c r="P27" s="7" t="s">
        <v>287</v>
      </c>
      <c r="Q27" s="7">
        <f t="shared" ca="1" si="2"/>
        <v>248328</v>
      </c>
      <c r="R27" s="7">
        <f t="shared" si="3"/>
        <v>6898</v>
      </c>
      <c r="S27" s="7">
        <v>6</v>
      </c>
      <c r="T27" s="7">
        <v>3</v>
      </c>
      <c r="U27" s="7">
        <f t="shared" si="4"/>
        <v>17.27</v>
      </c>
      <c r="V27" s="7">
        <f t="shared" si="5"/>
        <v>16.72</v>
      </c>
      <c r="W27" s="7">
        <f t="shared" si="6"/>
        <v>17.53</v>
      </c>
      <c r="X27" s="7">
        <f t="shared" si="7"/>
        <v>16.2</v>
      </c>
      <c r="Y27" s="7">
        <f t="shared" si="8"/>
        <v>15.52</v>
      </c>
      <c r="Z27" s="7">
        <f t="shared" si="9"/>
        <v>15.06</v>
      </c>
      <c r="AA27" s="7">
        <v>17.82</v>
      </c>
      <c r="AB27" s="7">
        <v>17.64</v>
      </c>
      <c r="AC27" s="7">
        <v>16.97</v>
      </c>
      <c r="AD27" s="7">
        <v>16.71</v>
      </c>
      <c r="AE27" s="7">
        <v>17.22</v>
      </c>
      <c r="AF27" s="7">
        <v>16.5</v>
      </c>
      <c r="AG27" s="7">
        <v>15.93</v>
      </c>
      <c r="AH27" s="7">
        <v>16.59</v>
      </c>
      <c r="AI27" s="7">
        <v>16.98</v>
      </c>
      <c r="AJ27" s="7">
        <v>17.579999999999998</v>
      </c>
      <c r="AK27" s="7">
        <v>17.86</v>
      </c>
      <c r="AL27" s="7">
        <v>17.670000000000002</v>
      </c>
      <c r="AM27" s="7">
        <v>17.55</v>
      </c>
      <c r="AN27" s="7">
        <v>18.399999999999999</v>
      </c>
      <c r="AO27" s="7">
        <v>17.91</v>
      </c>
      <c r="AP27" s="7">
        <v>17.16</v>
      </c>
      <c r="AQ27" s="7">
        <v>16.37</v>
      </c>
      <c r="AR27" s="7">
        <v>16.579999999999998</v>
      </c>
      <c r="AS27" s="7">
        <v>15.62</v>
      </c>
      <c r="AT27" s="7">
        <v>15.26</v>
      </c>
      <c r="AU27" s="7">
        <v>14.68</v>
      </c>
      <c r="AV27" s="7">
        <v>15.51</v>
      </c>
      <c r="AW27" s="7">
        <v>15.73</v>
      </c>
      <c r="AX27" s="7">
        <v>16.11</v>
      </c>
      <c r="AY27" s="7">
        <v>15.55</v>
      </c>
      <c r="AZ27" s="7">
        <v>15.12</v>
      </c>
      <c r="BA27" s="7">
        <v>15.03</v>
      </c>
      <c r="BB27" s="7">
        <v>15.38</v>
      </c>
      <c r="BC27" s="7">
        <v>14.93</v>
      </c>
      <c r="BD27" s="7">
        <v>14.83</v>
      </c>
    </row>
    <row r="28" spans="1:56" ht="15.75" x14ac:dyDescent="0.3">
      <c r="A28" s="7">
        <v>25</v>
      </c>
      <c r="B28" s="7"/>
      <c r="C28" s="7" t="s">
        <v>249</v>
      </c>
      <c r="D28" s="7" t="s">
        <v>223</v>
      </c>
      <c r="E28" s="7" t="s">
        <v>539</v>
      </c>
      <c r="F28" s="7" t="s">
        <v>492</v>
      </c>
      <c r="G28" s="7">
        <v>183</v>
      </c>
      <c r="H28" s="7">
        <v>93</v>
      </c>
      <c r="I28" s="7" t="s">
        <v>278</v>
      </c>
      <c r="J28" s="7"/>
      <c r="K28" s="7"/>
      <c r="L28" s="7">
        <v>1</v>
      </c>
      <c r="M28" s="7">
        <v>7</v>
      </c>
      <c r="N28" s="7">
        <f t="shared" ca="1" si="0"/>
        <v>27</v>
      </c>
      <c r="O28" s="7">
        <f t="shared" ca="1" si="1"/>
        <v>34</v>
      </c>
      <c r="P28" s="7" t="s">
        <v>287</v>
      </c>
      <c r="Q28" s="7">
        <f t="shared" ca="1" si="2"/>
        <v>320145</v>
      </c>
      <c r="R28" s="7">
        <f t="shared" si="3"/>
        <v>15245</v>
      </c>
      <c r="S28" s="7">
        <v>7</v>
      </c>
      <c r="T28" s="7">
        <v>3</v>
      </c>
      <c r="U28" s="7">
        <f t="shared" si="4"/>
        <v>23.76</v>
      </c>
      <c r="V28" s="7">
        <f t="shared" si="5"/>
        <v>22.1</v>
      </c>
      <c r="W28" s="7">
        <f t="shared" si="6"/>
        <v>21.51</v>
      </c>
      <c r="X28" s="7">
        <f t="shared" si="7"/>
        <v>21.49</v>
      </c>
      <c r="Y28" s="7">
        <f t="shared" si="8"/>
        <v>20.94</v>
      </c>
      <c r="Z28" s="7">
        <f t="shared" si="9"/>
        <v>18.829999999999998</v>
      </c>
      <c r="AA28" s="7">
        <v>24.61</v>
      </c>
      <c r="AB28" s="7">
        <v>23.8</v>
      </c>
      <c r="AC28" s="7">
        <v>23.33</v>
      </c>
      <c r="AD28" s="7">
        <v>23.59</v>
      </c>
      <c r="AE28" s="7">
        <v>23.46</v>
      </c>
      <c r="AF28" s="7">
        <v>22.68</v>
      </c>
      <c r="AG28" s="7">
        <v>21.8</v>
      </c>
      <c r="AH28" s="7">
        <v>22.72</v>
      </c>
      <c r="AI28" s="7">
        <v>22.09</v>
      </c>
      <c r="AJ28" s="7">
        <v>21.19</v>
      </c>
      <c r="AK28" s="7">
        <v>20.94</v>
      </c>
      <c r="AL28" s="7">
        <v>21.86</v>
      </c>
      <c r="AM28" s="7">
        <v>21.45</v>
      </c>
      <c r="AN28" s="7">
        <v>21.49</v>
      </c>
      <c r="AO28" s="7">
        <v>20.51</v>
      </c>
      <c r="AP28" s="7">
        <v>20.99</v>
      </c>
      <c r="AQ28" s="7">
        <v>21.54</v>
      </c>
      <c r="AR28" s="7">
        <v>21.58</v>
      </c>
      <c r="AS28" s="7">
        <v>21.85</v>
      </c>
      <c r="AT28" s="7">
        <v>21.48</v>
      </c>
      <c r="AU28" s="7">
        <v>21.8</v>
      </c>
      <c r="AV28" s="7">
        <v>20.98</v>
      </c>
      <c r="AW28" s="7">
        <v>20.7</v>
      </c>
      <c r="AX28" s="7">
        <v>20.98</v>
      </c>
      <c r="AY28" s="7">
        <v>20.25</v>
      </c>
      <c r="AZ28" s="7">
        <v>19.75</v>
      </c>
      <c r="BA28" s="7">
        <v>19.39</v>
      </c>
      <c r="BB28" s="7">
        <v>18.79</v>
      </c>
      <c r="BC28" s="7">
        <v>18.04</v>
      </c>
      <c r="BD28" s="7">
        <v>18.190000000000001</v>
      </c>
    </row>
    <row r="29" spans="1:56" ht="15.75" x14ac:dyDescent="0.3">
      <c r="A29" s="7">
        <v>26</v>
      </c>
      <c r="B29" s="7"/>
      <c r="C29" s="7" t="s">
        <v>250</v>
      </c>
      <c r="D29" s="7" t="s">
        <v>223</v>
      </c>
      <c r="E29" s="7" t="s">
        <v>540</v>
      </c>
      <c r="F29" s="7" t="s">
        <v>493</v>
      </c>
      <c r="G29" s="7">
        <v>176</v>
      </c>
      <c r="H29" s="7">
        <v>82</v>
      </c>
      <c r="I29" s="7" t="s">
        <v>279</v>
      </c>
      <c r="J29" s="7"/>
      <c r="K29" s="7"/>
      <c r="L29" s="7">
        <v>0</v>
      </c>
      <c r="M29" s="7">
        <v>13</v>
      </c>
      <c r="N29" s="7">
        <f t="shared" ca="1" si="0"/>
        <v>23</v>
      </c>
      <c r="O29" s="7">
        <f t="shared" ca="1" si="1"/>
        <v>33</v>
      </c>
      <c r="P29" s="7" t="s">
        <v>287</v>
      </c>
      <c r="Q29" s="7">
        <f t="shared" ca="1" si="2"/>
        <v>118980</v>
      </c>
      <c r="R29" s="7">
        <f t="shared" si="3"/>
        <v>3966</v>
      </c>
      <c r="S29" s="7">
        <v>12</v>
      </c>
      <c r="T29" s="7">
        <v>2</v>
      </c>
      <c r="U29" s="7">
        <f t="shared" si="4"/>
        <v>12.54</v>
      </c>
      <c r="V29" s="7">
        <f t="shared" si="5"/>
        <v>12.91</v>
      </c>
      <c r="W29" s="7">
        <f t="shared" si="6"/>
        <v>12.9</v>
      </c>
      <c r="X29" s="7">
        <f t="shared" si="7"/>
        <v>12.97</v>
      </c>
      <c r="Y29" s="7">
        <f t="shared" si="8"/>
        <v>14.7</v>
      </c>
      <c r="Z29" s="7">
        <f t="shared" si="9"/>
        <v>15.89</v>
      </c>
      <c r="AA29" s="7">
        <v>12.01</v>
      </c>
      <c r="AB29" s="7">
        <v>12.22</v>
      </c>
      <c r="AC29" s="7">
        <v>12.16</v>
      </c>
      <c r="AD29" s="7">
        <v>12.97</v>
      </c>
      <c r="AE29" s="7">
        <v>13.33</v>
      </c>
      <c r="AF29" s="7">
        <v>12.96</v>
      </c>
      <c r="AG29" s="7">
        <v>13.42</v>
      </c>
      <c r="AH29" s="7">
        <v>13.09</v>
      </c>
      <c r="AI29" s="7">
        <v>12.3</v>
      </c>
      <c r="AJ29" s="7">
        <v>12.78</v>
      </c>
      <c r="AK29" s="7">
        <v>13.44</v>
      </c>
      <c r="AL29" s="7">
        <v>12.52</v>
      </c>
      <c r="AM29" s="7">
        <v>13.45</v>
      </c>
      <c r="AN29" s="7">
        <v>12.56</v>
      </c>
      <c r="AO29" s="7">
        <v>12.94</v>
      </c>
      <c r="AP29" s="7">
        <v>12.35</v>
      </c>
      <c r="AQ29" s="7">
        <v>13.07</v>
      </c>
      <c r="AR29" s="7">
        <v>13.08</v>
      </c>
      <c r="AS29" s="7">
        <v>13.15</v>
      </c>
      <c r="AT29" s="7">
        <v>13.19</v>
      </c>
      <c r="AU29" s="7">
        <v>13.27</v>
      </c>
      <c r="AV29" s="7">
        <v>13.72</v>
      </c>
      <c r="AW29" s="7">
        <v>14.65</v>
      </c>
      <c r="AX29" s="7">
        <v>15.56</v>
      </c>
      <c r="AY29" s="7">
        <v>16.309999999999999</v>
      </c>
      <c r="AZ29" s="7">
        <v>15.7</v>
      </c>
      <c r="BA29" s="7">
        <v>15.49</v>
      </c>
      <c r="BB29" s="7">
        <v>15.78</v>
      </c>
      <c r="BC29" s="7">
        <v>15.77</v>
      </c>
      <c r="BD29" s="7">
        <v>16.690000000000001</v>
      </c>
    </row>
    <row r="30" spans="1:56" ht="15.75" x14ac:dyDescent="0.3">
      <c r="A30" s="7">
        <v>27</v>
      </c>
      <c r="B30" s="7"/>
      <c r="C30" s="7" t="s">
        <v>251</v>
      </c>
      <c r="D30" s="7" t="s">
        <v>223</v>
      </c>
      <c r="E30" s="7" t="s">
        <v>541</v>
      </c>
      <c r="F30" s="7" t="s">
        <v>494</v>
      </c>
      <c r="G30" s="7">
        <v>175</v>
      </c>
      <c r="H30" s="7">
        <v>76</v>
      </c>
      <c r="I30" s="7" t="s">
        <v>279</v>
      </c>
      <c r="J30" s="7"/>
      <c r="K30" s="7"/>
      <c r="L30" s="7">
        <v>2</v>
      </c>
      <c r="M30" s="7">
        <v>23</v>
      </c>
      <c r="N30" s="7">
        <f t="shared" ca="1" si="0"/>
        <v>30</v>
      </c>
      <c r="O30" s="7">
        <f t="shared" ca="1" si="1"/>
        <v>33</v>
      </c>
      <c r="P30" s="7" t="s">
        <v>287</v>
      </c>
      <c r="Q30" s="7">
        <f t="shared" ca="1" si="2"/>
        <v>28521</v>
      </c>
      <c r="R30" s="7">
        <f t="shared" si="3"/>
        <v>3169</v>
      </c>
      <c r="S30" s="7">
        <v>13</v>
      </c>
      <c r="T30" s="7">
        <v>1</v>
      </c>
      <c r="U30" s="7">
        <f t="shared" si="4"/>
        <v>11.62</v>
      </c>
      <c r="V30" s="7">
        <f t="shared" si="5"/>
        <v>12.65</v>
      </c>
      <c r="W30" s="7">
        <f t="shared" si="6"/>
        <v>12.53</v>
      </c>
      <c r="X30" s="7">
        <f t="shared" si="7"/>
        <v>12</v>
      </c>
      <c r="Y30" s="7">
        <f t="shared" si="8"/>
        <v>13.26</v>
      </c>
      <c r="Z30" s="7">
        <f t="shared" si="9"/>
        <v>14.1</v>
      </c>
      <c r="AA30" s="7">
        <v>11.55</v>
      </c>
      <c r="AB30" s="7">
        <v>10.76</v>
      </c>
      <c r="AC30" s="7">
        <v>11.74</v>
      </c>
      <c r="AD30" s="7">
        <v>11.99</v>
      </c>
      <c r="AE30" s="7">
        <v>12.05</v>
      </c>
      <c r="AF30" s="7">
        <v>11.8</v>
      </c>
      <c r="AG30" s="7">
        <v>12.39</v>
      </c>
      <c r="AH30" s="7">
        <v>12.7</v>
      </c>
      <c r="AI30" s="7">
        <v>12.87</v>
      </c>
      <c r="AJ30" s="7">
        <v>13.5</v>
      </c>
      <c r="AK30" s="7">
        <v>12.54</v>
      </c>
      <c r="AL30" s="7">
        <v>12.02</v>
      </c>
      <c r="AM30" s="7">
        <v>11.72</v>
      </c>
      <c r="AN30" s="7">
        <v>12.72</v>
      </c>
      <c r="AO30" s="7">
        <v>13.09</v>
      </c>
      <c r="AP30" s="7">
        <v>12.47</v>
      </c>
      <c r="AQ30" s="7">
        <v>11.6</v>
      </c>
      <c r="AR30" s="7">
        <v>11.12</v>
      </c>
      <c r="AS30" s="7">
        <v>12.03</v>
      </c>
      <c r="AT30" s="7">
        <v>12.77</v>
      </c>
      <c r="AU30" s="7">
        <v>12.42</v>
      </c>
      <c r="AV30" s="7">
        <v>13.25</v>
      </c>
      <c r="AW30" s="7">
        <v>13.17</v>
      </c>
      <c r="AX30" s="7">
        <v>13.32</v>
      </c>
      <c r="AY30" s="7">
        <v>14.15</v>
      </c>
      <c r="AZ30" s="7">
        <v>13.67</v>
      </c>
      <c r="BA30" s="7">
        <v>13.9</v>
      </c>
      <c r="BB30" s="7">
        <v>14.02</v>
      </c>
      <c r="BC30" s="7">
        <v>14.7</v>
      </c>
      <c r="BD30" s="7">
        <v>14.2</v>
      </c>
    </row>
    <row r="31" spans="1:56" ht="15.75" x14ac:dyDescent="0.3">
      <c r="A31" s="7">
        <v>28</v>
      </c>
      <c r="B31" s="7"/>
      <c r="C31" s="7" t="s">
        <v>252</v>
      </c>
      <c r="D31" s="7" t="s">
        <v>223</v>
      </c>
      <c r="E31" s="7" t="s">
        <v>542</v>
      </c>
      <c r="F31" s="7" t="s">
        <v>495</v>
      </c>
      <c r="G31" s="7">
        <v>178</v>
      </c>
      <c r="H31" s="7">
        <v>72</v>
      </c>
      <c r="I31" s="7" t="s">
        <v>279</v>
      </c>
      <c r="J31" s="7"/>
      <c r="K31" s="7"/>
      <c r="L31" s="7">
        <v>1</v>
      </c>
      <c r="M31" s="7">
        <v>24</v>
      </c>
      <c r="N31" s="7">
        <f t="shared" ca="1" si="0"/>
        <v>25</v>
      </c>
      <c r="O31" s="7">
        <f t="shared" ca="1" si="1"/>
        <v>34</v>
      </c>
      <c r="P31" s="7" t="s">
        <v>287</v>
      </c>
      <c r="Q31" s="7">
        <f t="shared" ca="1" si="2"/>
        <v>682236</v>
      </c>
      <c r="R31" s="7">
        <f t="shared" si="3"/>
        <v>25268</v>
      </c>
      <c r="S31" s="7">
        <v>14</v>
      </c>
      <c r="T31" s="7">
        <v>3</v>
      </c>
      <c r="U31" s="7">
        <f t="shared" si="4"/>
        <v>24.69</v>
      </c>
      <c r="V31" s="7">
        <f t="shared" si="5"/>
        <v>24.96</v>
      </c>
      <c r="W31" s="7">
        <f t="shared" si="6"/>
        <v>24.7</v>
      </c>
      <c r="X31" s="7">
        <f t="shared" si="7"/>
        <v>25.19</v>
      </c>
      <c r="Y31" s="7">
        <f t="shared" si="8"/>
        <v>25.85</v>
      </c>
      <c r="Z31" s="7">
        <f t="shared" si="9"/>
        <v>26.43</v>
      </c>
      <c r="AA31" s="7">
        <v>24.54</v>
      </c>
      <c r="AB31" s="7">
        <v>24.72</v>
      </c>
      <c r="AC31" s="7">
        <v>25.28</v>
      </c>
      <c r="AD31" s="7">
        <v>24.47</v>
      </c>
      <c r="AE31" s="7">
        <v>24.46</v>
      </c>
      <c r="AF31" s="7">
        <v>25.05</v>
      </c>
      <c r="AG31" s="7">
        <v>25.52</v>
      </c>
      <c r="AH31" s="7">
        <v>25.11</v>
      </c>
      <c r="AI31" s="7">
        <v>24.41</v>
      </c>
      <c r="AJ31" s="7">
        <v>24.69</v>
      </c>
      <c r="AK31" s="7">
        <v>25.12</v>
      </c>
      <c r="AL31" s="7">
        <v>24.35</v>
      </c>
      <c r="AM31" s="7">
        <v>24.94</v>
      </c>
      <c r="AN31" s="7">
        <v>24.58</v>
      </c>
      <c r="AO31" s="7">
        <v>25.4</v>
      </c>
      <c r="AP31" s="7">
        <v>24.75</v>
      </c>
      <c r="AQ31" s="7">
        <v>25.66</v>
      </c>
      <c r="AR31" s="7">
        <v>25.71</v>
      </c>
      <c r="AS31" s="7">
        <v>25.2</v>
      </c>
      <c r="AT31" s="7">
        <v>24.63</v>
      </c>
      <c r="AU31" s="7">
        <v>25.29</v>
      </c>
      <c r="AV31" s="7">
        <v>26.03</v>
      </c>
      <c r="AW31" s="7">
        <v>25.72</v>
      </c>
      <c r="AX31" s="7">
        <v>25.88</v>
      </c>
      <c r="AY31" s="7">
        <v>26.32</v>
      </c>
      <c r="AZ31" s="7">
        <v>26.47</v>
      </c>
      <c r="BA31" s="7">
        <v>26.04</v>
      </c>
      <c r="BB31" s="7">
        <v>26.79</v>
      </c>
      <c r="BC31" s="7">
        <v>26.28</v>
      </c>
      <c r="BD31" s="7">
        <v>26.56</v>
      </c>
    </row>
    <row r="32" spans="1:56" ht="15.75" x14ac:dyDescent="0.3">
      <c r="A32" s="7">
        <v>29</v>
      </c>
      <c r="B32" s="7"/>
      <c r="C32" s="7" t="s">
        <v>253</v>
      </c>
      <c r="D32" s="7" t="s">
        <v>223</v>
      </c>
      <c r="E32" s="7" t="s">
        <v>543</v>
      </c>
      <c r="F32" s="7" t="s">
        <v>496</v>
      </c>
      <c r="G32" s="7">
        <v>188</v>
      </c>
      <c r="H32" s="7">
        <v>92</v>
      </c>
      <c r="I32" s="7" t="s">
        <v>280</v>
      </c>
      <c r="J32" s="7"/>
      <c r="K32" s="7"/>
      <c r="L32" s="7">
        <v>0</v>
      </c>
      <c r="M32" s="7">
        <v>25</v>
      </c>
      <c r="N32" s="7">
        <f t="shared" ca="1" si="0"/>
        <v>19</v>
      </c>
      <c r="O32" s="7">
        <f t="shared" ca="1" si="1"/>
        <v>34</v>
      </c>
      <c r="P32" s="7" t="s">
        <v>287</v>
      </c>
      <c r="Q32" s="7">
        <f t="shared" ca="1" si="2"/>
        <v>128700</v>
      </c>
      <c r="R32" s="7">
        <f t="shared" si="3"/>
        <v>2860</v>
      </c>
      <c r="S32" s="7">
        <v>8</v>
      </c>
      <c r="T32" s="7">
        <v>3</v>
      </c>
      <c r="U32" s="7">
        <f t="shared" si="4"/>
        <v>13.58</v>
      </c>
      <c r="V32" s="7">
        <f t="shared" si="5"/>
        <v>12.12</v>
      </c>
      <c r="W32" s="7">
        <f t="shared" si="6"/>
        <v>11.48</v>
      </c>
      <c r="X32" s="7">
        <f t="shared" si="7"/>
        <v>11.41</v>
      </c>
      <c r="Y32" s="7">
        <f t="shared" si="8"/>
        <v>12.47</v>
      </c>
      <c r="Z32" s="7">
        <f t="shared" si="9"/>
        <v>12.28</v>
      </c>
      <c r="AA32" s="7">
        <v>13.99</v>
      </c>
      <c r="AB32" s="7">
        <v>14.24</v>
      </c>
      <c r="AC32" s="7">
        <v>14.08</v>
      </c>
      <c r="AD32" s="7">
        <v>13.21</v>
      </c>
      <c r="AE32" s="7">
        <v>12.37</v>
      </c>
      <c r="AF32" s="7">
        <v>12.15</v>
      </c>
      <c r="AG32" s="7">
        <v>12.25</v>
      </c>
      <c r="AH32" s="7">
        <v>12.8</v>
      </c>
      <c r="AI32" s="7">
        <v>12.04</v>
      </c>
      <c r="AJ32" s="7">
        <v>11.36</v>
      </c>
      <c r="AK32" s="7">
        <v>11.56</v>
      </c>
      <c r="AL32" s="7">
        <v>10.83</v>
      </c>
      <c r="AM32" s="7">
        <v>11.59</v>
      </c>
      <c r="AN32" s="7">
        <v>12.58</v>
      </c>
      <c r="AO32" s="7">
        <v>11.84</v>
      </c>
      <c r="AP32" s="7">
        <v>11.94</v>
      </c>
      <c r="AQ32" s="7">
        <v>11.34</v>
      </c>
      <c r="AR32" s="7">
        <v>11.17</v>
      </c>
      <c r="AS32" s="7">
        <v>11.32</v>
      </c>
      <c r="AT32" s="7">
        <v>11.27</v>
      </c>
      <c r="AU32" s="7">
        <v>11.9</v>
      </c>
      <c r="AV32" s="7">
        <v>12.89</v>
      </c>
      <c r="AW32" s="7">
        <v>12.09</v>
      </c>
      <c r="AX32" s="7">
        <v>13.08</v>
      </c>
      <c r="AY32" s="7">
        <v>12.41</v>
      </c>
      <c r="AZ32" s="7">
        <v>12.68</v>
      </c>
      <c r="BA32" s="7">
        <v>12.39</v>
      </c>
      <c r="BB32" s="7">
        <v>12.55</v>
      </c>
      <c r="BC32" s="7">
        <v>11.84</v>
      </c>
      <c r="BD32" s="7">
        <v>11.94</v>
      </c>
    </row>
    <row r="33" spans="1:56" ht="15.75" x14ac:dyDescent="0.3">
      <c r="A33" s="7">
        <v>30</v>
      </c>
      <c r="B33" s="7"/>
      <c r="C33" s="7" t="s">
        <v>254</v>
      </c>
      <c r="D33" s="7" t="s">
        <v>223</v>
      </c>
      <c r="E33" s="7" t="s">
        <v>544</v>
      </c>
      <c r="F33" s="7" t="s">
        <v>497</v>
      </c>
      <c r="G33" s="7">
        <v>183</v>
      </c>
      <c r="H33" s="7">
        <v>74</v>
      </c>
      <c r="I33" s="7" t="s">
        <v>280</v>
      </c>
      <c r="J33" s="7"/>
      <c r="K33" s="7"/>
      <c r="L33" s="7">
        <v>2</v>
      </c>
      <c r="M33" s="7">
        <v>26</v>
      </c>
      <c r="N33" s="7">
        <f t="shared" ca="1" si="0"/>
        <v>23</v>
      </c>
      <c r="O33" s="7">
        <f t="shared" ca="1" si="1"/>
        <v>34</v>
      </c>
      <c r="P33" s="7" t="s">
        <v>287</v>
      </c>
      <c r="Q33" s="7">
        <f t="shared" ca="1" si="2"/>
        <v>68343</v>
      </c>
      <c r="R33" s="7">
        <f t="shared" si="3"/>
        <v>2071</v>
      </c>
      <c r="S33" s="7">
        <v>15</v>
      </c>
      <c r="T33" s="7">
        <v>3</v>
      </c>
      <c r="U33" s="7">
        <f t="shared" si="4"/>
        <v>10.73</v>
      </c>
      <c r="V33" s="7">
        <f t="shared" si="5"/>
        <v>9.76</v>
      </c>
      <c r="W33" s="7">
        <f t="shared" si="6"/>
        <v>9.44</v>
      </c>
      <c r="X33" s="7">
        <f t="shared" si="7"/>
        <v>10.66</v>
      </c>
      <c r="Y33" s="7">
        <f t="shared" si="8"/>
        <v>12.89</v>
      </c>
      <c r="Z33" s="7">
        <f t="shared" si="9"/>
        <v>12.35</v>
      </c>
      <c r="AA33" s="7">
        <v>10.95</v>
      </c>
      <c r="AB33" s="7">
        <v>11.35</v>
      </c>
      <c r="AC33" s="7">
        <v>10.75</v>
      </c>
      <c r="AD33" s="7">
        <v>10.55</v>
      </c>
      <c r="AE33" s="7">
        <v>10.06</v>
      </c>
      <c r="AF33" s="7">
        <v>10.71</v>
      </c>
      <c r="AG33" s="7">
        <v>10.17</v>
      </c>
      <c r="AH33" s="7">
        <v>9.2799999999999994</v>
      </c>
      <c r="AI33" s="7">
        <v>9.32</v>
      </c>
      <c r="AJ33" s="7">
        <v>9.34</v>
      </c>
      <c r="AK33" s="7">
        <v>9.36</v>
      </c>
      <c r="AL33" s="7">
        <v>9.84</v>
      </c>
      <c r="AM33" s="7">
        <v>9.33</v>
      </c>
      <c r="AN33" s="7">
        <v>9.6999999999999993</v>
      </c>
      <c r="AO33" s="7">
        <v>10.029999999999999</v>
      </c>
      <c r="AP33" s="7">
        <v>10.050000000000001</v>
      </c>
      <c r="AQ33" s="7">
        <v>10.75</v>
      </c>
      <c r="AR33" s="7">
        <v>10.76</v>
      </c>
      <c r="AS33" s="7">
        <v>10.8</v>
      </c>
      <c r="AT33" s="7">
        <v>10.95</v>
      </c>
      <c r="AU33" s="7">
        <v>11.78</v>
      </c>
      <c r="AV33" s="7">
        <v>12.7</v>
      </c>
      <c r="AW33" s="7">
        <v>12.73</v>
      </c>
      <c r="AX33" s="7">
        <v>13.29</v>
      </c>
      <c r="AY33" s="7">
        <v>13.93</v>
      </c>
      <c r="AZ33" s="7">
        <v>13.24</v>
      </c>
      <c r="BA33" s="7">
        <v>12.49</v>
      </c>
      <c r="BB33" s="7">
        <v>12.36</v>
      </c>
      <c r="BC33" s="7">
        <v>11.38</v>
      </c>
      <c r="BD33" s="7">
        <v>12.28</v>
      </c>
    </row>
    <row r="34" spans="1:56" ht="15.75" x14ac:dyDescent="0.3">
      <c r="A34" s="7">
        <v>31</v>
      </c>
      <c r="B34" s="7"/>
      <c r="C34" s="7" t="s">
        <v>255</v>
      </c>
      <c r="D34" s="7" t="s">
        <v>223</v>
      </c>
      <c r="E34" s="7" t="s">
        <v>545</v>
      </c>
      <c r="F34" s="7" t="s">
        <v>498</v>
      </c>
      <c r="G34" s="7">
        <v>194</v>
      </c>
      <c r="H34" s="7">
        <v>98</v>
      </c>
      <c r="I34" s="7" t="s">
        <v>280</v>
      </c>
      <c r="J34" s="7"/>
      <c r="K34" s="7"/>
      <c r="L34" s="7">
        <v>1</v>
      </c>
      <c r="M34" s="7">
        <v>27</v>
      </c>
      <c r="N34" s="7">
        <f t="shared" ca="1" si="0"/>
        <v>18</v>
      </c>
      <c r="O34" s="7">
        <f t="shared" ca="1" si="1"/>
        <v>33</v>
      </c>
      <c r="P34" s="7" t="s">
        <v>287</v>
      </c>
      <c r="Q34" s="7">
        <f t="shared" ca="1" si="2"/>
        <v>434475</v>
      </c>
      <c r="R34" s="7">
        <f t="shared" si="3"/>
        <v>9655</v>
      </c>
      <c r="S34" s="7">
        <v>16</v>
      </c>
      <c r="T34" s="7">
        <v>2</v>
      </c>
      <c r="U34" s="7">
        <f t="shared" si="4"/>
        <v>15.71</v>
      </c>
      <c r="V34" s="7">
        <f t="shared" si="5"/>
        <v>17.89</v>
      </c>
      <c r="W34" s="7">
        <f t="shared" si="6"/>
        <v>18.350000000000001</v>
      </c>
      <c r="X34" s="7">
        <f t="shared" si="7"/>
        <v>19.54</v>
      </c>
      <c r="Y34" s="7">
        <f t="shared" si="8"/>
        <v>19.62</v>
      </c>
      <c r="Z34" s="7">
        <f t="shared" si="9"/>
        <v>19.34</v>
      </c>
      <c r="AA34" s="7">
        <v>15.8</v>
      </c>
      <c r="AB34" s="7">
        <v>15.38</v>
      </c>
      <c r="AC34" s="7">
        <v>15.49</v>
      </c>
      <c r="AD34" s="7">
        <v>15.53</v>
      </c>
      <c r="AE34" s="7">
        <v>16.34</v>
      </c>
      <c r="AF34" s="7">
        <v>16.78</v>
      </c>
      <c r="AG34" s="7">
        <v>17.309999999999999</v>
      </c>
      <c r="AH34" s="7">
        <v>18.05</v>
      </c>
      <c r="AI34" s="7">
        <v>18.41</v>
      </c>
      <c r="AJ34" s="7">
        <v>18.899999999999999</v>
      </c>
      <c r="AK34" s="7">
        <v>18.28</v>
      </c>
      <c r="AL34" s="7">
        <v>18.13</v>
      </c>
      <c r="AM34" s="7">
        <v>18.02</v>
      </c>
      <c r="AN34" s="7">
        <v>17.670000000000002</v>
      </c>
      <c r="AO34" s="7">
        <v>18.61</v>
      </c>
      <c r="AP34" s="7">
        <v>19.21</v>
      </c>
      <c r="AQ34" s="7">
        <v>19.899999999999999</v>
      </c>
      <c r="AR34" s="7">
        <v>19.5</v>
      </c>
      <c r="AS34" s="7">
        <v>19.850000000000001</v>
      </c>
      <c r="AT34" s="7">
        <v>19.260000000000002</v>
      </c>
      <c r="AU34" s="7">
        <v>18.649999999999999</v>
      </c>
      <c r="AV34" s="7">
        <v>19.579999999999998</v>
      </c>
      <c r="AW34" s="7">
        <v>20.25</v>
      </c>
      <c r="AX34" s="7">
        <v>20.16</v>
      </c>
      <c r="AY34" s="7">
        <v>19.46</v>
      </c>
      <c r="AZ34" s="7">
        <v>19.12</v>
      </c>
      <c r="BA34" s="7">
        <v>19.63</v>
      </c>
      <c r="BB34" s="7">
        <v>19.84</v>
      </c>
      <c r="BC34" s="7">
        <v>19.37</v>
      </c>
      <c r="BD34" s="7">
        <v>18.72</v>
      </c>
    </row>
    <row r="35" spans="1:56" ht="15.75" x14ac:dyDescent="0.3">
      <c r="A35" s="7">
        <v>32</v>
      </c>
      <c r="B35" s="7"/>
      <c r="C35" s="7" t="s">
        <v>256</v>
      </c>
      <c r="D35" s="7" t="s">
        <v>223</v>
      </c>
      <c r="E35" s="7" t="s">
        <v>546</v>
      </c>
      <c r="F35" s="7" t="s">
        <v>499</v>
      </c>
      <c r="G35" s="7">
        <v>175</v>
      </c>
      <c r="H35" s="7">
        <v>75</v>
      </c>
      <c r="I35" s="7" t="s">
        <v>281</v>
      </c>
      <c r="J35" s="7"/>
      <c r="K35" s="7"/>
      <c r="L35" s="7">
        <v>0</v>
      </c>
      <c r="M35" s="7">
        <v>28</v>
      </c>
      <c r="N35" s="7">
        <f t="shared" ca="1" si="0"/>
        <v>20</v>
      </c>
      <c r="O35" s="7">
        <f t="shared" ca="1" si="1"/>
        <v>35</v>
      </c>
      <c r="P35" s="7" t="s">
        <v>287</v>
      </c>
      <c r="Q35" s="7">
        <f t="shared" ca="1" si="2"/>
        <v>595485</v>
      </c>
      <c r="R35" s="7">
        <f t="shared" si="3"/>
        <v>13233</v>
      </c>
      <c r="S35" s="7">
        <v>9</v>
      </c>
      <c r="T35" s="7">
        <v>1</v>
      </c>
      <c r="U35" s="7">
        <f t="shared" si="4"/>
        <v>19.2</v>
      </c>
      <c r="V35" s="7">
        <f t="shared" si="5"/>
        <v>21.18</v>
      </c>
      <c r="W35" s="7">
        <f t="shared" si="6"/>
        <v>21.84</v>
      </c>
      <c r="X35" s="7">
        <f t="shared" si="7"/>
        <v>20.78</v>
      </c>
      <c r="Y35" s="7">
        <f t="shared" si="8"/>
        <v>20.46</v>
      </c>
      <c r="Z35" s="7">
        <f t="shared" si="9"/>
        <v>18.97</v>
      </c>
      <c r="AA35" s="7">
        <v>19.29</v>
      </c>
      <c r="AB35" s="7">
        <v>19.059999999999999</v>
      </c>
      <c r="AC35" s="7">
        <v>18.25</v>
      </c>
      <c r="AD35" s="7">
        <v>19.22</v>
      </c>
      <c r="AE35" s="7">
        <v>20.2</v>
      </c>
      <c r="AF35" s="7">
        <v>20.72</v>
      </c>
      <c r="AG35" s="7">
        <v>21.24</v>
      </c>
      <c r="AH35" s="7">
        <v>20.69</v>
      </c>
      <c r="AI35" s="7">
        <v>21.57</v>
      </c>
      <c r="AJ35" s="7">
        <v>21.66</v>
      </c>
      <c r="AK35" s="7">
        <v>21.6</v>
      </c>
      <c r="AL35" s="7">
        <v>22.16</v>
      </c>
      <c r="AM35" s="7">
        <v>22.21</v>
      </c>
      <c r="AN35" s="7">
        <v>21.8</v>
      </c>
      <c r="AO35" s="7">
        <v>21.79</v>
      </c>
      <c r="AP35" s="7">
        <v>21.45</v>
      </c>
      <c r="AQ35" s="7">
        <v>20.7</v>
      </c>
      <c r="AR35" s="7">
        <v>20.95</v>
      </c>
      <c r="AS35" s="7">
        <v>20.29</v>
      </c>
      <c r="AT35" s="7">
        <v>20.52</v>
      </c>
      <c r="AU35" s="7">
        <v>21.01</v>
      </c>
      <c r="AV35" s="7">
        <v>20.28</v>
      </c>
      <c r="AW35" s="7">
        <v>21.03</v>
      </c>
      <c r="AX35" s="7">
        <v>20.329999999999998</v>
      </c>
      <c r="AY35" s="7">
        <v>19.649999999999999</v>
      </c>
      <c r="AZ35" s="7">
        <v>18.8</v>
      </c>
      <c r="BA35" s="7">
        <v>18.079999999999998</v>
      </c>
      <c r="BB35" s="7">
        <v>18.989999999999998</v>
      </c>
      <c r="BC35" s="7">
        <v>19.8</v>
      </c>
      <c r="BD35" s="7">
        <v>19.190000000000001</v>
      </c>
    </row>
    <row r="36" spans="1:56" ht="15.75" x14ac:dyDescent="0.3">
      <c r="A36" s="7">
        <v>33</v>
      </c>
      <c r="B36" s="7"/>
      <c r="C36" s="7" t="s">
        <v>257</v>
      </c>
      <c r="D36" s="7" t="s">
        <v>223</v>
      </c>
      <c r="E36" s="7" t="s">
        <v>547</v>
      </c>
      <c r="F36" s="7" t="s">
        <v>500</v>
      </c>
      <c r="G36" s="7">
        <v>177</v>
      </c>
      <c r="H36" s="7">
        <v>77</v>
      </c>
      <c r="I36" s="7" t="s">
        <v>282</v>
      </c>
      <c r="J36" s="7"/>
      <c r="K36" s="7"/>
      <c r="L36" s="7">
        <v>2</v>
      </c>
      <c r="M36" s="7">
        <v>29</v>
      </c>
      <c r="N36" s="7">
        <f t="shared" ca="1" si="0"/>
        <v>18</v>
      </c>
      <c r="O36" s="7">
        <f t="shared" ca="1" si="1"/>
        <v>34</v>
      </c>
      <c r="P36" s="7" t="s">
        <v>287</v>
      </c>
      <c r="Q36" s="7">
        <f t="shared" ca="1" si="2"/>
        <v>1030512</v>
      </c>
      <c r="R36" s="7">
        <f t="shared" si="3"/>
        <v>21469</v>
      </c>
      <c r="S36" s="7">
        <v>10</v>
      </c>
      <c r="T36" s="7">
        <v>3</v>
      </c>
      <c r="U36" s="7">
        <f t="shared" si="4"/>
        <v>22.58</v>
      </c>
      <c r="V36" s="7">
        <f t="shared" si="5"/>
        <v>22.61</v>
      </c>
      <c r="W36" s="7">
        <f t="shared" si="6"/>
        <v>23.43</v>
      </c>
      <c r="X36" s="7">
        <f t="shared" si="7"/>
        <v>24.72</v>
      </c>
      <c r="Y36" s="7">
        <f t="shared" si="8"/>
        <v>24.46</v>
      </c>
      <c r="Z36" s="7">
        <f t="shared" si="9"/>
        <v>25.65</v>
      </c>
      <c r="AA36" s="7">
        <v>22.39</v>
      </c>
      <c r="AB36" s="7">
        <v>22.34</v>
      </c>
      <c r="AC36" s="7">
        <v>22.31</v>
      </c>
      <c r="AD36" s="7">
        <v>23.29</v>
      </c>
      <c r="AE36" s="7">
        <v>22.57</v>
      </c>
      <c r="AF36" s="7">
        <v>23.33</v>
      </c>
      <c r="AG36" s="7">
        <v>22.56</v>
      </c>
      <c r="AH36" s="7">
        <v>21.88</v>
      </c>
      <c r="AI36" s="7">
        <v>22.32</v>
      </c>
      <c r="AJ36" s="7">
        <v>22.94</v>
      </c>
      <c r="AK36" s="7">
        <v>23.47</v>
      </c>
      <c r="AL36" s="7">
        <v>23.99</v>
      </c>
      <c r="AM36" s="7">
        <v>24.45</v>
      </c>
      <c r="AN36" s="7">
        <v>24.25</v>
      </c>
      <c r="AO36" s="7">
        <v>23.9</v>
      </c>
      <c r="AP36" s="7">
        <v>24.5</v>
      </c>
      <c r="AQ36" s="7">
        <v>24.72</v>
      </c>
      <c r="AR36" s="7">
        <v>25.18</v>
      </c>
      <c r="AS36" s="7">
        <v>24.49</v>
      </c>
      <c r="AT36" s="7">
        <v>24.7</v>
      </c>
      <c r="AU36" s="7">
        <v>23.77</v>
      </c>
      <c r="AV36" s="7">
        <v>23.61</v>
      </c>
      <c r="AW36" s="7">
        <v>24.53</v>
      </c>
      <c r="AX36" s="7">
        <v>24.91</v>
      </c>
      <c r="AY36" s="7">
        <v>25.5</v>
      </c>
      <c r="AZ36" s="7">
        <v>26.3</v>
      </c>
      <c r="BA36" s="7">
        <v>26.33</v>
      </c>
      <c r="BB36" s="7">
        <v>25.74</v>
      </c>
      <c r="BC36" s="7">
        <v>24.85</v>
      </c>
      <c r="BD36" s="7">
        <v>25.03</v>
      </c>
    </row>
    <row r="37" spans="1:56" ht="15.75" x14ac:dyDescent="0.3">
      <c r="A37" s="7">
        <v>34</v>
      </c>
      <c r="B37" s="7"/>
      <c r="C37" s="7" t="s">
        <v>258</v>
      </c>
      <c r="D37" s="7" t="s">
        <v>223</v>
      </c>
      <c r="E37" s="7" t="s">
        <v>548</v>
      </c>
      <c r="F37" s="7" t="s">
        <v>501</v>
      </c>
      <c r="G37" s="7">
        <v>183</v>
      </c>
      <c r="H37" s="7">
        <v>84</v>
      </c>
      <c r="I37" s="7" t="s">
        <v>283</v>
      </c>
      <c r="J37" s="7"/>
      <c r="K37" s="7"/>
      <c r="L37" s="7">
        <v>1</v>
      </c>
      <c r="M37" s="7">
        <v>19</v>
      </c>
      <c r="N37" s="7">
        <f t="shared" ca="1" si="0"/>
        <v>30</v>
      </c>
      <c r="O37" s="7">
        <f t="shared" ca="1" si="1"/>
        <v>35</v>
      </c>
      <c r="P37" s="7" t="s">
        <v>287</v>
      </c>
      <c r="Q37" s="7">
        <f t="shared" ca="1" si="2"/>
        <v>675975</v>
      </c>
      <c r="R37" s="7">
        <f t="shared" si="3"/>
        <v>45065</v>
      </c>
      <c r="S37" s="7">
        <v>17</v>
      </c>
      <c r="T37" s="7">
        <v>3</v>
      </c>
      <c r="U37" s="7">
        <f t="shared" si="4"/>
        <v>29.02</v>
      </c>
      <c r="V37" s="7">
        <f t="shared" si="5"/>
        <v>30.56</v>
      </c>
      <c r="W37" s="7">
        <f t="shared" si="6"/>
        <v>31.16</v>
      </c>
      <c r="X37" s="7">
        <f t="shared" si="7"/>
        <v>31.34</v>
      </c>
      <c r="Y37" s="7">
        <f t="shared" si="8"/>
        <v>30.72</v>
      </c>
      <c r="Z37" s="7">
        <f t="shared" si="9"/>
        <v>31.3</v>
      </c>
      <c r="AA37" s="7">
        <v>28.74</v>
      </c>
      <c r="AB37" s="7">
        <v>28.29</v>
      </c>
      <c r="AC37" s="7">
        <v>28.71</v>
      </c>
      <c r="AD37" s="7">
        <v>29.59</v>
      </c>
      <c r="AE37" s="7">
        <v>29.78</v>
      </c>
      <c r="AF37" s="7">
        <v>30.18</v>
      </c>
      <c r="AG37" s="7">
        <v>30.02</v>
      </c>
      <c r="AH37" s="7">
        <v>30.69</v>
      </c>
      <c r="AI37" s="7">
        <v>31.02</v>
      </c>
      <c r="AJ37" s="7">
        <v>30.89</v>
      </c>
      <c r="AK37" s="7">
        <v>31.46</v>
      </c>
      <c r="AL37" s="7">
        <v>30.9</v>
      </c>
      <c r="AM37" s="7">
        <v>31.52</v>
      </c>
      <c r="AN37" s="7">
        <v>31.97</v>
      </c>
      <c r="AO37" s="7">
        <v>31.03</v>
      </c>
      <c r="AP37" s="7">
        <v>31.7</v>
      </c>
      <c r="AQ37" s="7">
        <v>31.66</v>
      </c>
      <c r="AR37" s="7">
        <v>31.22</v>
      </c>
      <c r="AS37" s="7">
        <v>31.48</v>
      </c>
      <c r="AT37" s="7">
        <v>30.65</v>
      </c>
      <c r="AU37" s="7">
        <v>30.9</v>
      </c>
      <c r="AV37" s="7">
        <v>30.79</v>
      </c>
      <c r="AW37" s="7">
        <v>30.13</v>
      </c>
      <c r="AX37" s="7">
        <v>30.78</v>
      </c>
      <c r="AY37" s="7">
        <v>31.02</v>
      </c>
      <c r="AZ37" s="7">
        <v>31.71</v>
      </c>
      <c r="BA37" s="7">
        <v>30.97</v>
      </c>
      <c r="BB37" s="7">
        <v>31.17</v>
      </c>
      <c r="BC37" s="7">
        <v>31.27</v>
      </c>
      <c r="BD37" s="7">
        <v>31.4</v>
      </c>
    </row>
    <row r="38" spans="1:56" ht="15.75" x14ac:dyDescent="0.3">
      <c r="A38" s="7">
        <v>35</v>
      </c>
      <c r="B38" s="7"/>
      <c r="C38" s="7" t="s">
        <v>259</v>
      </c>
      <c r="D38" s="7" t="s">
        <v>223</v>
      </c>
      <c r="E38" s="7" t="s">
        <v>549</v>
      </c>
      <c r="F38" s="7" t="s">
        <v>502</v>
      </c>
      <c r="G38" s="7">
        <v>172</v>
      </c>
      <c r="H38" s="7">
        <v>67</v>
      </c>
      <c r="I38" s="7" t="s">
        <v>284</v>
      </c>
      <c r="J38" s="7"/>
      <c r="K38" s="7"/>
      <c r="L38" s="7">
        <v>0</v>
      </c>
      <c r="M38" s="7">
        <v>18</v>
      </c>
      <c r="N38" s="7">
        <f t="shared" ca="1" si="0"/>
        <v>21</v>
      </c>
      <c r="O38" s="7">
        <f t="shared" ca="1" si="1"/>
        <v>34</v>
      </c>
      <c r="P38" s="7" t="s">
        <v>287</v>
      </c>
      <c r="Q38" s="7">
        <f t="shared" ca="1" si="2"/>
        <v>312390</v>
      </c>
      <c r="R38" s="7">
        <f t="shared" si="3"/>
        <v>8010</v>
      </c>
      <c r="S38" s="7">
        <v>18</v>
      </c>
      <c r="T38" s="7">
        <v>3</v>
      </c>
      <c r="U38" s="7">
        <f t="shared" si="4"/>
        <v>16.649999999999999</v>
      </c>
      <c r="V38" s="7">
        <f t="shared" si="5"/>
        <v>16.760000000000002</v>
      </c>
      <c r="W38" s="7">
        <f t="shared" si="6"/>
        <v>17.420000000000002</v>
      </c>
      <c r="X38" s="7">
        <f t="shared" si="7"/>
        <v>17.5</v>
      </c>
      <c r="Y38" s="7">
        <f t="shared" si="8"/>
        <v>17.66</v>
      </c>
      <c r="Z38" s="7">
        <f t="shared" si="9"/>
        <v>17.71</v>
      </c>
      <c r="AA38" s="7">
        <v>15.82</v>
      </c>
      <c r="AB38" s="7">
        <v>16.739999999999998</v>
      </c>
      <c r="AC38" s="7">
        <v>16.989999999999998</v>
      </c>
      <c r="AD38" s="7">
        <v>16.41</v>
      </c>
      <c r="AE38" s="7">
        <v>17.29</v>
      </c>
      <c r="AF38" s="7">
        <v>16.559999999999999</v>
      </c>
      <c r="AG38" s="7">
        <v>16.399999999999999</v>
      </c>
      <c r="AH38" s="7">
        <v>16.79</v>
      </c>
      <c r="AI38" s="7">
        <v>17.5</v>
      </c>
      <c r="AJ38" s="7">
        <v>16.57</v>
      </c>
      <c r="AK38" s="7">
        <v>17.41</v>
      </c>
      <c r="AL38" s="7">
        <v>18.29</v>
      </c>
      <c r="AM38" s="7">
        <v>17.32</v>
      </c>
      <c r="AN38" s="7">
        <v>16.86</v>
      </c>
      <c r="AO38" s="7">
        <v>16.72</v>
      </c>
      <c r="AP38" s="7">
        <v>17.559999999999999</v>
      </c>
      <c r="AQ38" s="7">
        <v>16.62</v>
      </c>
      <c r="AR38" s="7">
        <v>17.579999999999998</v>
      </c>
      <c r="AS38" s="7">
        <v>17.82</v>
      </c>
      <c r="AT38" s="7">
        <v>17.899999999999999</v>
      </c>
      <c r="AU38" s="7">
        <v>18.059999999999999</v>
      </c>
      <c r="AV38" s="7">
        <v>17.940000000000001</v>
      </c>
      <c r="AW38" s="7">
        <v>17.670000000000002</v>
      </c>
      <c r="AX38" s="7">
        <v>17.64</v>
      </c>
      <c r="AY38" s="7">
        <v>16.98</v>
      </c>
      <c r="AZ38" s="7">
        <v>17.29</v>
      </c>
      <c r="BA38" s="7">
        <v>17.68</v>
      </c>
      <c r="BB38" s="7">
        <v>18.23</v>
      </c>
      <c r="BC38" s="7">
        <v>17.88</v>
      </c>
      <c r="BD38" s="7">
        <v>17.48</v>
      </c>
    </row>
    <row r="39" spans="1:56" ht="15.75" x14ac:dyDescent="0.3">
      <c r="A39" s="7">
        <v>36</v>
      </c>
      <c r="B39" s="7"/>
      <c r="C39" s="7" t="s">
        <v>260</v>
      </c>
      <c r="D39" s="7" t="s">
        <v>223</v>
      </c>
      <c r="E39" s="7" t="s">
        <v>550</v>
      </c>
      <c r="F39" s="7" t="s">
        <v>503</v>
      </c>
      <c r="G39" s="7">
        <v>188</v>
      </c>
      <c r="H39" s="7">
        <v>92</v>
      </c>
      <c r="I39" s="7" t="s">
        <v>285</v>
      </c>
      <c r="J39" s="7"/>
      <c r="K39" s="7"/>
      <c r="L39" s="7">
        <v>2</v>
      </c>
      <c r="M39" s="7">
        <v>21</v>
      </c>
      <c r="N39" s="7">
        <f t="shared" ca="1" si="0"/>
        <v>22</v>
      </c>
      <c r="O39" s="7">
        <f t="shared" ca="1" si="1"/>
        <v>34</v>
      </c>
      <c r="P39" s="7" t="s">
        <v>287</v>
      </c>
      <c r="Q39" s="7">
        <f t="shared" ca="1" si="2"/>
        <v>1869444</v>
      </c>
      <c r="R39" s="7">
        <f t="shared" si="3"/>
        <v>51929</v>
      </c>
      <c r="S39" s="7">
        <v>11</v>
      </c>
      <c r="T39" s="7">
        <v>3</v>
      </c>
      <c r="U39" s="7">
        <f t="shared" si="4"/>
        <v>29.82</v>
      </c>
      <c r="V39" s="7">
        <f t="shared" si="5"/>
        <v>32.020000000000003</v>
      </c>
      <c r="W39" s="7">
        <f t="shared" si="6"/>
        <v>33.270000000000003</v>
      </c>
      <c r="X39" s="7">
        <f t="shared" si="7"/>
        <v>33.32</v>
      </c>
      <c r="Y39" s="7">
        <f t="shared" si="8"/>
        <v>32.15</v>
      </c>
      <c r="Z39" s="7">
        <f t="shared" si="9"/>
        <v>32.119999999999997</v>
      </c>
      <c r="AA39" s="7">
        <v>28.82</v>
      </c>
      <c r="AB39" s="7">
        <v>29.51</v>
      </c>
      <c r="AC39" s="7">
        <v>30.03</v>
      </c>
      <c r="AD39" s="7">
        <v>30.81</v>
      </c>
      <c r="AE39" s="7">
        <v>29.93</v>
      </c>
      <c r="AF39" s="7">
        <v>30.7</v>
      </c>
      <c r="AG39" s="7">
        <v>31.4</v>
      </c>
      <c r="AH39" s="7">
        <v>32.369999999999997</v>
      </c>
      <c r="AI39" s="7">
        <v>32.590000000000003</v>
      </c>
      <c r="AJ39" s="7">
        <v>33.03</v>
      </c>
      <c r="AK39" s="7">
        <v>33.35</v>
      </c>
      <c r="AL39" s="7">
        <v>33.96</v>
      </c>
      <c r="AM39" s="7">
        <v>33.44</v>
      </c>
      <c r="AN39" s="7">
        <v>34.18</v>
      </c>
      <c r="AO39" s="7">
        <v>34.479999999999997</v>
      </c>
      <c r="AP39" s="7">
        <v>33.69</v>
      </c>
      <c r="AQ39" s="7">
        <v>33.22</v>
      </c>
      <c r="AR39" s="7">
        <v>33.409999999999997</v>
      </c>
      <c r="AS39" s="7">
        <v>33.5</v>
      </c>
      <c r="AT39" s="7">
        <v>32.799999999999997</v>
      </c>
      <c r="AU39" s="7">
        <v>31.87</v>
      </c>
      <c r="AV39" s="7">
        <v>31.85</v>
      </c>
      <c r="AW39" s="7">
        <v>32.450000000000003</v>
      </c>
      <c r="AX39" s="7">
        <v>32.29</v>
      </c>
      <c r="AY39" s="7">
        <v>32.270000000000003</v>
      </c>
      <c r="AZ39" s="7">
        <v>32.24</v>
      </c>
      <c r="BA39" s="7">
        <v>32.31</v>
      </c>
      <c r="BB39" s="7">
        <v>31.95</v>
      </c>
      <c r="BC39" s="7">
        <v>32.22</v>
      </c>
      <c r="BD39" s="7">
        <v>31.88</v>
      </c>
    </row>
    <row r="40" spans="1:56" ht="15.75" x14ac:dyDescent="0.3">
      <c r="A40" s="7">
        <v>37</v>
      </c>
      <c r="B40" s="7"/>
      <c r="C40" s="7" t="s">
        <v>261</v>
      </c>
      <c r="D40" s="7" t="s">
        <v>288</v>
      </c>
      <c r="E40" s="7" t="s">
        <v>551</v>
      </c>
      <c r="F40" s="7" t="s">
        <v>504</v>
      </c>
      <c r="G40" s="7">
        <v>180</v>
      </c>
      <c r="H40" s="7">
        <v>87</v>
      </c>
      <c r="I40" s="7" t="s">
        <v>275</v>
      </c>
      <c r="J40" s="7"/>
      <c r="K40" s="7"/>
      <c r="L40" s="7">
        <v>1</v>
      </c>
      <c r="M40" s="7"/>
      <c r="N40" s="7">
        <f t="shared" ca="1" si="0"/>
        <v>29</v>
      </c>
      <c r="O40" s="7">
        <f t="shared" ca="1" si="1"/>
        <v>34</v>
      </c>
      <c r="P40" s="7" t="s">
        <v>287</v>
      </c>
      <c r="Q40" s="7">
        <f t="shared" ca="1" si="2"/>
        <v>148080</v>
      </c>
      <c r="R40" s="7">
        <f t="shared" si="3"/>
        <v>9872</v>
      </c>
      <c r="S40" s="7">
        <v>19</v>
      </c>
      <c r="T40" s="7">
        <v>2</v>
      </c>
      <c r="U40" s="7">
        <f t="shared" si="4"/>
        <v>18.53</v>
      </c>
      <c r="V40" s="7">
        <f t="shared" si="5"/>
        <v>19.579999999999998</v>
      </c>
      <c r="W40" s="7">
        <f t="shared" si="6"/>
        <v>18.89</v>
      </c>
      <c r="X40" s="7">
        <f t="shared" si="7"/>
        <v>17.670000000000002</v>
      </c>
      <c r="Y40" s="7">
        <f t="shared" si="8"/>
        <v>18.239999999999998</v>
      </c>
      <c r="Z40" s="7">
        <f t="shared" si="9"/>
        <v>18.2</v>
      </c>
      <c r="AA40" s="7">
        <v>17.89</v>
      </c>
      <c r="AB40" s="7">
        <v>18.16</v>
      </c>
      <c r="AC40" s="7">
        <v>18.86</v>
      </c>
      <c r="AD40" s="7">
        <v>19.170000000000002</v>
      </c>
      <c r="AE40" s="7">
        <v>18.559999999999999</v>
      </c>
      <c r="AF40" s="7">
        <v>19.41</v>
      </c>
      <c r="AG40" s="7">
        <v>19.47</v>
      </c>
      <c r="AH40" s="7">
        <v>20.32</v>
      </c>
      <c r="AI40" s="7">
        <v>19.64</v>
      </c>
      <c r="AJ40" s="7">
        <v>19.059999999999999</v>
      </c>
      <c r="AK40" s="7">
        <v>18.75</v>
      </c>
      <c r="AL40" s="7">
        <v>18.34</v>
      </c>
      <c r="AM40" s="7">
        <v>18.64</v>
      </c>
      <c r="AN40" s="7">
        <v>19.399999999999999</v>
      </c>
      <c r="AO40" s="7">
        <v>19.25</v>
      </c>
      <c r="AP40" s="7">
        <v>18.3</v>
      </c>
      <c r="AQ40" s="7">
        <v>17.98</v>
      </c>
      <c r="AR40" s="7">
        <v>17.190000000000001</v>
      </c>
      <c r="AS40" s="7">
        <v>17.09</v>
      </c>
      <c r="AT40" s="7">
        <v>17.78</v>
      </c>
      <c r="AU40" s="7">
        <v>18.059999999999999</v>
      </c>
      <c r="AV40" s="7">
        <v>17.57</v>
      </c>
      <c r="AW40" s="7">
        <v>18.2</v>
      </c>
      <c r="AX40" s="7">
        <v>18.52</v>
      </c>
      <c r="AY40" s="7">
        <v>18.87</v>
      </c>
      <c r="AZ40" s="7">
        <v>18.82</v>
      </c>
      <c r="BA40" s="7">
        <v>18.899999999999999</v>
      </c>
      <c r="BB40" s="7">
        <v>18.100000000000001</v>
      </c>
      <c r="BC40" s="7">
        <v>17.850000000000001</v>
      </c>
      <c r="BD40" s="7">
        <v>17.309999999999999</v>
      </c>
    </row>
    <row r="41" spans="1:56" ht="15.75" x14ac:dyDescent="0.3">
      <c r="A41" s="7">
        <v>38</v>
      </c>
      <c r="B41" s="7"/>
      <c r="C41" s="7" t="s">
        <v>262</v>
      </c>
      <c r="D41" s="7" t="s">
        <v>288</v>
      </c>
      <c r="E41" s="7" t="s">
        <v>552</v>
      </c>
      <c r="F41" s="7" t="s">
        <v>505</v>
      </c>
      <c r="G41" s="7">
        <v>182</v>
      </c>
      <c r="H41" s="7">
        <v>80</v>
      </c>
      <c r="I41" s="7" t="s">
        <v>275</v>
      </c>
      <c r="J41" s="7"/>
      <c r="K41" s="7"/>
      <c r="L41" s="7">
        <v>0</v>
      </c>
      <c r="M41" s="7"/>
      <c r="N41" s="7">
        <f t="shared" ca="1" si="0"/>
        <v>29</v>
      </c>
      <c r="O41" s="7">
        <f t="shared" ca="1" si="1"/>
        <v>33</v>
      </c>
      <c r="P41" s="7"/>
      <c r="Q41" s="7">
        <f t="shared" ca="1" si="2"/>
        <v>59520</v>
      </c>
      <c r="R41" s="7">
        <f t="shared" si="3"/>
        <v>4960</v>
      </c>
      <c r="S41" s="7"/>
      <c r="T41" s="7"/>
      <c r="U41" s="7">
        <f t="shared" si="4"/>
        <v>13.01</v>
      </c>
      <c r="V41" s="7">
        <f t="shared" si="5"/>
        <v>13.47</v>
      </c>
      <c r="W41" s="7">
        <f t="shared" si="6"/>
        <v>14.7</v>
      </c>
      <c r="X41" s="7">
        <f t="shared" si="7"/>
        <v>16.21</v>
      </c>
      <c r="Y41" s="7">
        <f t="shared" si="8"/>
        <v>15.89</v>
      </c>
      <c r="Z41" s="7">
        <f t="shared" si="9"/>
        <v>14.55</v>
      </c>
      <c r="AA41" s="7">
        <v>13.04</v>
      </c>
      <c r="AB41" s="7">
        <v>13.15</v>
      </c>
      <c r="AC41" s="7">
        <v>12.62</v>
      </c>
      <c r="AD41" s="7">
        <v>13.35</v>
      </c>
      <c r="AE41" s="7">
        <v>12.88</v>
      </c>
      <c r="AF41" s="7">
        <v>13.32</v>
      </c>
      <c r="AG41" s="7">
        <v>12.61</v>
      </c>
      <c r="AH41" s="7">
        <v>13.02</v>
      </c>
      <c r="AI41" s="7">
        <v>14.01</v>
      </c>
      <c r="AJ41" s="7">
        <v>14.39</v>
      </c>
      <c r="AK41" s="7">
        <v>14.88</v>
      </c>
      <c r="AL41" s="7">
        <v>15.55</v>
      </c>
      <c r="AM41" s="7">
        <v>14.67</v>
      </c>
      <c r="AN41" s="7">
        <v>15.44</v>
      </c>
      <c r="AO41" s="7">
        <v>15.91</v>
      </c>
      <c r="AP41" s="7">
        <v>16.12</v>
      </c>
      <c r="AQ41" s="7">
        <v>16.36</v>
      </c>
      <c r="AR41" s="7">
        <v>16.41</v>
      </c>
      <c r="AS41" s="7">
        <v>16.23</v>
      </c>
      <c r="AT41" s="7">
        <v>15.93</v>
      </c>
      <c r="AU41" s="7">
        <v>15.91</v>
      </c>
      <c r="AV41" s="7">
        <v>16.52</v>
      </c>
      <c r="AW41" s="7">
        <v>15.62</v>
      </c>
      <c r="AX41" s="7">
        <v>16.07</v>
      </c>
      <c r="AY41" s="7">
        <v>15.31</v>
      </c>
      <c r="AZ41" s="7">
        <v>15.12</v>
      </c>
      <c r="BA41" s="7">
        <v>14.66</v>
      </c>
      <c r="BB41" s="7">
        <v>14.13</v>
      </c>
      <c r="BC41" s="7">
        <v>14.82</v>
      </c>
      <c r="BD41" s="7">
        <v>14.02</v>
      </c>
    </row>
    <row r="42" spans="1:56" ht="15.75" x14ac:dyDescent="0.3">
      <c r="A42" s="7">
        <v>39</v>
      </c>
      <c r="B42" s="7"/>
      <c r="C42" s="7" t="s">
        <v>263</v>
      </c>
      <c r="D42" s="7" t="s">
        <v>288</v>
      </c>
      <c r="E42" s="7" t="s">
        <v>553</v>
      </c>
      <c r="F42" s="7" t="s">
        <v>506</v>
      </c>
      <c r="G42" s="7">
        <v>185</v>
      </c>
      <c r="H42" s="7">
        <v>88</v>
      </c>
      <c r="I42" s="7" t="s">
        <v>275</v>
      </c>
      <c r="J42" s="7"/>
      <c r="K42" s="7"/>
      <c r="L42" s="7">
        <v>2</v>
      </c>
      <c r="M42" s="7"/>
      <c r="N42" s="7">
        <f t="shared" ca="1" si="0"/>
        <v>25</v>
      </c>
      <c r="O42" s="7">
        <f t="shared" ca="1" si="1"/>
        <v>34</v>
      </c>
      <c r="P42" s="7"/>
      <c r="Q42" s="7">
        <f t="shared" ca="1" si="2"/>
        <v>1099548</v>
      </c>
      <c r="R42" s="7">
        <f t="shared" si="3"/>
        <v>40724</v>
      </c>
      <c r="S42" s="7"/>
      <c r="T42" s="7"/>
      <c r="U42" s="7">
        <f t="shared" si="4"/>
        <v>29.13</v>
      </c>
      <c r="V42" s="7">
        <f t="shared" si="5"/>
        <v>28.56</v>
      </c>
      <c r="W42" s="7">
        <f t="shared" si="6"/>
        <v>29.68</v>
      </c>
      <c r="X42" s="7">
        <f t="shared" si="7"/>
        <v>30.22</v>
      </c>
      <c r="Y42" s="7">
        <f t="shared" si="8"/>
        <v>29.37</v>
      </c>
      <c r="Z42" s="7">
        <f t="shared" si="9"/>
        <v>30.73</v>
      </c>
      <c r="AA42" s="7">
        <v>29.3</v>
      </c>
      <c r="AB42" s="7">
        <v>29.66</v>
      </c>
      <c r="AC42" s="7">
        <v>28.79</v>
      </c>
      <c r="AD42" s="7">
        <v>29.24</v>
      </c>
      <c r="AE42" s="7">
        <v>28.65</v>
      </c>
      <c r="AF42" s="7">
        <v>27.87</v>
      </c>
      <c r="AG42" s="7">
        <v>28.02</v>
      </c>
      <c r="AH42" s="7">
        <v>28.79</v>
      </c>
      <c r="AI42" s="7">
        <v>29.29</v>
      </c>
      <c r="AJ42" s="7">
        <v>28.83</v>
      </c>
      <c r="AK42" s="7">
        <v>29.61</v>
      </c>
      <c r="AL42" s="7">
        <v>30.4</v>
      </c>
      <c r="AM42" s="7">
        <v>30.27</v>
      </c>
      <c r="AN42" s="7">
        <v>30.46</v>
      </c>
      <c r="AO42" s="7">
        <v>30.53</v>
      </c>
      <c r="AP42" s="7">
        <v>31.32</v>
      </c>
      <c r="AQ42" s="7">
        <v>31</v>
      </c>
      <c r="AR42" s="7">
        <v>30.35</v>
      </c>
      <c r="AS42" s="7">
        <v>29.54</v>
      </c>
      <c r="AT42" s="7">
        <v>28.89</v>
      </c>
      <c r="AU42" s="7">
        <v>29.12</v>
      </c>
      <c r="AV42" s="7">
        <v>30.03</v>
      </c>
      <c r="AW42" s="7">
        <v>29.08</v>
      </c>
      <c r="AX42" s="7">
        <v>29.39</v>
      </c>
      <c r="AY42" s="7">
        <v>29.24</v>
      </c>
      <c r="AZ42" s="7">
        <v>30.14</v>
      </c>
      <c r="BA42" s="7">
        <v>30.3</v>
      </c>
      <c r="BB42" s="7">
        <v>30.65</v>
      </c>
      <c r="BC42" s="7">
        <v>31.11</v>
      </c>
      <c r="BD42" s="7">
        <v>31.47</v>
      </c>
    </row>
    <row r="43" spans="1:56" ht="15.75" x14ac:dyDescent="0.3">
      <c r="A43" s="7">
        <v>40</v>
      </c>
      <c r="C43" s="7" t="s">
        <v>264</v>
      </c>
      <c r="D43" s="7" t="s">
        <v>288</v>
      </c>
      <c r="E43" s="7" t="s">
        <v>554</v>
      </c>
      <c r="F43" s="7" t="s">
        <v>507</v>
      </c>
      <c r="G43" s="7">
        <v>176</v>
      </c>
      <c r="H43" s="7">
        <v>83</v>
      </c>
      <c r="I43" s="7" t="s">
        <v>275</v>
      </c>
      <c r="J43" s="7"/>
      <c r="K43" s="7"/>
      <c r="L43" s="7">
        <v>1</v>
      </c>
      <c r="M43" s="7"/>
      <c r="N43" s="7">
        <f t="shared" ca="1" si="0"/>
        <v>22</v>
      </c>
      <c r="O43" s="7">
        <f t="shared" ca="1" si="1"/>
        <v>35</v>
      </c>
      <c r="P43" s="7"/>
      <c r="Q43" s="7">
        <f t="shared" ca="1" si="2"/>
        <v>807612</v>
      </c>
      <c r="R43" s="7">
        <f t="shared" si="3"/>
        <v>20708</v>
      </c>
      <c r="S43" s="7"/>
      <c r="T43" s="7"/>
      <c r="U43" s="7">
        <f t="shared" si="4"/>
        <v>22.84</v>
      </c>
      <c r="V43" s="7">
        <f t="shared" si="5"/>
        <v>23.74</v>
      </c>
      <c r="W43" s="7">
        <f t="shared" si="6"/>
        <v>23.43</v>
      </c>
      <c r="X43" s="7">
        <f t="shared" si="7"/>
        <v>24.57</v>
      </c>
      <c r="Y43" s="7">
        <f t="shared" si="8"/>
        <v>24.37</v>
      </c>
      <c r="Z43" s="7">
        <f t="shared" si="9"/>
        <v>23.28</v>
      </c>
      <c r="AA43" s="7">
        <v>23.42</v>
      </c>
      <c r="AB43" s="7">
        <v>22.53</v>
      </c>
      <c r="AC43" s="7">
        <v>22.63</v>
      </c>
      <c r="AD43" s="7">
        <v>23.14</v>
      </c>
      <c r="AE43" s="7">
        <v>22.49</v>
      </c>
      <c r="AF43" s="7">
        <v>23.39</v>
      </c>
      <c r="AG43" s="7">
        <v>23.96</v>
      </c>
      <c r="AH43" s="7">
        <v>24.16</v>
      </c>
      <c r="AI43" s="7">
        <v>23.67</v>
      </c>
      <c r="AJ43" s="7">
        <v>23.54</v>
      </c>
      <c r="AK43" s="7">
        <v>23.06</v>
      </c>
      <c r="AL43" s="7">
        <v>23.29</v>
      </c>
      <c r="AM43" s="7">
        <v>23.59</v>
      </c>
      <c r="AN43" s="7">
        <v>23.23</v>
      </c>
      <c r="AO43" s="7">
        <v>23.82</v>
      </c>
      <c r="AP43" s="7">
        <v>24.44</v>
      </c>
      <c r="AQ43" s="7">
        <v>25.35</v>
      </c>
      <c r="AR43" s="7">
        <v>24.58</v>
      </c>
      <c r="AS43" s="7">
        <v>23.99</v>
      </c>
      <c r="AT43" s="7">
        <v>24.5</v>
      </c>
      <c r="AU43" s="7">
        <v>23.9</v>
      </c>
      <c r="AV43" s="7">
        <v>24.7</v>
      </c>
      <c r="AW43" s="7">
        <v>25.1</v>
      </c>
      <c r="AX43" s="7">
        <v>24.3</v>
      </c>
      <c r="AY43" s="7">
        <v>23.84</v>
      </c>
      <c r="AZ43" s="7">
        <v>23.07</v>
      </c>
      <c r="BA43" s="7">
        <v>23.54</v>
      </c>
      <c r="BB43" s="7">
        <v>23.46</v>
      </c>
      <c r="BC43" s="7">
        <v>22.84</v>
      </c>
      <c r="BD43" s="7">
        <v>23.51</v>
      </c>
    </row>
    <row r="44" spans="1:56" ht="15.75" x14ac:dyDescent="0.3">
      <c r="A44" s="7">
        <v>41</v>
      </c>
      <c r="C44" s="7" t="s">
        <v>265</v>
      </c>
      <c r="D44" s="7" t="s">
        <v>288</v>
      </c>
      <c r="E44" s="7" t="s">
        <v>555</v>
      </c>
      <c r="F44" s="7" t="s">
        <v>508</v>
      </c>
      <c r="G44" s="7">
        <v>185</v>
      </c>
      <c r="H44" s="7">
        <v>84</v>
      </c>
      <c r="I44" s="7" t="s">
        <v>285</v>
      </c>
      <c r="J44" s="7"/>
      <c r="K44" s="7"/>
      <c r="L44" s="7">
        <v>0</v>
      </c>
      <c r="M44" s="7"/>
      <c r="N44" s="7">
        <f t="shared" ca="1" si="0"/>
        <v>22</v>
      </c>
      <c r="O44" s="7">
        <f t="shared" ca="1" si="1"/>
        <v>34</v>
      </c>
      <c r="P44" s="7"/>
      <c r="Q44" s="7">
        <f t="shared" ca="1" si="2"/>
        <v>446256</v>
      </c>
      <c r="R44" s="7">
        <f t="shared" si="3"/>
        <v>12396</v>
      </c>
      <c r="S44" s="7"/>
      <c r="T44" s="7"/>
      <c r="U44" s="7">
        <f t="shared" si="4"/>
        <v>19.059999999999999</v>
      </c>
      <c r="V44" s="7">
        <f t="shared" si="5"/>
        <v>19.21</v>
      </c>
      <c r="W44" s="7">
        <f t="shared" si="6"/>
        <v>19.12</v>
      </c>
      <c r="X44" s="7">
        <f t="shared" si="7"/>
        <v>20.29</v>
      </c>
      <c r="Y44" s="7">
        <f t="shared" si="8"/>
        <v>20.95</v>
      </c>
      <c r="Z44" s="7">
        <f t="shared" si="9"/>
        <v>21.43</v>
      </c>
      <c r="AA44" s="7">
        <v>19.29</v>
      </c>
      <c r="AB44" s="7">
        <v>18.84</v>
      </c>
      <c r="AC44" s="7">
        <v>19.03</v>
      </c>
      <c r="AD44" s="7">
        <v>18.77</v>
      </c>
      <c r="AE44" s="7">
        <v>19.36</v>
      </c>
      <c r="AF44" s="7">
        <v>19.5</v>
      </c>
      <c r="AG44" s="7">
        <v>18.73</v>
      </c>
      <c r="AH44" s="7">
        <v>19.25</v>
      </c>
      <c r="AI44" s="7">
        <v>19.739999999999998</v>
      </c>
      <c r="AJ44" s="7">
        <v>18.82</v>
      </c>
      <c r="AK44" s="7">
        <v>18.91</v>
      </c>
      <c r="AL44" s="7">
        <v>18.79</v>
      </c>
      <c r="AM44" s="7">
        <v>19.32</v>
      </c>
      <c r="AN44" s="7">
        <v>18.559999999999999</v>
      </c>
      <c r="AO44" s="7">
        <v>18.829999999999998</v>
      </c>
      <c r="AP44" s="7">
        <v>19.43</v>
      </c>
      <c r="AQ44" s="7">
        <v>20.36</v>
      </c>
      <c r="AR44" s="7">
        <v>20.71</v>
      </c>
      <c r="AS44" s="7">
        <v>20.239999999999998</v>
      </c>
      <c r="AT44" s="7">
        <v>20.69</v>
      </c>
      <c r="AU44" s="7">
        <v>21.17</v>
      </c>
      <c r="AV44" s="7">
        <v>20.82</v>
      </c>
      <c r="AW44" s="7">
        <v>21.32</v>
      </c>
      <c r="AX44" s="7">
        <v>21.05</v>
      </c>
      <c r="AY44" s="7">
        <v>20.38</v>
      </c>
      <c r="AZ44" s="7">
        <v>21.02</v>
      </c>
      <c r="BA44" s="7">
        <v>20.86</v>
      </c>
      <c r="BB44" s="7">
        <v>21.81</v>
      </c>
      <c r="BC44" s="7">
        <v>21.78</v>
      </c>
      <c r="BD44" s="7">
        <v>21.68</v>
      </c>
    </row>
    <row r="45" spans="1:56" ht="15.75" x14ac:dyDescent="0.3">
      <c r="A45" s="7">
        <v>42</v>
      </c>
      <c r="C45" s="7" t="s">
        <v>266</v>
      </c>
      <c r="D45" s="7" t="s">
        <v>288</v>
      </c>
      <c r="E45" s="7" t="s">
        <v>556</v>
      </c>
      <c r="F45" s="7" t="s">
        <v>509</v>
      </c>
      <c r="G45" s="7">
        <v>180</v>
      </c>
      <c r="H45" s="7">
        <v>84</v>
      </c>
      <c r="I45" s="7" t="s">
        <v>285</v>
      </c>
      <c r="J45" s="7"/>
      <c r="K45" s="7"/>
      <c r="L45" s="7">
        <v>2</v>
      </c>
      <c r="M45" s="7"/>
      <c r="N45" s="7">
        <f t="shared" ca="1" si="0"/>
        <v>26</v>
      </c>
      <c r="O45" s="7">
        <f t="shared" ca="1" si="1"/>
        <v>34</v>
      </c>
      <c r="P45" s="7"/>
      <c r="Q45" s="7">
        <f t="shared" ca="1" si="2"/>
        <v>378192</v>
      </c>
      <c r="R45" s="7">
        <f t="shared" si="3"/>
        <v>15758</v>
      </c>
      <c r="S45" s="7"/>
      <c r="T45" s="7"/>
      <c r="U45" s="7">
        <f t="shared" si="4"/>
        <v>21.6</v>
      </c>
      <c r="V45" s="7">
        <f t="shared" si="5"/>
        <v>22.05</v>
      </c>
      <c r="W45" s="7">
        <f t="shared" si="6"/>
        <v>21.68</v>
      </c>
      <c r="X45" s="7">
        <f t="shared" si="7"/>
        <v>22.23</v>
      </c>
      <c r="Y45" s="7">
        <f t="shared" si="8"/>
        <v>20.95</v>
      </c>
      <c r="Z45" s="7">
        <f t="shared" si="9"/>
        <v>21.3</v>
      </c>
      <c r="AA45" s="7">
        <v>21.46</v>
      </c>
      <c r="AB45" s="7">
        <v>21.72</v>
      </c>
      <c r="AC45" s="7">
        <v>21.43</v>
      </c>
      <c r="AD45" s="7">
        <v>21.27</v>
      </c>
      <c r="AE45" s="7">
        <v>22.1</v>
      </c>
      <c r="AF45" s="7">
        <v>21.63</v>
      </c>
      <c r="AG45" s="7">
        <v>22.57</v>
      </c>
      <c r="AH45" s="7">
        <v>22.73</v>
      </c>
      <c r="AI45" s="7">
        <v>22.16</v>
      </c>
      <c r="AJ45" s="7">
        <v>21.18</v>
      </c>
      <c r="AK45" s="7">
        <v>21.23</v>
      </c>
      <c r="AL45" s="7">
        <v>21.74</v>
      </c>
      <c r="AM45" s="7">
        <v>22.08</v>
      </c>
      <c r="AN45" s="7">
        <v>21.59</v>
      </c>
      <c r="AO45" s="7">
        <v>21.89</v>
      </c>
      <c r="AP45" s="7">
        <v>22.48</v>
      </c>
      <c r="AQ45" s="7">
        <v>21.61</v>
      </c>
      <c r="AR45" s="7">
        <v>22.53</v>
      </c>
      <c r="AS45" s="7">
        <v>21.96</v>
      </c>
      <c r="AT45" s="7">
        <v>22.56</v>
      </c>
      <c r="AU45" s="7">
        <v>22.23</v>
      </c>
      <c r="AV45" s="7">
        <v>21.65</v>
      </c>
      <c r="AW45" s="7">
        <v>20.69</v>
      </c>
      <c r="AX45" s="7">
        <v>19.77</v>
      </c>
      <c r="AY45" s="7">
        <v>20.43</v>
      </c>
      <c r="AZ45" s="7">
        <v>20.86</v>
      </c>
      <c r="BA45" s="7">
        <v>21.06</v>
      </c>
      <c r="BB45" s="7">
        <v>21.77</v>
      </c>
      <c r="BC45" s="7">
        <v>21.74</v>
      </c>
      <c r="BD45" s="7">
        <v>21.07</v>
      </c>
    </row>
    <row r="46" spans="1:56" ht="15.75" x14ac:dyDescent="0.3">
      <c r="A46" s="7">
        <v>43</v>
      </c>
      <c r="C46" s="7" t="s">
        <v>267</v>
      </c>
      <c r="D46" s="7" t="s">
        <v>289</v>
      </c>
      <c r="E46" s="7" t="s">
        <v>557</v>
      </c>
      <c r="F46" s="7" t="s">
        <v>510</v>
      </c>
      <c r="G46" s="7">
        <v>188</v>
      </c>
      <c r="H46" s="7">
        <v>96</v>
      </c>
      <c r="I46" s="7" t="s">
        <v>285</v>
      </c>
      <c r="J46" s="7"/>
      <c r="K46" s="7"/>
      <c r="L46" s="7">
        <v>1</v>
      </c>
      <c r="M46" s="7"/>
      <c r="N46" s="7">
        <f t="shared" ca="1" si="0"/>
        <v>22</v>
      </c>
      <c r="O46" s="7">
        <f t="shared" ca="1" si="1"/>
        <v>34</v>
      </c>
      <c r="P46" s="7"/>
      <c r="Q46" s="7">
        <f t="shared" ca="1" si="2"/>
        <v>267048</v>
      </c>
      <c r="R46" s="7">
        <f t="shared" si="3"/>
        <v>7418</v>
      </c>
      <c r="S46" s="7"/>
      <c r="T46" s="7"/>
      <c r="U46" s="7">
        <f t="shared" si="4"/>
        <v>16.54</v>
      </c>
      <c r="V46" s="7">
        <f t="shared" si="5"/>
        <v>15.72</v>
      </c>
      <c r="W46" s="7">
        <f t="shared" si="6"/>
        <v>15.61</v>
      </c>
      <c r="X46" s="7">
        <f t="shared" si="7"/>
        <v>17.29</v>
      </c>
      <c r="Y46" s="7">
        <f t="shared" si="8"/>
        <v>18.21</v>
      </c>
      <c r="Z46" s="7">
        <f t="shared" si="9"/>
        <v>17.53</v>
      </c>
      <c r="AA46" s="7">
        <v>17.190000000000001</v>
      </c>
      <c r="AB46" s="7">
        <v>16.75</v>
      </c>
      <c r="AC46" s="7">
        <v>17.03</v>
      </c>
      <c r="AD46" s="7">
        <v>16.07</v>
      </c>
      <c r="AE46" s="7">
        <v>15.67</v>
      </c>
      <c r="AF46" s="7">
        <v>16.41</v>
      </c>
      <c r="AG46" s="7">
        <v>16</v>
      </c>
      <c r="AH46" s="7">
        <v>15.24</v>
      </c>
      <c r="AI46" s="7">
        <v>15.3</v>
      </c>
      <c r="AJ46" s="7">
        <v>15.66</v>
      </c>
      <c r="AK46" s="7">
        <v>15.7</v>
      </c>
      <c r="AL46" s="7">
        <v>15.88</v>
      </c>
      <c r="AM46" s="7">
        <v>15.53</v>
      </c>
      <c r="AN46" s="7">
        <v>15.24</v>
      </c>
      <c r="AO46" s="7">
        <v>16.239999999999998</v>
      </c>
      <c r="AP46" s="7">
        <v>16.48</v>
      </c>
      <c r="AQ46" s="7">
        <v>16.649999999999999</v>
      </c>
      <c r="AR46" s="7">
        <v>17.440000000000001</v>
      </c>
      <c r="AS46" s="7">
        <v>17.75</v>
      </c>
      <c r="AT46" s="7">
        <v>18.149999999999999</v>
      </c>
      <c r="AU46" s="7">
        <v>17.96</v>
      </c>
      <c r="AV46" s="7">
        <v>18.5</v>
      </c>
      <c r="AW46" s="7">
        <v>18.16</v>
      </c>
      <c r="AX46" s="7">
        <v>18.559999999999999</v>
      </c>
      <c r="AY46" s="7">
        <v>17.88</v>
      </c>
      <c r="AZ46" s="7">
        <v>17.02</v>
      </c>
      <c r="BA46" s="7">
        <v>17.38</v>
      </c>
      <c r="BB46" s="7">
        <v>17.510000000000002</v>
      </c>
      <c r="BC46" s="7">
        <v>18.079999999999998</v>
      </c>
      <c r="BD46" s="7">
        <v>17.66</v>
      </c>
    </row>
    <row r="47" spans="1:56" ht="15.75" x14ac:dyDescent="0.3">
      <c r="A47" s="7">
        <v>44</v>
      </c>
      <c r="C47" s="7" t="s">
        <v>268</v>
      </c>
      <c r="D47" s="7" t="s">
        <v>289</v>
      </c>
      <c r="E47" s="7" t="s">
        <v>558</v>
      </c>
      <c r="F47" s="7" t="s">
        <v>511</v>
      </c>
      <c r="G47" s="7">
        <v>187</v>
      </c>
      <c r="H47" s="7">
        <v>85</v>
      </c>
      <c r="I47" s="7" t="s">
        <v>285</v>
      </c>
      <c r="J47" s="7"/>
      <c r="K47" s="7"/>
      <c r="L47" s="7">
        <v>0</v>
      </c>
      <c r="M47" s="7"/>
      <c r="N47" s="7">
        <f t="shared" ca="1" si="0"/>
        <v>30</v>
      </c>
      <c r="O47" s="7">
        <f t="shared" ca="1" si="1"/>
        <v>35</v>
      </c>
      <c r="P47" s="7"/>
      <c r="Q47" s="7">
        <f t="shared" ca="1" si="2"/>
        <v>385275</v>
      </c>
      <c r="R47" s="7">
        <f t="shared" si="3"/>
        <v>25685</v>
      </c>
      <c r="S47" s="7"/>
      <c r="T47" s="7"/>
      <c r="U47" s="7">
        <f t="shared" si="4"/>
        <v>25.56</v>
      </c>
      <c r="V47" s="7">
        <f t="shared" si="5"/>
        <v>25.75</v>
      </c>
      <c r="W47" s="7">
        <f t="shared" si="6"/>
        <v>25.75</v>
      </c>
      <c r="X47" s="7">
        <f t="shared" si="7"/>
        <v>27.47</v>
      </c>
      <c r="Y47" s="7">
        <f t="shared" si="8"/>
        <v>25.38</v>
      </c>
      <c r="Z47" s="7">
        <f t="shared" si="9"/>
        <v>23.05</v>
      </c>
      <c r="AA47" s="7">
        <v>24.62</v>
      </c>
      <c r="AB47" s="7">
        <v>25.4</v>
      </c>
      <c r="AC47" s="7">
        <v>25.45</v>
      </c>
      <c r="AD47" s="7">
        <v>25.92</v>
      </c>
      <c r="AE47" s="7">
        <v>26.41</v>
      </c>
      <c r="AF47" s="7">
        <v>26.02</v>
      </c>
      <c r="AG47" s="7">
        <v>25.66</v>
      </c>
      <c r="AH47" s="7">
        <v>25.11</v>
      </c>
      <c r="AI47" s="7">
        <v>25.92</v>
      </c>
      <c r="AJ47" s="7">
        <v>26.02</v>
      </c>
      <c r="AK47" s="7">
        <v>26.04</v>
      </c>
      <c r="AL47" s="7">
        <v>25.45</v>
      </c>
      <c r="AM47" s="7">
        <v>25.34</v>
      </c>
      <c r="AN47" s="7">
        <v>25.13</v>
      </c>
      <c r="AO47" s="7">
        <v>25.86</v>
      </c>
      <c r="AP47" s="7">
        <v>26.28</v>
      </c>
      <c r="AQ47" s="7">
        <v>26.97</v>
      </c>
      <c r="AR47" s="7">
        <v>27.84</v>
      </c>
      <c r="AS47" s="7">
        <v>28.43</v>
      </c>
      <c r="AT47" s="7">
        <v>27.82</v>
      </c>
      <c r="AU47" s="7">
        <v>26.9</v>
      </c>
      <c r="AV47" s="7">
        <v>26.18</v>
      </c>
      <c r="AW47" s="7">
        <v>25.21</v>
      </c>
      <c r="AX47" s="7">
        <v>24.34</v>
      </c>
      <c r="AY47" s="7">
        <v>24.25</v>
      </c>
      <c r="AZ47" s="7">
        <v>23.56</v>
      </c>
      <c r="BA47" s="7">
        <v>23.15</v>
      </c>
      <c r="BB47" s="7">
        <v>22.97</v>
      </c>
      <c r="BC47" s="7">
        <v>22.83</v>
      </c>
      <c r="BD47" s="7">
        <v>22.74</v>
      </c>
    </row>
    <row r="48" spans="1:56" ht="15.75" x14ac:dyDescent="0.3">
      <c r="A48" s="7">
        <v>45</v>
      </c>
      <c r="C48" s="7" t="s">
        <v>269</v>
      </c>
      <c r="D48" s="7" t="s">
        <v>289</v>
      </c>
      <c r="E48" s="7" t="s">
        <v>559</v>
      </c>
      <c r="F48" s="7" t="s">
        <v>512</v>
      </c>
      <c r="G48" s="7">
        <v>181</v>
      </c>
      <c r="H48" s="7">
        <v>88</v>
      </c>
      <c r="I48" s="7" t="s">
        <v>285</v>
      </c>
      <c r="J48" s="7"/>
      <c r="K48" s="7"/>
      <c r="L48" s="7">
        <v>2</v>
      </c>
      <c r="M48" s="7"/>
      <c r="N48" s="7">
        <f t="shared" ca="1" si="0"/>
        <v>19</v>
      </c>
      <c r="O48" s="7">
        <f t="shared" ca="1" si="1"/>
        <v>34</v>
      </c>
      <c r="P48" s="7"/>
      <c r="Q48" s="7">
        <f t="shared" ca="1" si="2"/>
        <v>437985</v>
      </c>
      <c r="R48" s="7">
        <f t="shared" si="3"/>
        <v>9733</v>
      </c>
      <c r="S48" s="7"/>
      <c r="T48" s="7"/>
      <c r="U48" s="7">
        <f t="shared" si="4"/>
        <v>21.04</v>
      </c>
      <c r="V48" s="7">
        <f t="shared" si="5"/>
        <v>20.21</v>
      </c>
      <c r="W48" s="7">
        <f t="shared" si="6"/>
        <v>19.36</v>
      </c>
      <c r="X48" s="7">
        <f t="shared" si="7"/>
        <v>17.850000000000001</v>
      </c>
      <c r="Y48" s="7">
        <f t="shared" si="8"/>
        <v>16.72</v>
      </c>
      <c r="Z48" s="7">
        <f t="shared" si="9"/>
        <v>15.86</v>
      </c>
      <c r="AA48" s="7">
        <v>21.66</v>
      </c>
      <c r="AB48" s="7">
        <v>21.02</v>
      </c>
      <c r="AC48" s="7">
        <v>21.14</v>
      </c>
      <c r="AD48" s="7">
        <v>20.190000000000001</v>
      </c>
      <c r="AE48" s="7">
        <v>21.17</v>
      </c>
      <c r="AF48" s="7">
        <v>20.59</v>
      </c>
      <c r="AG48" s="7">
        <v>20.27</v>
      </c>
      <c r="AH48" s="7">
        <v>20.14</v>
      </c>
      <c r="AI48" s="7">
        <v>20.059999999999999</v>
      </c>
      <c r="AJ48" s="7">
        <v>19.989999999999998</v>
      </c>
      <c r="AK48" s="7">
        <v>19.47</v>
      </c>
      <c r="AL48" s="7">
        <v>18.88</v>
      </c>
      <c r="AM48" s="7">
        <v>18.399999999999999</v>
      </c>
      <c r="AN48" s="7">
        <v>19.02</v>
      </c>
      <c r="AO48" s="7">
        <v>18.25</v>
      </c>
      <c r="AP48" s="7">
        <v>18.21</v>
      </c>
      <c r="AQ48" s="7">
        <v>18.47</v>
      </c>
      <c r="AR48" s="7">
        <v>18</v>
      </c>
      <c r="AS48" s="7">
        <v>17.03</v>
      </c>
      <c r="AT48" s="7">
        <v>17.53</v>
      </c>
      <c r="AU48" s="7">
        <v>16.82</v>
      </c>
      <c r="AV48" s="7">
        <v>16.54</v>
      </c>
      <c r="AW48" s="7">
        <v>16.77</v>
      </c>
      <c r="AX48" s="7">
        <v>17.190000000000001</v>
      </c>
      <c r="AY48" s="7">
        <v>16.27</v>
      </c>
      <c r="AZ48" s="7">
        <v>15.3</v>
      </c>
      <c r="BA48" s="7">
        <v>15.81</v>
      </c>
      <c r="BB48" s="7">
        <v>15.72</v>
      </c>
      <c r="BC48" s="7">
        <v>16.41</v>
      </c>
      <c r="BD48" s="7">
        <v>16.059999999999999</v>
      </c>
    </row>
    <row r="49" spans="1:56" ht="15.75" x14ac:dyDescent="0.3">
      <c r="A49" s="7">
        <v>46</v>
      </c>
      <c r="C49" s="7" t="s">
        <v>270</v>
      </c>
      <c r="D49" s="7" t="s">
        <v>289</v>
      </c>
      <c r="E49" s="7" t="s">
        <v>560</v>
      </c>
      <c r="F49" s="7" t="s">
        <v>513</v>
      </c>
      <c r="G49" s="7">
        <v>186</v>
      </c>
      <c r="H49" s="7">
        <v>80</v>
      </c>
      <c r="I49" s="7" t="s">
        <v>283</v>
      </c>
      <c r="J49" s="7"/>
      <c r="K49" s="7"/>
      <c r="L49" s="7">
        <v>0</v>
      </c>
      <c r="M49" s="7"/>
      <c r="N49" s="7">
        <f t="shared" ca="1" si="0"/>
        <v>24</v>
      </c>
      <c r="O49" s="7">
        <f t="shared" ca="1" si="1"/>
        <v>35</v>
      </c>
      <c r="P49" s="7"/>
      <c r="Q49" s="7">
        <f t="shared" ca="1" si="2"/>
        <v>81411</v>
      </c>
      <c r="R49" s="7">
        <f t="shared" si="3"/>
        <v>2467</v>
      </c>
      <c r="S49" s="7"/>
      <c r="T49" s="7"/>
      <c r="U49" s="7">
        <f t="shared" si="4"/>
        <v>14.1</v>
      </c>
      <c r="V49" s="7">
        <f t="shared" si="5"/>
        <v>13.9</v>
      </c>
      <c r="W49" s="7">
        <f t="shared" si="6"/>
        <v>13.12</v>
      </c>
      <c r="X49" s="7">
        <f t="shared" si="7"/>
        <v>10.07</v>
      </c>
      <c r="Y49" s="7">
        <f t="shared" si="8"/>
        <v>9.26</v>
      </c>
      <c r="Z49" s="7">
        <f t="shared" si="9"/>
        <v>10.130000000000001</v>
      </c>
      <c r="AA49" s="7">
        <v>15.14</v>
      </c>
      <c r="AB49" s="7">
        <v>14.6</v>
      </c>
      <c r="AC49" s="7">
        <v>13.84</v>
      </c>
      <c r="AD49" s="7">
        <v>13.91</v>
      </c>
      <c r="AE49" s="7">
        <v>13.01</v>
      </c>
      <c r="AF49" s="7">
        <v>13.39</v>
      </c>
      <c r="AG49" s="7">
        <v>14.36</v>
      </c>
      <c r="AH49" s="7">
        <v>14.56</v>
      </c>
      <c r="AI49" s="7">
        <v>14.05</v>
      </c>
      <c r="AJ49" s="7">
        <v>13.13</v>
      </c>
      <c r="AK49" s="7">
        <v>12.43</v>
      </c>
      <c r="AL49" s="7">
        <v>13.24</v>
      </c>
      <c r="AM49" s="7">
        <v>12.75</v>
      </c>
      <c r="AN49" s="7">
        <v>12.06</v>
      </c>
      <c r="AO49" s="7">
        <v>11.5</v>
      </c>
      <c r="AP49" s="7">
        <v>10.8</v>
      </c>
      <c r="AQ49" s="7">
        <v>10.119999999999999</v>
      </c>
      <c r="AR49" s="7">
        <v>9.61</v>
      </c>
      <c r="AS49" s="7">
        <v>10.37</v>
      </c>
      <c r="AT49" s="7">
        <v>9.4499999999999993</v>
      </c>
      <c r="AU49" s="7">
        <v>9.09</v>
      </c>
      <c r="AV49" s="7">
        <v>9.17</v>
      </c>
      <c r="AW49" s="7">
        <v>8.67</v>
      </c>
      <c r="AX49" s="7">
        <v>9.44</v>
      </c>
      <c r="AY49" s="7">
        <v>9.94</v>
      </c>
      <c r="AZ49" s="7">
        <v>10.44</v>
      </c>
      <c r="BA49" s="7">
        <v>10.46</v>
      </c>
      <c r="BB49" s="7">
        <v>9.93</v>
      </c>
      <c r="BC49" s="7">
        <v>9.76</v>
      </c>
      <c r="BD49" s="7">
        <v>10.07</v>
      </c>
    </row>
    <row r="50" spans="1:56" ht="15.75" x14ac:dyDescent="0.3">
      <c r="A50" s="7">
        <v>47</v>
      </c>
      <c r="C50" s="7" t="s">
        <v>271</v>
      </c>
      <c r="D50" s="7" t="s">
        <v>289</v>
      </c>
      <c r="E50" s="7" t="s">
        <v>561</v>
      </c>
      <c r="F50" s="7" t="s">
        <v>514</v>
      </c>
      <c r="G50" s="7">
        <v>183</v>
      </c>
      <c r="H50" s="7">
        <v>85</v>
      </c>
      <c r="I50" s="7" t="s">
        <v>284</v>
      </c>
      <c r="J50" s="7"/>
      <c r="K50" s="7"/>
      <c r="L50" s="7">
        <v>0</v>
      </c>
      <c r="M50" s="7"/>
      <c r="N50" s="7">
        <f t="shared" ca="1" si="0"/>
        <v>31</v>
      </c>
      <c r="O50" s="7">
        <f t="shared" ca="1" si="1"/>
        <v>33</v>
      </c>
      <c r="P50" s="7"/>
      <c r="Q50" s="7">
        <f t="shared" ca="1" si="2"/>
        <v>16746</v>
      </c>
      <c r="R50" s="7">
        <f t="shared" si="3"/>
        <v>2791</v>
      </c>
      <c r="S50" s="7"/>
      <c r="T50" s="7"/>
      <c r="U50" s="7">
        <f t="shared" si="4"/>
        <v>11.94</v>
      </c>
      <c r="V50" s="7">
        <f t="shared" si="5"/>
        <v>10.89</v>
      </c>
      <c r="W50" s="7">
        <f t="shared" si="6"/>
        <v>11.15</v>
      </c>
      <c r="X50" s="7">
        <f t="shared" si="7"/>
        <v>12.54</v>
      </c>
      <c r="Y50" s="7">
        <f t="shared" si="8"/>
        <v>12.04</v>
      </c>
      <c r="Z50" s="7">
        <f t="shared" si="9"/>
        <v>13.82</v>
      </c>
      <c r="AA50" s="7">
        <v>11.63</v>
      </c>
      <c r="AB50" s="7">
        <v>12.36</v>
      </c>
      <c r="AC50" s="7">
        <v>12.33</v>
      </c>
      <c r="AD50" s="7">
        <v>12.06</v>
      </c>
      <c r="AE50" s="7">
        <v>11.31</v>
      </c>
      <c r="AF50" s="7">
        <v>10.45</v>
      </c>
      <c r="AG50" s="7">
        <v>11.27</v>
      </c>
      <c r="AH50" s="7">
        <v>11.37</v>
      </c>
      <c r="AI50" s="7">
        <v>10.85</v>
      </c>
      <c r="AJ50" s="7">
        <v>10.49</v>
      </c>
      <c r="AK50" s="7">
        <v>11.41</v>
      </c>
      <c r="AL50" s="7">
        <v>11.56</v>
      </c>
      <c r="AM50" s="7">
        <v>11.43</v>
      </c>
      <c r="AN50" s="7">
        <v>12.32</v>
      </c>
      <c r="AO50" s="7">
        <v>12.26</v>
      </c>
      <c r="AP50" s="7">
        <v>12.81</v>
      </c>
      <c r="AQ50" s="7">
        <v>12.9</v>
      </c>
      <c r="AR50" s="7">
        <v>12.87</v>
      </c>
      <c r="AS50" s="7">
        <v>12.09</v>
      </c>
      <c r="AT50" s="7">
        <v>12.01</v>
      </c>
      <c r="AU50" s="7">
        <v>11.39</v>
      </c>
      <c r="AV50" s="7">
        <v>12.08</v>
      </c>
      <c r="AW50" s="7">
        <v>11.95</v>
      </c>
      <c r="AX50" s="7">
        <v>12.02</v>
      </c>
      <c r="AY50" s="7">
        <v>12.75</v>
      </c>
      <c r="AZ50" s="7">
        <v>12.9</v>
      </c>
      <c r="BA50" s="7">
        <v>13.55</v>
      </c>
      <c r="BB50" s="7">
        <v>14.48</v>
      </c>
      <c r="BC50" s="7">
        <v>14.5</v>
      </c>
      <c r="BD50" s="7">
        <v>13.69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96"/>
  <sheetViews>
    <sheetView topLeftCell="M16" workbookViewId="0">
      <selection activeCell="AJ21" sqref="AJ21:AJ57"/>
    </sheetView>
  </sheetViews>
  <sheetFormatPr defaultRowHeight="14.25" x14ac:dyDescent="0.2"/>
  <sheetData>
    <row r="1" spans="1:67" x14ac:dyDescent="0.2">
      <c r="B1" t="s">
        <v>21</v>
      </c>
      <c r="O1" s="1" t="s">
        <v>293</v>
      </c>
      <c r="P1" s="1" t="s">
        <v>294</v>
      </c>
      <c r="Q1" s="1" t="s">
        <v>295</v>
      </c>
      <c r="R1" s="1" t="s">
        <v>296</v>
      </c>
      <c r="S1" s="1" t="s">
        <v>297</v>
      </c>
      <c r="T1" s="1" t="s">
        <v>298</v>
      </c>
      <c r="U1" s="1" t="s">
        <v>299</v>
      </c>
      <c r="V1" s="1" t="s">
        <v>300</v>
      </c>
      <c r="W1" s="1" t="s">
        <v>301</v>
      </c>
      <c r="X1" s="1" t="s">
        <v>302</v>
      </c>
      <c r="Y1" s="1" t="s">
        <v>303</v>
      </c>
      <c r="Z1" s="1" t="s">
        <v>304</v>
      </c>
      <c r="AA1" s="1" t="s">
        <v>305</v>
      </c>
      <c r="AB1" s="1" t="s">
        <v>306</v>
      </c>
      <c r="AC1" s="1" t="s">
        <v>307</v>
      </c>
      <c r="AD1" s="1" t="s">
        <v>308</v>
      </c>
      <c r="AE1" s="1" t="s">
        <v>309</v>
      </c>
      <c r="AF1" s="1" t="s">
        <v>310</v>
      </c>
      <c r="AG1" s="1" t="s">
        <v>311</v>
      </c>
      <c r="AH1" s="1" t="s">
        <v>312</v>
      </c>
      <c r="AI1" s="1" t="s">
        <v>313</v>
      </c>
      <c r="AJ1" s="1" t="s">
        <v>314</v>
      </c>
      <c r="AK1" s="1" t="s">
        <v>315</v>
      </c>
      <c r="AL1" s="1" t="s">
        <v>316</v>
      </c>
      <c r="AM1" s="1" t="s">
        <v>317</v>
      </c>
      <c r="AN1" s="1" t="s">
        <v>318</v>
      </c>
      <c r="AO1" s="1" t="s">
        <v>319</v>
      </c>
      <c r="AP1" s="1" t="s">
        <v>320</v>
      </c>
      <c r="AQ1" s="1" t="s">
        <v>321</v>
      </c>
      <c r="AR1" s="1" t="s">
        <v>322</v>
      </c>
      <c r="AS1" s="1" t="s">
        <v>323</v>
      </c>
      <c r="AT1" s="1" t="s">
        <v>324</v>
      </c>
      <c r="AU1" s="1" t="s">
        <v>325</v>
      </c>
      <c r="AV1" s="1" t="s">
        <v>326</v>
      </c>
      <c r="AW1" s="1" t="s">
        <v>327</v>
      </c>
      <c r="AX1" s="1" t="s">
        <v>328</v>
      </c>
      <c r="AY1" s="1" t="s">
        <v>329</v>
      </c>
      <c r="AZ1" s="1" t="s">
        <v>330</v>
      </c>
      <c r="BA1" s="1" t="s">
        <v>331</v>
      </c>
      <c r="BB1" s="1" t="s">
        <v>332</v>
      </c>
      <c r="BC1" s="1" t="s">
        <v>333</v>
      </c>
      <c r="BD1" s="1" t="s">
        <v>334</v>
      </c>
      <c r="BE1" s="1" t="s">
        <v>335</v>
      </c>
      <c r="BF1" s="1" t="s">
        <v>336</v>
      </c>
      <c r="BG1" s="1" t="s">
        <v>337</v>
      </c>
      <c r="BH1" s="1" t="s">
        <v>338</v>
      </c>
      <c r="BI1" s="1" t="s">
        <v>339</v>
      </c>
      <c r="BJ1" s="1" t="s">
        <v>340</v>
      </c>
      <c r="BK1" s="1" t="s">
        <v>341</v>
      </c>
      <c r="BL1" s="1" t="s">
        <v>342</v>
      </c>
      <c r="BM1" s="1" t="s">
        <v>343</v>
      </c>
      <c r="BN1" s="1" t="s">
        <v>344</v>
      </c>
      <c r="BO1" s="1" t="s">
        <v>345</v>
      </c>
    </row>
    <row r="2" spans="1:67" x14ac:dyDescent="0.2">
      <c r="A2" s="1" t="s">
        <v>16</v>
      </c>
      <c r="B2" t="s">
        <v>22</v>
      </c>
      <c r="H2" t="s">
        <v>119</v>
      </c>
      <c r="I2" t="s">
        <v>121</v>
      </c>
      <c r="J2" t="s">
        <v>123</v>
      </c>
      <c r="O2" s="1" t="s">
        <v>346</v>
      </c>
      <c r="P2" s="1" t="s">
        <v>347</v>
      </c>
      <c r="Q2" s="1" t="s">
        <v>348</v>
      </c>
      <c r="R2" s="1" t="s">
        <v>349</v>
      </c>
      <c r="S2" s="1" t="s">
        <v>350</v>
      </c>
      <c r="T2" s="1" t="s">
        <v>351</v>
      </c>
      <c r="U2" s="1" t="s">
        <v>352</v>
      </c>
      <c r="V2" s="1" t="s">
        <v>353</v>
      </c>
      <c r="W2" s="1" t="s">
        <v>354</v>
      </c>
      <c r="X2" s="1" t="s">
        <v>355</v>
      </c>
      <c r="Y2" s="1" t="s">
        <v>356</v>
      </c>
      <c r="Z2" s="1" t="s">
        <v>357</v>
      </c>
      <c r="AA2" s="1" t="s">
        <v>358</v>
      </c>
      <c r="AB2" s="1" t="s">
        <v>359</v>
      </c>
      <c r="AC2" s="1" t="s">
        <v>360</v>
      </c>
      <c r="AD2" s="1" t="s">
        <v>361</v>
      </c>
      <c r="AE2" s="1" t="s">
        <v>362</v>
      </c>
      <c r="AF2" s="1" t="s">
        <v>363</v>
      </c>
      <c r="AG2" s="1" t="s">
        <v>364</v>
      </c>
      <c r="AH2" s="1" t="s">
        <v>365</v>
      </c>
      <c r="AI2" s="1" t="s">
        <v>366</v>
      </c>
      <c r="AJ2" s="1" t="s">
        <v>367</v>
      </c>
      <c r="AK2" s="1" t="s">
        <v>368</v>
      </c>
      <c r="AL2" s="1" t="s">
        <v>369</v>
      </c>
      <c r="AM2" s="1" t="s">
        <v>370</v>
      </c>
      <c r="AN2" s="1" t="s">
        <v>371</v>
      </c>
      <c r="AO2" s="1" t="s">
        <v>372</v>
      </c>
      <c r="AP2" s="1" t="s">
        <v>373</v>
      </c>
      <c r="AQ2" s="1" t="s">
        <v>374</v>
      </c>
      <c r="AR2" s="1" t="s">
        <v>375</v>
      </c>
      <c r="AS2" s="1" t="s">
        <v>376</v>
      </c>
      <c r="AT2" s="1" t="s">
        <v>377</v>
      </c>
      <c r="AU2" s="1" t="s">
        <v>378</v>
      </c>
      <c r="AV2" s="1" t="s">
        <v>379</v>
      </c>
      <c r="AW2" s="1" t="s">
        <v>380</v>
      </c>
      <c r="AX2" s="1" t="s">
        <v>381</v>
      </c>
      <c r="AY2" s="1" t="s">
        <v>382</v>
      </c>
      <c r="AZ2" s="1" t="s">
        <v>383</v>
      </c>
      <c r="BA2" s="1" t="s">
        <v>384</v>
      </c>
      <c r="BB2" s="1" t="s">
        <v>385</v>
      </c>
      <c r="BC2" s="1" t="s">
        <v>386</v>
      </c>
      <c r="BD2" s="1" t="s">
        <v>387</v>
      </c>
      <c r="BE2" s="1" t="s">
        <v>388</v>
      </c>
      <c r="BF2" s="1" t="s">
        <v>389</v>
      </c>
      <c r="BG2" s="1" t="s">
        <v>390</v>
      </c>
      <c r="BH2" s="1" t="s">
        <v>391</v>
      </c>
      <c r="BI2" s="1" t="s">
        <v>392</v>
      </c>
      <c r="BJ2" s="1" t="s">
        <v>393</v>
      </c>
      <c r="BK2" s="1" t="s">
        <v>394</v>
      </c>
      <c r="BL2" s="1" t="s">
        <v>395</v>
      </c>
      <c r="BM2" s="1" t="s">
        <v>396</v>
      </c>
      <c r="BN2" s="1" t="s">
        <v>397</v>
      </c>
      <c r="BO2" s="1" t="s">
        <v>398</v>
      </c>
    </row>
    <row r="3" spans="1:67" ht="15.75" x14ac:dyDescent="0.3">
      <c r="A3" s="2" t="s">
        <v>0</v>
      </c>
      <c r="B3" t="s">
        <v>23</v>
      </c>
      <c r="G3" t="s">
        <v>118</v>
      </c>
      <c r="H3" t="str">
        <f>IF(IFERROR(FIND(H$2,$G3),0),RIGHT($G3,LEN($G3)-2),"")</f>
        <v xml:space="preserve"> 进攻</v>
      </c>
      <c r="I3" t="str">
        <f>IF(IFERROR(FIND(I$2,$G3),0),RIGHT($G3,LEN($G3)-2),"")</f>
        <v/>
      </c>
      <c r="J3" t="str">
        <f>IF(IFERROR(FIND(J$2,$G3),0),RIGHT($G3,LEN($G3)-2),"")</f>
        <v/>
      </c>
      <c r="O3" s="1" t="s">
        <v>399</v>
      </c>
      <c r="P3" s="1" t="s">
        <v>290</v>
      </c>
      <c r="Q3" s="1"/>
      <c r="R3" s="1" t="s">
        <v>290</v>
      </c>
      <c r="S3" s="1" t="s">
        <v>290</v>
      </c>
      <c r="T3" s="1" t="s">
        <v>290</v>
      </c>
      <c r="U3" s="1" t="s">
        <v>399</v>
      </c>
      <c r="V3" s="1" t="s">
        <v>399</v>
      </c>
      <c r="W3" s="1" t="s">
        <v>399</v>
      </c>
      <c r="X3" s="1" t="s">
        <v>290</v>
      </c>
      <c r="Y3" s="1" t="s">
        <v>399</v>
      </c>
      <c r="Z3" s="1" t="s">
        <v>399</v>
      </c>
      <c r="AA3" s="1" t="s">
        <v>290</v>
      </c>
      <c r="AB3" s="1" t="s">
        <v>291</v>
      </c>
      <c r="AC3" s="1" t="s">
        <v>291</v>
      </c>
      <c r="AD3" s="1" t="s">
        <v>399</v>
      </c>
      <c r="AE3" s="1" t="s">
        <v>399</v>
      </c>
      <c r="AF3" s="1" t="s">
        <v>291</v>
      </c>
      <c r="AG3" s="1" t="s">
        <v>291</v>
      </c>
      <c r="AH3" s="1" t="s">
        <v>291</v>
      </c>
      <c r="AI3" s="1" t="s">
        <v>291</v>
      </c>
      <c r="AJ3" s="1" t="s">
        <v>291</v>
      </c>
      <c r="AK3" s="1" t="s">
        <v>291</v>
      </c>
      <c r="AL3" s="1" t="s">
        <v>291</v>
      </c>
      <c r="AM3" s="1" t="s">
        <v>291</v>
      </c>
      <c r="AN3" s="1" t="s">
        <v>291</v>
      </c>
      <c r="AO3" s="1" t="s">
        <v>291</v>
      </c>
      <c r="AP3" s="1" t="s">
        <v>291</v>
      </c>
      <c r="AQ3" s="1" t="s">
        <v>291</v>
      </c>
      <c r="AR3" s="1" t="s">
        <v>291</v>
      </c>
      <c r="AS3" s="1" t="s">
        <v>291</v>
      </c>
      <c r="AT3" s="1" t="s">
        <v>291</v>
      </c>
      <c r="AU3" s="1" t="s">
        <v>291</v>
      </c>
      <c r="AV3" s="1" t="s">
        <v>291</v>
      </c>
      <c r="AW3" s="1" t="s">
        <v>291</v>
      </c>
      <c r="AX3" s="1" t="s">
        <v>291</v>
      </c>
      <c r="AY3" s="1" t="s">
        <v>291</v>
      </c>
      <c r="AZ3" s="1" t="s">
        <v>291</v>
      </c>
      <c r="BA3" s="1" t="s">
        <v>291</v>
      </c>
      <c r="BB3" s="1" t="s">
        <v>291</v>
      </c>
      <c r="BC3" s="1" t="s">
        <v>291</v>
      </c>
      <c r="BD3" s="1" t="s">
        <v>291</v>
      </c>
      <c r="BE3" s="1" t="s">
        <v>291</v>
      </c>
      <c r="BF3" s="1" t="s">
        <v>291</v>
      </c>
      <c r="BG3" s="1" t="s">
        <v>291</v>
      </c>
      <c r="BH3" s="1" t="s">
        <v>291</v>
      </c>
      <c r="BI3" s="1" t="s">
        <v>291</v>
      </c>
      <c r="BJ3" s="1" t="s">
        <v>291</v>
      </c>
      <c r="BK3" s="1" t="s">
        <v>291</v>
      </c>
      <c r="BL3" s="1" t="s">
        <v>291</v>
      </c>
      <c r="BM3" s="1" t="s">
        <v>291</v>
      </c>
      <c r="BN3" s="1" t="s">
        <v>291</v>
      </c>
      <c r="BO3" s="1" t="s">
        <v>291</v>
      </c>
    </row>
    <row r="4" spans="1:67" ht="15.75" x14ac:dyDescent="0.3">
      <c r="A4" s="1" t="s">
        <v>18</v>
      </c>
      <c r="G4" t="s">
        <v>120</v>
      </c>
      <c r="H4" t="str">
        <f t="shared" ref="H4:J35" si="0">IF(IFERROR(FIND(H$2,$G4),0),RIGHT($G4,LEN($G4)-2),"")</f>
        <v/>
      </c>
      <c r="I4" t="str">
        <f t="shared" si="0"/>
        <v xml:space="preserve"> 射术</v>
      </c>
      <c r="J4" t="str">
        <f t="shared" si="0"/>
        <v/>
      </c>
      <c r="O4" s="7">
        <v>1</v>
      </c>
      <c r="P4" s="7"/>
      <c r="Q4" s="7" t="s">
        <v>225</v>
      </c>
      <c r="R4" s="7" t="s">
        <v>223</v>
      </c>
      <c r="S4" s="7" t="s">
        <v>224</v>
      </c>
      <c r="T4" s="7" t="s">
        <v>224</v>
      </c>
      <c r="U4" s="7">
        <f ca="1">ROUND(NORMINV(RAND(),182,5),0)</f>
        <v>177</v>
      </c>
      <c r="V4" s="7">
        <f ca="1">ROUND(U4^2*(28-RAND()*6)/10000,0)</f>
        <v>70</v>
      </c>
      <c r="W4" s="7" t="s">
        <v>273</v>
      </c>
      <c r="X4" s="7" t="s">
        <v>274</v>
      </c>
      <c r="Y4" s="7">
        <f ca="1">ROUND(RAND()*14+18,0)</f>
        <v>29</v>
      </c>
      <c r="Z4" s="7">
        <f ca="1">ROUND(RAND()*2+33,0)</f>
        <v>34</v>
      </c>
      <c r="AA4" s="7" t="s">
        <v>286</v>
      </c>
      <c r="AB4" s="7">
        <f ca="1">AC4*3*(Z4-Y4)</f>
        <v>316155</v>
      </c>
      <c r="AC4" s="7">
        <f ca="1">ROUND(SUM(AF4:BO4)^3/30000,0)</f>
        <v>21077</v>
      </c>
      <c r="AD4" s="7">
        <v>1</v>
      </c>
      <c r="AE4" s="7">
        <v>2</v>
      </c>
      <c r="AF4" s="7">
        <f ca="1">ROUND(AVERAGE(AL4:AP4),2)</f>
        <v>23.01</v>
      </c>
      <c r="AG4" s="7">
        <f ca="1">ROUND(AVERAGE(AQ4:AU4),2)</f>
        <v>23.54</v>
      </c>
      <c r="AH4" s="7">
        <f ca="1">ROUND(AVERAGE(AT4:AX4),2)</f>
        <v>23.47</v>
      </c>
      <c r="AI4" s="7">
        <f ca="1">ROUND(AVERAGE(BA4:BE4),2)</f>
        <v>23.13</v>
      </c>
      <c r="AJ4" s="7">
        <f ca="1">ROUND(AVERAGE(BF4:BJ4),2)</f>
        <v>24.44</v>
      </c>
      <c r="AK4" s="7">
        <f ca="1">ROUND(AVERAGE(BK4:BO4),2)</f>
        <v>25.22</v>
      </c>
      <c r="AL4" s="7">
        <f ca="1">ROUND(RAND()*20+10,2)</f>
        <v>23.21</v>
      </c>
      <c r="AM4" s="7">
        <f ca="1">ROUND(RAND()*2+AL4-1,2)</f>
        <v>22.27</v>
      </c>
      <c r="AN4" s="7">
        <f t="shared" ref="AN4:BO4" ca="1" si="1">ROUND(RAND()*2+AM4-1,2)</f>
        <v>23.06</v>
      </c>
      <c r="AO4" s="7">
        <f t="shared" ca="1" si="1"/>
        <v>23.52</v>
      </c>
      <c r="AP4" s="7">
        <f t="shared" ca="1" si="1"/>
        <v>22.99</v>
      </c>
      <c r="AQ4" s="7">
        <f t="shared" ca="1" si="1"/>
        <v>23.62</v>
      </c>
      <c r="AR4" s="7">
        <f t="shared" ca="1" si="1"/>
        <v>23.82</v>
      </c>
      <c r="AS4" s="7">
        <f t="shared" ca="1" si="1"/>
        <v>24.05</v>
      </c>
      <c r="AT4" s="7">
        <f t="shared" ca="1" si="1"/>
        <v>23.42</v>
      </c>
      <c r="AU4" s="7">
        <f t="shared" ca="1" si="1"/>
        <v>22.81</v>
      </c>
      <c r="AV4" s="7">
        <f t="shared" ca="1" si="1"/>
        <v>23.21</v>
      </c>
      <c r="AW4" s="7">
        <f t="shared" ca="1" si="1"/>
        <v>24.09</v>
      </c>
      <c r="AX4" s="7">
        <f t="shared" ca="1" si="1"/>
        <v>23.81</v>
      </c>
      <c r="AY4" s="7">
        <f t="shared" ca="1" si="1"/>
        <v>23.86</v>
      </c>
      <c r="AZ4" s="7">
        <f t="shared" ca="1" si="1"/>
        <v>23.8</v>
      </c>
      <c r="BA4" s="7">
        <f t="shared" ca="1" si="1"/>
        <v>23.01</v>
      </c>
      <c r="BB4" s="7">
        <f t="shared" ca="1" si="1"/>
        <v>23.44</v>
      </c>
      <c r="BC4" s="7">
        <f t="shared" ca="1" si="1"/>
        <v>22.65</v>
      </c>
      <c r="BD4" s="7">
        <f t="shared" ca="1" si="1"/>
        <v>23.2</v>
      </c>
      <c r="BE4" s="7">
        <f t="shared" ca="1" si="1"/>
        <v>23.33</v>
      </c>
      <c r="BF4" s="7">
        <f t="shared" ca="1" si="1"/>
        <v>24.16</v>
      </c>
      <c r="BG4" s="7">
        <f t="shared" ca="1" si="1"/>
        <v>24.64</v>
      </c>
      <c r="BH4" s="7">
        <f t="shared" ca="1" si="1"/>
        <v>25.27</v>
      </c>
      <c r="BI4" s="7">
        <f t="shared" ca="1" si="1"/>
        <v>24.44</v>
      </c>
      <c r="BJ4" s="7">
        <f t="shared" ca="1" si="1"/>
        <v>23.71</v>
      </c>
      <c r="BK4" s="7">
        <f t="shared" ca="1" si="1"/>
        <v>23.52</v>
      </c>
      <c r="BL4" s="7">
        <f t="shared" ca="1" si="1"/>
        <v>24.48</v>
      </c>
      <c r="BM4" s="7">
        <f t="shared" ca="1" si="1"/>
        <v>25.29</v>
      </c>
      <c r="BN4" s="7">
        <f t="shared" ca="1" si="1"/>
        <v>26.06</v>
      </c>
      <c r="BO4" s="7">
        <f t="shared" ca="1" si="1"/>
        <v>26.76</v>
      </c>
    </row>
    <row r="5" spans="1:67" x14ac:dyDescent="0.2">
      <c r="A5" s="1" t="s">
        <v>19</v>
      </c>
      <c r="G5" t="s">
        <v>122</v>
      </c>
      <c r="H5" t="str">
        <f t="shared" si="0"/>
        <v/>
      </c>
      <c r="I5" t="str">
        <f t="shared" si="0"/>
        <v/>
      </c>
      <c r="J5" t="str">
        <f t="shared" si="0"/>
        <v xml:space="preserve"> 判定禁区内射门成功概率</v>
      </c>
    </row>
    <row r="6" spans="1:67" x14ac:dyDescent="0.2">
      <c r="A6" s="1" t="s">
        <v>1</v>
      </c>
      <c r="G6" t="s">
        <v>29</v>
      </c>
      <c r="H6" t="str">
        <f t="shared" si="0"/>
        <v/>
      </c>
      <c r="I6" t="str">
        <f t="shared" si="0"/>
        <v xml:space="preserve"> 传中</v>
      </c>
      <c r="J6" t="str">
        <f t="shared" si="0"/>
        <v/>
      </c>
    </row>
    <row r="7" spans="1:67" ht="15.75" x14ac:dyDescent="0.3">
      <c r="A7" s="3" t="s">
        <v>2</v>
      </c>
      <c r="G7" t="s">
        <v>30</v>
      </c>
      <c r="H7" t="str">
        <f t="shared" si="0"/>
        <v/>
      </c>
      <c r="I7" t="str">
        <f t="shared" si="0"/>
        <v/>
      </c>
      <c r="J7" t="str">
        <f t="shared" si="0"/>
        <v xml:space="preserve"> 判定向禁区内传球成功概率</v>
      </c>
    </row>
    <row r="8" spans="1:67" ht="15.75" x14ac:dyDescent="0.3">
      <c r="A8" s="3" t="s">
        <v>3</v>
      </c>
      <c r="G8" t="s">
        <v>31</v>
      </c>
      <c r="H8" t="str">
        <f t="shared" si="0"/>
        <v/>
      </c>
      <c r="I8" t="str">
        <f t="shared" si="0"/>
        <v xml:space="preserve"> 头球</v>
      </c>
      <c r="J8" t="str">
        <f t="shared" si="0"/>
        <v/>
      </c>
    </row>
    <row r="9" spans="1:67" ht="15.75" x14ac:dyDescent="0.3">
      <c r="A9" s="3" t="s">
        <v>4</v>
      </c>
      <c r="G9" t="s">
        <v>32</v>
      </c>
      <c r="H9" t="str">
        <f t="shared" si="0"/>
        <v/>
      </c>
      <c r="I9" t="str">
        <f t="shared" si="0"/>
        <v/>
      </c>
      <c r="J9" t="str">
        <f t="shared" si="0"/>
        <v xml:space="preserve"> 判定空中球射门成功概率</v>
      </c>
    </row>
    <row r="10" spans="1:67" ht="15.75" x14ac:dyDescent="0.3">
      <c r="A10" s="3" t="s">
        <v>5</v>
      </c>
      <c r="G10" t="s">
        <v>33</v>
      </c>
      <c r="H10" t="str">
        <f t="shared" si="0"/>
        <v/>
      </c>
      <c r="I10" t="str">
        <f t="shared" si="0"/>
        <v xml:space="preserve"> 远射</v>
      </c>
      <c r="J10" t="str">
        <f t="shared" si="0"/>
        <v/>
      </c>
    </row>
    <row r="11" spans="1:67" ht="15.75" x14ac:dyDescent="0.3">
      <c r="A11" s="3" t="s">
        <v>6</v>
      </c>
      <c r="G11" t="s">
        <v>34</v>
      </c>
      <c r="H11" t="str">
        <f t="shared" si="0"/>
        <v/>
      </c>
      <c r="I11" t="str">
        <f t="shared" si="0"/>
        <v/>
      </c>
      <c r="J11" t="str">
        <f t="shared" si="0"/>
        <v xml:space="preserve"> 判定远射成功概率</v>
      </c>
    </row>
    <row r="12" spans="1:67" x14ac:dyDescent="0.2">
      <c r="A12" s="4" t="s">
        <v>7</v>
      </c>
      <c r="G12" t="s">
        <v>35</v>
      </c>
      <c r="H12" t="str">
        <f t="shared" si="0"/>
        <v/>
      </c>
      <c r="I12" t="str">
        <f t="shared" si="0"/>
        <v xml:space="preserve"> 任意球精度</v>
      </c>
      <c r="J12" t="str">
        <f t="shared" si="0"/>
        <v/>
      </c>
    </row>
    <row r="13" spans="1:67" x14ac:dyDescent="0.2">
      <c r="A13" s="4" t="s">
        <v>8</v>
      </c>
      <c r="G13" t="s">
        <v>36</v>
      </c>
      <c r="H13" t="str">
        <f t="shared" si="0"/>
        <v/>
      </c>
      <c r="I13" t="str">
        <f t="shared" si="0"/>
        <v/>
      </c>
      <c r="J13" t="str">
        <f t="shared" si="0"/>
        <v xml:space="preserve"> 判定越过人墙的概率</v>
      </c>
    </row>
    <row r="14" spans="1:67" x14ac:dyDescent="0.2">
      <c r="A14" s="4" t="s">
        <v>9</v>
      </c>
      <c r="G14" t="s">
        <v>37</v>
      </c>
      <c r="H14" t="str">
        <f t="shared" si="0"/>
        <v xml:space="preserve"> 技术</v>
      </c>
      <c r="I14" t="str">
        <f t="shared" si="0"/>
        <v/>
      </c>
      <c r="J14" t="str">
        <f t="shared" si="0"/>
        <v/>
      </c>
    </row>
    <row r="15" spans="1:67" x14ac:dyDescent="0.2">
      <c r="A15" s="4" t="s">
        <v>10</v>
      </c>
      <c r="G15" t="s">
        <v>38</v>
      </c>
      <c r="H15" t="str">
        <f t="shared" si="0"/>
        <v/>
      </c>
      <c r="I15" t="str">
        <f t="shared" si="0"/>
        <v xml:space="preserve"> 盘带</v>
      </c>
      <c r="J15" t="str">
        <f t="shared" si="0"/>
        <v/>
      </c>
    </row>
    <row r="16" spans="1:67" x14ac:dyDescent="0.2">
      <c r="A16" s="5" t="s">
        <v>11</v>
      </c>
      <c r="G16" t="s">
        <v>39</v>
      </c>
      <c r="H16" t="str">
        <f t="shared" si="0"/>
        <v/>
      </c>
      <c r="I16" t="str">
        <f t="shared" si="0"/>
        <v/>
      </c>
      <c r="J16" t="str">
        <f t="shared" si="0"/>
        <v xml:space="preserve"> 判定带球时应对抢断及铲球的影响</v>
      </c>
    </row>
    <row r="17" spans="1:36" x14ac:dyDescent="0.2">
      <c r="A17" s="5" t="s">
        <v>12</v>
      </c>
      <c r="G17" t="s">
        <v>40</v>
      </c>
      <c r="H17" t="str">
        <f t="shared" si="0"/>
        <v/>
      </c>
      <c r="I17" t="str">
        <f t="shared" si="0"/>
        <v xml:space="preserve"> 长传</v>
      </c>
      <c r="J17" t="str">
        <f t="shared" si="0"/>
        <v/>
      </c>
    </row>
    <row r="18" spans="1:36" x14ac:dyDescent="0.2">
      <c r="A18" s="5" t="s">
        <v>13</v>
      </c>
      <c r="G18" t="s">
        <v>41</v>
      </c>
      <c r="H18" t="str">
        <f t="shared" si="0"/>
        <v/>
      </c>
      <c r="I18" t="str">
        <f t="shared" si="0"/>
        <v/>
      </c>
      <c r="J18" t="str">
        <f t="shared" si="0"/>
        <v xml:space="preserve"> 判定长传成功概率</v>
      </c>
    </row>
    <row r="19" spans="1:36" x14ac:dyDescent="0.2">
      <c r="A19" s="5" t="s">
        <v>14</v>
      </c>
      <c r="G19" t="s">
        <v>42</v>
      </c>
      <c r="H19" t="str">
        <f t="shared" si="0"/>
        <v/>
      </c>
      <c r="I19" t="str">
        <f t="shared" si="0"/>
        <v xml:space="preserve"> 控球</v>
      </c>
      <c r="J19" t="str">
        <f t="shared" si="0"/>
        <v/>
      </c>
    </row>
    <row r="20" spans="1:36" x14ac:dyDescent="0.2">
      <c r="A20" s="6" t="s">
        <v>15</v>
      </c>
      <c r="G20" t="s">
        <v>43</v>
      </c>
      <c r="H20" t="str">
        <f t="shared" si="0"/>
        <v/>
      </c>
      <c r="I20" t="str">
        <f t="shared" si="0"/>
        <v/>
      </c>
      <c r="J20" t="str">
        <f t="shared" si="0"/>
        <v xml:space="preserve"> 判定接球时成功接球的概率</v>
      </c>
    </row>
    <row r="21" spans="1:36" x14ac:dyDescent="0.2">
      <c r="A21" s="6" t="s">
        <v>17</v>
      </c>
      <c r="G21" t="s">
        <v>44</v>
      </c>
      <c r="H21" t="str">
        <f t="shared" si="0"/>
        <v/>
      </c>
      <c r="I21" t="str">
        <f t="shared" si="0"/>
        <v xml:space="preserve"> 弧线</v>
      </c>
      <c r="J21" t="str">
        <f t="shared" si="0"/>
        <v/>
      </c>
      <c r="X21" t="s">
        <v>409</v>
      </c>
      <c r="Z21" t="str">
        <f>LEFT(X21,3)</f>
        <v xml:space="preserve">LW </v>
      </c>
      <c r="AA21" t="str">
        <f>RIGHT(X21,2)</f>
        <v>=1</v>
      </c>
      <c r="AB21" t="s">
        <v>450</v>
      </c>
      <c r="AC21">
        <f>1</f>
        <v>1</v>
      </c>
      <c r="AD21">
        <f t="shared" ref="AD21:AD49" si="2">VLOOKUP(AB21,$AE$21:$AF$49,2,FALSE)</f>
        <v>19</v>
      </c>
      <c r="AE21" t="s">
        <v>455</v>
      </c>
      <c r="AF21">
        <f>1</f>
        <v>1</v>
      </c>
      <c r="AG21" t="str">
        <f>AE21&amp;"   ="&amp;AF21</f>
        <v>GK   =1</v>
      </c>
      <c r="AI21">
        <v>14</v>
      </c>
      <c r="AJ21">
        <f>VLOOKUP(AI21,$AC$21:$AD$49,2,FALSE)</f>
        <v>1</v>
      </c>
    </row>
    <row r="22" spans="1:36" x14ac:dyDescent="0.2">
      <c r="G22" t="s">
        <v>45</v>
      </c>
      <c r="H22" t="str">
        <f t="shared" si="0"/>
        <v/>
      </c>
      <c r="I22" t="str">
        <f t="shared" si="0"/>
        <v/>
      </c>
      <c r="J22" t="str">
        <f t="shared" si="0"/>
        <v xml:space="preserve"> 判定避过门将扑救的概率</v>
      </c>
      <c r="X22" t="s">
        <v>410</v>
      </c>
      <c r="Z22" t="str">
        <f t="shared" ref="Z22:Z49" si="3">LEFT(X22,3)</f>
        <v xml:space="preserve">LM </v>
      </c>
      <c r="AA22" t="str">
        <f t="shared" ref="AA22:AA49" si="4">RIGHT(X22,2)</f>
        <v>=2</v>
      </c>
      <c r="AB22" t="s">
        <v>451</v>
      </c>
      <c r="AC22">
        <v>2</v>
      </c>
      <c r="AD22">
        <f t="shared" si="2"/>
        <v>11</v>
      </c>
      <c r="AE22" t="s">
        <v>459</v>
      </c>
      <c r="AF22">
        <v>2</v>
      </c>
      <c r="AG22" t="str">
        <f t="shared" ref="AG22:AG49" si="5">AE22&amp;"   ="&amp;AF22</f>
        <v>RB   =2</v>
      </c>
      <c r="AI22">
        <v>13</v>
      </c>
      <c r="AJ22">
        <f t="shared" ref="AJ22:AJ57" si="6">VLOOKUP(AI22,$AC$21:$AD$49,2,FALSE)</f>
        <v>4</v>
      </c>
    </row>
    <row r="23" spans="1:36" x14ac:dyDescent="0.2">
      <c r="G23" t="s">
        <v>46</v>
      </c>
      <c r="H23" t="str">
        <f t="shared" si="0"/>
        <v/>
      </c>
      <c r="I23" t="str">
        <f t="shared" si="0"/>
        <v xml:space="preserve"> 短传</v>
      </c>
      <c r="J23" t="str">
        <f t="shared" si="0"/>
        <v/>
      </c>
      <c r="X23" t="s">
        <v>411</v>
      </c>
      <c r="Z23" t="str">
        <f t="shared" si="3"/>
        <v xml:space="preserve">LB </v>
      </c>
      <c r="AA23" t="str">
        <f t="shared" si="4"/>
        <v>=3</v>
      </c>
      <c r="AB23" t="s">
        <v>452</v>
      </c>
      <c r="AC23">
        <v>3</v>
      </c>
      <c r="AD23">
        <f t="shared" si="2"/>
        <v>6</v>
      </c>
      <c r="AE23" t="s">
        <v>449</v>
      </c>
      <c r="AF23">
        <v>3</v>
      </c>
      <c r="AG23" t="str">
        <f t="shared" si="5"/>
        <v>CBR   =3</v>
      </c>
      <c r="AI23">
        <v>3</v>
      </c>
      <c r="AJ23">
        <f t="shared" si="6"/>
        <v>6</v>
      </c>
    </row>
    <row r="24" spans="1:36" x14ac:dyDescent="0.2">
      <c r="G24" t="s">
        <v>47</v>
      </c>
      <c r="H24" t="str">
        <f t="shared" si="0"/>
        <v/>
      </c>
      <c r="I24" t="str">
        <f t="shared" si="0"/>
        <v/>
      </c>
      <c r="J24" t="str">
        <f t="shared" si="0"/>
        <v xml:space="preserve"> 判定短传成功概率</v>
      </c>
      <c r="X24" t="s">
        <v>412</v>
      </c>
      <c r="Z24" t="str">
        <f t="shared" si="3"/>
        <v xml:space="preserve">LF </v>
      </c>
      <c r="AA24" t="str">
        <f t="shared" si="4"/>
        <v>=4</v>
      </c>
      <c r="AB24" t="s">
        <v>453</v>
      </c>
      <c r="AC24">
        <v>4</v>
      </c>
      <c r="AD24">
        <f t="shared" si="2"/>
        <v>22</v>
      </c>
      <c r="AE24" t="s">
        <v>445</v>
      </c>
      <c r="AF24">
        <v>4</v>
      </c>
      <c r="AG24" t="str">
        <f t="shared" si="5"/>
        <v>CBC   =4</v>
      </c>
      <c r="AI24">
        <v>22</v>
      </c>
      <c r="AJ24">
        <f t="shared" si="6"/>
        <v>2</v>
      </c>
    </row>
    <row r="25" spans="1:36" x14ac:dyDescent="0.2">
      <c r="G25" t="s">
        <v>48</v>
      </c>
      <c r="H25" t="str">
        <f t="shared" si="0"/>
        <v xml:space="preserve"> 身体</v>
      </c>
      <c r="I25" t="str">
        <f t="shared" si="0"/>
        <v/>
      </c>
      <c r="J25" t="str">
        <f t="shared" si="0"/>
        <v/>
      </c>
      <c r="X25" t="s">
        <v>413</v>
      </c>
      <c r="Z25" t="str">
        <f t="shared" si="3"/>
        <v>AML</v>
      </c>
      <c r="AA25" t="str">
        <f t="shared" si="4"/>
        <v>=5</v>
      </c>
      <c r="AB25" t="s">
        <v>438</v>
      </c>
      <c r="AC25">
        <v>5</v>
      </c>
      <c r="AD25">
        <f t="shared" si="2"/>
        <v>17</v>
      </c>
      <c r="AE25" t="s">
        <v>441</v>
      </c>
      <c r="AF25">
        <v>5</v>
      </c>
      <c r="AG25" t="str">
        <f t="shared" si="5"/>
        <v>CBL   =5</v>
      </c>
      <c r="AI25">
        <v>12</v>
      </c>
      <c r="AJ25">
        <f t="shared" si="6"/>
        <v>8</v>
      </c>
    </row>
    <row r="26" spans="1:36" x14ac:dyDescent="0.2">
      <c r="G26" t="s">
        <v>49</v>
      </c>
      <c r="H26" t="str">
        <f t="shared" si="0"/>
        <v/>
      </c>
      <c r="I26" t="str">
        <f t="shared" si="0"/>
        <v xml:space="preserve"> 力量</v>
      </c>
      <c r="J26" t="str">
        <f t="shared" si="0"/>
        <v/>
      </c>
      <c r="X26" t="s">
        <v>414</v>
      </c>
      <c r="Z26" t="str">
        <f t="shared" si="3"/>
        <v>CML</v>
      </c>
      <c r="AA26" t="str">
        <f t="shared" si="4"/>
        <v>=6</v>
      </c>
      <c r="AB26" t="s">
        <v>439</v>
      </c>
      <c r="AC26">
        <v>6</v>
      </c>
      <c r="AD26">
        <f t="shared" si="2"/>
        <v>14</v>
      </c>
      <c r="AE26" t="s">
        <v>452</v>
      </c>
      <c r="AF26">
        <v>6</v>
      </c>
      <c r="AG26" t="str">
        <f t="shared" si="5"/>
        <v>LB   =6</v>
      </c>
      <c r="AI26">
        <v>23</v>
      </c>
      <c r="AJ26">
        <f t="shared" si="6"/>
        <v>23</v>
      </c>
    </row>
    <row r="27" spans="1:36" x14ac:dyDescent="0.2">
      <c r="G27" t="s">
        <v>50</v>
      </c>
      <c r="H27" t="str">
        <f t="shared" si="0"/>
        <v/>
      </c>
      <c r="I27" t="str">
        <f t="shared" si="0"/>
        <v/>
      </c>
      <c r="J27" t="str">
        <f t="shared" si="0"/>
        <v xml:space="preserve"> 判定射门门将脱手概率</v>
      </c>
      <c r="X27" t="s">
        <v>415</v>
      </c>
      <c r="Z27" t="str">
        <f t="shared" si="3"/>
        <v>DML</v>
      </c>
      <c r="AA27" t="str">
        <f t="shared" si="4"/>
        <v>=7</v>
      </c>
      <c r="AB27" t="s">
        <v>440</v>
      </c>
      <c r="AC27">
        <v>7</v>
      </c>
      <c r="AD27">
        <f t="shared" si="2"/>
        <v>9</v>
      </c>
      <c r="AE27" t="s">
        <v>448</v>
      </c>
      <c r="AF27">
        <v>7</v>
      </c>
      <c r="AG27" t="str">
        <f t="shared" si="5"/>
        <v>DMR   =7</v>
      </c>
      <c r="AI27">
        <v>24</v>
      </c>
      <c r="AJ27">
        <f t="shared" si="6"/>
        <v>24</v>
      </c>
    </row>
    <row r="28" spans="1:36" x14ac:dyDescent="0.2">
      <c r="G28" t="s">
        <v>51</v>
      </c>
      <c r="H28" t="str">
        <f t="shared" si="0"/>
        <v/>
      </c>
      <c r="I28" t="str">
        <f t="shared" si="0"/>
        <v xml:space="preserve"> 体能</v>
      </c>
      <c r="J28" t="str">
        <f t="shared" si="0"/>
        <v/>
      </c>
      <c r="X28" t="s">
        <v>416</v>
      </c>
      <c r="Z28" t="str">
        <f t="shared" si="3"/>
        <v>CBL</v>
      </c>
      <c r="AA28" t="str">
        <f t="shared" si="4"/>
        <v>=8</v>
      </c>
      <c r="AB28" t="s">
        <v>441</v>
      </c>
      <c r="AC28">
        <v>8</v>
      </c>
      <c r="AD28">
        <f t="shared" si="2"/>
        <v>5</v>
      </c>
      <c r="AE28" t="s">
        <v>444</v>
      </c>
      <c r="AF28">
        <v>8</v>
      </c>
      <c r="AG28" t="str">
        <f t="shared" si="5"/>
        <v>DMC   =8</v>
      </c>
      <c r="AI28">
        <v>11</v>
      </c>
      <c r="AJ28">
        <f t="shared" si="6"/>
        <v>13</v>
      </c>
    </row>
    <row r="29" spans="1:36" x14ac:dyDescent="0.2">
      <c r="G29" t="s">
        <v>52</v>
      </c>
      <c r="H29" t="str">
        <f t="shared" si="0"/>
        <v/>
      </c>
      <c r="I29" t="str">
        <f t="shared" si="0"/>
        <v/>
      </c>
      <c r="J29" t="str">
        <f t="shared" si="0"/>
        <v xml:space="preserve"> 影响随时间体力下降的幅度</v>
      </c>
      <c r="X29" t="s">
        <v>417</v>
      </c>
      <c r="Z29" t="str">
        <f t="shared" si="3"/>
        <v xml:space="preserve">CF </v>
      </c>
      <c r="AA29" t="str">
        <f t="shared" si="4"/>
        <v>=9</v>
      </c>
      <c r="AB29" t="s">
        <v>454</v>
      </c>
      <c r="AC29">
        <v>9</v>
      </c>
      <c r="AD29">
        <f t="shared" si="2"/>
        <v>21</v>
      </c>
      <c r="AE29" t="s">
        <v>440</v>
      </c>
      <c r="AF29">
        <v>9</v>
      </c>
      <c r="AG29" t="str">
        <f t="shared" si="5"/>
        <v>DML   =9</v>
      </c>
      <c r="AI29">
        <v>25</v>
      </c>
      <c r="AJ29">
        <f t="shared" si="6"/>
        <v>25</v>
      </c>
    </row>
    <row r="30" spans="1:36" x14ac:dyDescent="0.2">
      <c r="G30" t="s">
        <v>53</v>
      </c>
      <c r="H30" t="str">
        <f t="shared" si="0"/>
        <v/>
      </c>
      <c r="I30" t="str">
        <f t="shared" si="0"/>
        <v xml:space="preserve"> 强壮</v>
      </c>
      <c r="J30" t="str">
        <f t="shared" si="0"/>
        <v/>
      </c>
      <c r="X30" t="s">
        <v>418</v>
      </c>
      <c r="Z30" t="str">
        <f t="shared" si="3"/>
        <v>AMC</v>
      </c>
      <c r="AA30" t="str">
        <f t="shared" si="4"/>
        <v>10</v>
      </c>
      <c r="AB30" t="s">
        <v>442</v>
      </c>
      <c r="AC30">
        <v>10</v>
      </c>
      <c r="AD30">
        <f t="shared" si="2"/>
        <v>16</v>
      </c>
      <c r="AE30" t="s">
        <v>458</v>
      </c>
      <c r="AF30">
        <v>10</v>
      </c>
      <c r="AG30" t="str">
        <f t="shared" si="5"/>
        <v>RM   =10</v>
      </c>
      <c r="AI30">
        <v>26</v>
      </c>
      <c r="AJ30">
        <f t="shared" si="6"/>
        <v>26</v>
      </c>
    </row>
    <row r="31" spans="1:36" x14ac:dyDescent="0.2">
      <c r="G31" t="s">
        <v>54</v>
      </c>
      <c r="H31" t="str">
        <f t="shared" si="0"/>
        <v/>
      </c>
      <c r="I31" t="str">
        <f t="shared" si="0"/>
        <v/>
      </c>
      <c r="J31" t="str">
        <f t="shared" si="0"/>
        <v xml:space="preserve"> 判定身体接触时占优</v>
      </c>
      <c r="X31" t="s">
        <v>419</v>
      </c>
      <c r="Z31" t="str">
        <f t="shared" si="3"/>
        <v>CMC</v>
      </c>
      <c r="AA31" t="str">
        <f t="shared" si="4"/>
        <v>11</v>
      </c>
      <c r="AB31" t="s">
        <v>443</v>
      </c>
      <c r="AC31">
        <v>11</v>
      </c>
      <c r="AD31">
        <f t="shared" si="2"/>
        <v>13</v>
      </c>
      <c r="AE31" t="s">
        <v>451</v>
      </c>
      <c r="AF31">
        <v>11</v>
      </c>
      <c r="AG31" t="str">
        <f t="shared" si="5"/>
        <v>LM   =11</v>
      </c>
      <c r="AI31">
        <v>10</v>
      </c>
      <c r="AJ31">
        <f t="shared" si="6"/>
        <v>16</v>
      </c>
    </row>
    <row r="32" spans="1:36" x14ac:dyDescent="0.2">
      <c r="G32" t="s">
        <v>55</v>
      </c>
      <c r="H32" t="str">
        <f t="shared" si="0"/>
        <v/>
      </c>
      <c r="I32" t="str">
        <f t="shared" si="0"/>
        <v xml:space="preserve"> 反应</v>
      </c>
      <c r="J32" t="str">
        <f t="shared" si="0"/>
        <v/>
      </c>
      <c r="X32" t="s">
        <v>420</v>
      </c>
      <c r="Z32" t="str">
        <f t="shared" si="3"/>
        <v>DMC</v>
      </c>
      <c r="AA32" t="str">
        <f t="shared" si="4"/>
        <v>12</v>
      </c>
      <c r="AB32" t="s">
        <v>444</v>
      </c>
      <c r="AC32">
        <v>12</v>
      </c>
      <c r="AD32">
        <f t="shared" si="2"/>
        <v>8</v>
      </c>
      <c r="AE32" t="s">
        <v>447</v>
      </c>
      <c r="AF32">
        <v>12</v>
      </c>
      <c r="AG32" t="str">
        <f t="shared" si="5"/>
        <v>CMR   =12</v>
      </c>
      <c r="AI32">
        <v>27</v>
      </c>
      <c r="AJ32">
        <f t="shared" si="6"/>
        <v>27</v>
      </c>
    </row>
    <row r="33" spans="7:36" x14ac:dyDescent="0.2">
      <c r="G33" t="s">
        <v>56</v>
      </c>
      <c r="H33" t="str">
        <f t="shared" si="0"/>
        <v/>
      </c>
      <c r="I33" t="str">
        <f t="shared" si="0"/>
        <v/>
      </c>
      <c r="J33" t="str">
        <f t="shared" si="0"/>
        <v xml:space="preserve"> 判定争球的成功概率</v>
      </c>
      <c r="X33" t="s">
        <v>421</v>
      </c>
      <c r="Z33" t="str">
        <f t="shared" si="3"/>
        <v>CBC</v>
      </c>
      <c r="AA33" t="str">
        <f t="shared" si="4"/>
        <v>13</v>
      </c>
      <c r="AB33" t="s">
        <v>445</v>
      </c>
      <c r="AC33">
        <v>13</v>
      </c>
      <c r="AD33">
        <f t="shared" si="2"/>
        <v>4</v>
      </c>
      <c r="AE33" t="s">
        <v>443</v>
      </c>
      <c r="AF33">
        <v>13</v>
      </c>
      <c r="AG33" t="str">
        <f t="shared" si="5"/>
        <v>CMC   =13</v>
      </c>
      <c r="AI33">
        <v>28</v>
      </c>
      <c r="AJ33">
        <f t="shared" si="6"/>
        <v>28</v>
      </c>
    </row>
    <row r="34" spans="7:36" x14ac:dyDescent="0.2">
      <c r="G34" t="s">
        <v>57</v>
      </c>
      <c r="H34" t="str">
        <f t="shared" si="0"/>
        <v/>
      </c>
      <c r="I34" t="str">
        <f t="shared" si="0"/>
        <v xml:space="preserve"> 速度</v>
      </c>
      <c r="J34" t="str">
        <f t="shared" si="0"/>
        <v/>
      </c>
      <c r="X34" t="s">
        <v>422</v>
      </c>
      <c r="Z34" t="str">
        <f t="shared" si="3"/>
        <v xml:space="preserve">GK </v>
      </c>
      <c r="AA34" t="str">
        <f t="shared" si="4"/>
        <v>14</v>
      </c>
      <c r="AB34" t="s">
        <v>455</v>
      </c>
      <c r="AC34">
        <v>14</v>
      </c>
      <c r="AD34">
        <f t="shared" si="2"/>
        <v>1</v>
      </c>
      <c r="AE34" t="s">
        <v>439</v>
      </c>
      <c r="AF34">
        <v>14</v>
      </c>
      <c r="AG34" t="str">
        <f t="shared" si="5"/>
        <v>CML   =14</v>
      </c>
      <c r="AI34">
        <v>2</v>
      </c>
      <c r="AJ34">
        <f t="shared" si="6"/>
        <v>11</v>
      </c>
    </row>
    <row r="35" spans="7:36" x14ac:dyDescent="0.2">
      <c r="G35" t="s">
        <v>58</v>
      </c>
      <c r="H35" t="str">
        <f t="shared" si="0"/>
        <v/>
      </c>
      <c r="I35" t="str">
        <f t="shared" si="0"/>
        <v/>
      </c>
      <c r="J35" t="str">
        <f t="shared" si="0"/>
        <v xml:space="preserve"> 基本跑动速度，判定过人的概率</v>
      </c>
      <c r="X35" t="s">
        <v>423</v>
      </c>
      <c r="Z35" t="str">
        <f t="shared" si="3"/>
        <v xml:space="preserve">RF </v>
      </c>
      <c r="AA35" t="str">
        <f t="shared" si="4"/>
        <v>15</v>
      </c>
      <c r="AB35" t="s">
        <v>456</v>
      </c>
      <c r="AC35">
        <v>15</v>
      </c>
      <c r="AD35">
        <f t="shared" si="2"/>
        <v>20</v>
      </c>
      <c r="AE35" t="s">
        <v>446</v>
      </c>
      <c r="AF35">
        <v>15</v>
      </c>
      <c r="AG35" t="str">
        <f t="shared" si="5"/>
        <v>AMR   =15</v>
      </c>
      <c r="AI35">
        <v>21</v>
      </c>
      <c r="AJ35">
        <f t="shared" si="6"/>
        <v>10</v>
      </c>
    </row>
    <row r="36" spans="7:36" x14ac:dyDescent="0.2">
      <c r="G36" t="s">
        <v>59</v>
      </c>
      <c r="H36" t="str">
        <f t="shared" ref="H36:J67" si="7">IF(IFERROR(FIND(H$2,$G36),0),RIGHT($G36,LEN($G36)-2),"")</f>
        <v xml:space="preserve"> 心理</v>
      </c>
      <c r="I36" t="str">
        <f t="shared" si="7"/>
        <v/>
      </c>
      <c r="J36" t="str">
        <f t="shared" si="7"/>
        <v/>
      </c>
      <c r="X36" t="s">
        <v>424</v>
      </c>
      <c r="Z36" t="str">
        <f t="shared" si="3"/>
        <v>AMR</v>
      </c>
      <c r="AA36" t="str">
        <f t="shared" si="4"/>
        <v>16</v>
      </c>
      <c r="AB36" t="s">
        <v>446</v>
      </c>
      <c r="AC36">
        <v>16</v>
      </c>
      <c r="AD36">
        <f t="shared" si="2"/>
        <v>15</v>
      </c>
      <c r="AE36" t="s">
        <v>442</v>
      </c>
      <c r="AF36">
        <v>16</v>
      </c>
      <c r="AG36" t="str">
        <f t="shared" si="5"/>
        <v>AMC   =16</v>
      </c>
      <c r="AI36">
        <v>1</v>
      </c>
      <c r="AJ36">
        <f t="shared" si="6"/>
        <v>19</v>
      </c>
    </row>
    <row r="37" spans="7:36" x14ac:dyDescent="0.2">
      <c r="G37" t="s">
        <v>60</v>
      </c>
      <c r="H37" t="str">
        <f t="shared" si="7"/>
        <v/>
      </c>
      <c r="I37" t="str">
        <f t="shared" si="7"/>
        <v xml:space="preserve"> 侵略性</v>
      </c>
      <c r="J37" t="str">
        <f t="shared" si="7"/>
        <v/>
      </c>
      <c r="X37" t="s">
        <v>425</v>
      </c>
      <c r="Z37" t="str">
        <f t="shared" si="3"/>
        <v>CMR</v>
      </c>
      <c r="AA37" t="str">
        <f t="shared" si="4"/>
        <v>17</v>
      </c>
      <c r="AB37" t="s">
        <v>447</v>
      </c>
      <c r="AC37">
        <v>17</v>
      </c>
      <c r="AD37">
        <f t="shared" si="2"/>
        <v>12</v>
      </c>
      <c r="AE37" t="s">
        <v>438</v>
      </c>
      <c r="AF37">
        <v>17</v>
      </c>
      <c r="AG37" t="str">
        <f t="shared" si="5"/>
        <v>AML   =17</v>
      </c>
      <c r="AI37">
        <v>20</v>
      </c>
      <c r="AJ37">
        <f t="shared" si="6"/>
        <v>18</v>
      </c>
    </row>
    <row r="38" spans="7:36" x14ac:dyDescent="0.2">
      <c r="G38" t="s">
        <v>61</v>
      </c>
      <c r="H38" t="str">
        <f t="shared" si="7"/>
        <v/>
      </c>
      <c r="I38" t="str">
        <f t="shared" si="7"/>
        <v/>
      </c>
      <c r="J38" t="str">
        <f t="shared" si="7"/>
        <v xml:space="preserve"> 判定争球的成功概率，影响铲球、抢断触发概率</v>
      </c>
      <c r="X38" t="s">
        <v>426</v>
      </c>
      <c r="Z38" t="str">
        <f t="shared" si="3"/>
        <v>DMR</v>
      </c>
      <c r="AA38" t="str">
        <f t="shared" si="4"/>
        <v>18</v>
      </c>
      <c r="AB38" t="s">
        <v>448</v>
      </c>
      <c r="AC38">
        <v>18</v>
      </c>
      <c r="AD38">
        <f t="shared" si="2"/>
        <v>7</v>
      </c>
      <c r="AE38" t="s">
        <v>457</v>
      </c>
      <c r="AF38">
        <v>18</v>
      </c>
      <c r="AG38" t="str">
        <f t="shared" si="5"/>
        <v>RW   =18</v>
      </c>
      <c r="AI38">
        <v>29</v>
      </c>
      <c r="AJ38">
        <f t="shared" si="6"/>
        <v>29</v>
      </c>
    </row>
    <row r="39" spans="7:36" x14ac:dyDescent="0.2">
      <c r="G39" t="s">
        <v>62</v>
      </c>
      <c r="H39" t="str">
        <f t="shared" si="7"/>
        <v/>
      </c>
      <c r="I39" t="str">
        <f t="shared" si="7"/>
        <v xml:space="preserve"> 跑位</v>
      </c>
      <c r="J39" t="str">
        <f t="shared" si="7"/>
        <v/>
      </c>
      <c r="X39" t="s">
        <v>427</v>
      </c>
      <c r="Z39" t="str">
        <f t="shared" si="3"/>
        <v>CBR</v>
      </c>
      <c r="AA39" t="str">
        <f t="shared" si="4"/>
        <v>19</v>
      </c>
      <c r="AB39" t="s">
        <v>449</v>
      </c>
      <c r="AC39">
        <v>19</v>
      </c>
      <c r="AD39">
        <f t="shared" si="2"/>
        <v>3</v>
      </c>
      <c r="AE39" t="s">
        <v>450</v>
      </c>
      <c r="AF39">
        <v>19</v>
      </c>
      <c r="AG39" t="str">
        <f t="shared" si="5"/>
        <v>LW   =19</v>
      </c>
      <c r="AI39">
        <v>14</v>
      </c>
      <c r="AJ39">
        <f t="shared" si="6"/>
        <v>1</v>
      </c>
    </row>
    <row r="40" spans="7:36" x14ac:dyDescent="0.2">
      <c r="G40" t="s">
        <v>63</v>
      </c>
      <c r="H40" t="str">
        <f t="shared" si="7"/>
        <v/>
      </c>
      <c r="I40" t="str">
        <f t="shared" si="7"/>
        <v/>
      </c>
      <c r="J40" t="str">
        <f t="shared" si="7"/>
        <v xml:space="preserve"> 判定向有利地点跑动的概率</v>
      </c>
      <c r="X40" t="s">
        <v>428</v>
      </c>
      <c r="Z40" t="str">
        <f t="shared" si="3"/>
        <v xml:space="preserve">RW </v>
      </c>
      <c r="AA40" t="str">
        <f t="shared" si="4"/>
        <v>20</v>
      </c>
      <c r="AB40" t="s">
        <v>457</v>
      </c>
      <c r="AC40">
        <v>20</v>
      </c>
      <c r="AD40">
        <f t="shared" si="2"/>
        <v>18</v>
      </c>
      <c r="AE40" t="s">
        <v>456</v>
      </c>
      <c r="AF40">
        <v>20</v>
      </c>
      <c r="AG40" t="str">
        <f t="shared" si="5"/>
        <v>RF   =20</v>
      </c>
      <c r="AI40">
        <v>8</v>
      </c>
      <c r="AJ40">
        <f t="shared" si="6"/>
        <v>5</v>
      </c>
    </row>
    <row r="41" spans="7:36" x14ac:dyDescent="0.2">
      <c r="G41" t="s">
        <v>64</v>
      </c>
      <c r="H41" t="str">
        <f t="shared" si="7"/>
        <v/>
      </c>
      <c r="I41" t="str">
        <f t="shared" si="7"/>
        <v xml:space="preserve"> 视野</v>
      </c>
      <c r="J41" t="str">
        <f t="shared" si="7"/>
        <v/>
      </c>
      <c r="X41" t="s">
        <v>429</v>
      </c>
      <c r="Z41" t="str">
        <f t="shared" si="3"/>
        <v xml:space="preserve">RM </v>
      </c>
      <c r="AA41" t="str">
        <f t="shared" si="4"/>
        <v>21</v>
      </c>
      <c r="AB41" t="s">
        <v>458</v>
      </c>
      <c r="AC41">
        <v>21</v>
      </c>
      <c r="AD41">
        <f t="shared" si="2"/>
        <v>10</v>
      </c>
      <c r="AE41" t="s">
        <v>454</v>
      </c>
      <c r="AF41">
        <v>21</v>
      </c>
      <c r="AG41" t="str">
        <f t="shared" si="5"/>
        <v>CF   =21</v>
      </c>
      <c r="AI41">
        <v>19</v>
      </c>
      <c r="AJ41">
        <f t="shared" si="6"/>
        <v>3</v>
      </c>
    </row>
    <row r="42" spans="7:36" x14ac:dyDescent="0.2">
      <c r="G42" t="s">
        <v>65</v>
      </c>
      <c r="H42" t="str">
        <f t="shared" si="7"/>
        <v/>
      </c>
      <c r="I42" t="str">
        <f t="shared" si="7"/>
        <v/>
      </c>
      <c r="J42" t="str">
        <f t="shared" si="7"/>
        <v xml:space="preserve"> 判定往有利地点传球概率</v>
      </c>
      <c r="X42" t="s">
        <v>430</v>
      </c>
      <c r="Z42" t="str">
        <f t="shared" si="3"/>
        <v xml:space="preserve">RB </v>
      </c>
      <c r="AA42" t="str">
        <f t="shared" si="4"/>
        <v>22</v>
      </c>
      <c r="AB42" t="s">
        <v>459</v>
      </c>
      <c r="AC42">
        <v>22</v>
      </c>
      <c r="AD42">
        <f t="shared" si="2"/>
        <v>2</v>
      </c>
      <c r="AE42" t="s">
        <v>453</v>
      </c>
      <c r="AF42">
        <v>22</v>
      </c>
      <c r="AG42" t="str">
        <f t="shared" si="5"/>
        <v>LF   =22</v>
      </c>
      <c r="AI42">
        <v>3</v>
      </c>
      <c r="AJ42">
        <f t="shared" si="6"/>
        <v>6</v>
      </c>
    </row>
    <row r="43" spans="7:36" x14ac:dyDescent="0.2">
      <c r="G43" t="s">
        <v>66</v>
      </c>
      <c r="H43" t="str">
        <f t="shared" si="7"/>
        <v/>
      </c>
      <c r="I43" t="str">
        <f t="shared" si="7"/>
        <v xml:space="preserve"> 冷静</v>
      </c>
      <c r="J43" t="str">
        <f t="shared" si="7"/>
        <v/>
      </c>
      <c r="X43" t="s">
        <v>431</v>
      </c>
      <c r="Z43" t="str">
        <f t="shared" si="3"/>
        <v xml:space="preserve">S1 </v>
      </c>
      <c r="AA43" t="str">
        <f t="shared" si="4"/>
        <v>23</v>
      </c>
      <c r="AB43" t="s">
        <v>460</v>
      </c>
      <c r="AC43">
        <v>23</v>
      </c>
      <c r="AD43">
        <f t="shared" si="2"/>
        <v>23</v>
      </c>
      <c r="AE43" t="s">
        <v>460</v>
      </c>
      <c r="AF43">
        <v>23</v>
      </c>
      <c r="AG43" t="str">
        <f t="shared" si="5"/>
        <v>S1   =23</v>
      </c>
      <c r="AI43">
        <v>22</v>
      </c>
      <c r="AJ43">
        <f t="shared" si="6"/>
        <v>2</v>
      </c>
    </row>
    <row r="44" spans="7:36" x14ac:dyDescent="0.2">
      <c r="G44" t="s">
        <v>67</v>
      </c>
      <c r="H44" t="str">
        <f t="shared" si="7"/>
        <v/>
      </c>
      <c r="I44" t="str">
        <f t="shared" si="7"/>
        <v/>
      </c>
      <c r="J44" t="str">
        <f t="shared" si="7"/>
        <v xml:space="preserve"> 影响负面局势对属性的加成</v>
      </c>
      <c r="X44" t="s">
        <v>432</v>
      </c>
      <c r="Z44" t="str">
        <f t="shared" si="3"/>
        <v xml:space="preserve">S2 </v>
      </c>
      <c r="AA44" t="str">
        <f t="shared" si="4"/>
        <v>24</v>
      </c>
      <c r="AB44" t="s">
        <v>461</v>
      </c>
      <c r="AC44">
        <v>24</v>
      </c>
      <c r="AD44">
        <f t="shared" si="2"/>
        <v>24</v>
      </c>
      <c r="AE44" t="s">
        <v>461</v>
      </c>
      <c r="AF44">
        <v>24</v>
      </c>
      <c r="AG44" t="str">
        <f t="shared" si="5"/>
        <v>S2   =24</v>
      </c>
      <c r="AI44">
        <v>7</v>
      </c>
      <c r="AJ44">
        <f t="shared" si="6"/>
        <v>9</v>
      </c>
    </row>
    <row r="45" spans="7:36" x14ac:dyDescent="0.2">
      <c r="G45" t="s">
        <v>68</v>
      </c>
      <c r="H45" t="str">
        <f t="shared" si="7"/>
        <v/>
      </c>
      <c r="I45" t="str">
        <f t="shared" si="7"/>
        <v xml:space="preserve"> 点球</v>
      </c>
      <c r="J45" t="str">
        <f t="shared" si="7"/>
        <v/>
      </c>
      <c r="X45" t="s">
        <v>433</v>
      </c>
      <c r="Z45" t="str">
        <f t="shared" si="3"/>
        <v xml:space="preserve">S3 </v>
      </c>
      <c r="AA45" t="str">
        <f t="shared" si="4"/>
        <v>25</v>
      </c>
      <c r="AB45" t="s">
        <v>462</v>
      </c>
      <c r="AC45">
        <v>25</v>
      </c>
      <c r="AD45">
        <f t="shared" si="2"/>
        <v>25</v>
      </c>
      <c r="AE45" t="s">
        <v>462</v>
      </c>
      <c r="AF45">
        <v>25</v>
      </c>
      <c r="AG45" t="str">
        <f t="shared" si="5"/>
        <v>S3   =25</v>
      </c>
      <c r="AI45">
        <v>18</v>
      </c>
      <c r="AJ45">
        <f t="shared" si="6"/>
        <v>7</v>
      </c>
    </row>
    <row r="46" spans="7:36" x14ac:dyDescent="0.2">
      <c r="G46" t="s">
        <v>69</v>
      </c>
      <c r="H46" t="str">
        <f t="shared" si="7"/>
        <v/>
      </c>
      <c r="I46" t="str">
        <f t="shared" si="7"/>
        <v/>
      </c>
      <c r="J46" t="str">
        <f t="shared" si="7"/>
        <v xml:space="preserve"> 判定点球成功概率</v>
      </c>
      <c r="X46" t="s">
        <v>434</v>
      </c>
      <c r="Z46" t="str">
        <f t="shared" si="3"/>
        <v xml:space="preserve">S4 </v>
      </c>
      <c r="AA46" t="str">
        <f t="shared" si="4"/>
        <v>26</v>
      </c>
      <c r="AB46" t="s">
        <v>463</v>
      </c>
      <c r="AC46">
        <v>26</v>
      </c>
      <c r="AD46">
        <f t="shared" si="2"/>
        <v>26</v>
      </c>
      <c r="AE46" t="s">
        <v>463</v>
      </c>
      <c r="AF46">
        <v>26</v>
      </c>
      <c r="AG46" t="str">
        <f t="shared" si="5"/>
        <v>S4   =26</v>
      </c>
      <c r="AI46">
        <v>23</v>
      </c>
      <c r="AJ46">
        <f t="shared" si="6"/>
        <v>23</v>
      </c>
    </row>
    <row r="47" spans="7:36" x14ac:dyDescent="0.2">
      <c r="G47" t="s">
        <v>70</v>
      </c>
      <c r="H47" t="str">
        <f t="shared" si="7"/>
        <v xml:space="preserve"> 防守</v>
      </c>
      <c r="I47" t="str">
        <f t="shared" si="7"/>
        <v/>
      </c>
      <c r="J47" t="str">
        <f t="shared" si="7"/>
        <v/>
      </c>
      <c r="X47" t="s">
        <v>435</v>
      </c>
      <c r="Z47" t="str">
        <f t="shared" si="3"/>
        <v xml:space="preserve">S5 </v>
      </c>
      <c r="AA47" t="str">
        <f t="shared" si="4"/>
        <v>27</v>
      </c>
      <c r="AB47" t="s">
        <v>464</v>
      </c>
      <c r="AC47">
        <v>27</v>
      </c>
      <c r="AD47">
        <f t="shared" si="2"/>
        <v>27</v>
      </c>
      <c r="AE47" t="s">
        <v>464</v>
      </c>
      <c r="AF47">
        <v>27</v>
      </c>
      <c r="AG47" t="str">
        <f t="shared" si="5"/>
        <v>S5   =27</v>
      </c>
      <c r="AI47">
        <v>24</v>
      </c>
      <c r="AJ47">
        <f t="shared" si="6"/>
        <v>24</v>
      </c>
    </row>
    <row r="48" spans="7:36" x14ac:dyDescent="0.2">
      <c r="G48" t="s">
        <v>71</v>
      </c>
      <c r="H48" t="str">
        <f t="shared" si="7"/>
        <v/>
      </c>
      <c r="I48" t="str">
        <f t="shared" si="7"/>
        <v xml:space="preserve"> 盯人</v>
      </c>
      <c r="J48" t="str">
        <f t="shared" si="7"/>
        <v/>
      </c>
      <c r="X48" t="s">
        <v>436</v>
      </c>
      <c r="Z48" t="str">
        <f t="shared" si="3"/>
        <v xml:space="preserve">S6 </v>
      </c>
      <c r="AA48" t="str">
        <f t="shared" si="4"/>
        <v>28</v>
      </c>
      <c r="AB48" t="s">
        <v>465</v>
      </c>
      <c r="AC48">
        <v>28</v>
      </c>
      <c r="AD48">
        <f t="shared" si="2"/>
        <v>28</v>
      </c>
      <c r="AE48" t="s">
        <v>465</v>
      </c>
      <c r="AF48">
        <v>28</v>
      </c>
      <c r="AG48" t="str">
        <f t="shared" si="5"/>
        <v>S6   =28</v>
      </c>
      <c r="AI48">
        <v>25</v>
      </c>
      <c r="AJ48">
        <f t="shared" si="6"/>
        <v>25</v>
      </c>
    </row>
    <row r="49" spans="7:36" x14ac:dyDescent="0.2">
      <c r="G49" t="s">
        <v>72</v>
      </c>
      <c r="H49" t="str">
        <f t="shared" si="7"/>
        <v/>
      </c>
      <c r="I49" t="str">
        <f t="shared" si="7"/>
        <v/>
      </c>
      <c r="J49" t="str">
        <f t="shared" si="7"/>
        <v xml:space="preserve"> 判定干扰被盯球员的接球、射门等动作成功率</v>
      </c>
      <c r="X49" t="s">
        <v>437</v>
      </c>
      <c r="Z49" t="str">
        <f t="shared" si="3"/>
        <v xml:space="preserve">S7 </v>
      </c>
      <c r="AA49" t="str">
        <f t="shared" si="4"/>
        <v>29</v>
      </c>
      <c r="AB49" t="s">
        <v>466</v>
      </c>
      <c r="AC49">
        <v>29</v>
      </c>
      <c r="AD49">
        <f t="shared" si="2"/>
        <v>29</v>
      </c>
      <c r="AE49" t="s">
        <v>466</v>
      </c>
      <c r="AF49">
        <v>29</v>
      </c>
      <c r="AG49" t="str">
        <f t="shared" si="5"/>
        <v>S7   =29</v>
      </c>
      <c r="AI49">
        <v>10</v>
      </c>
      <c r="AJ49">
        <f t="shared" si="6"/>
        <v>16</v>
      </c>
    </row>
    <row r="50" spans="7:36" x14ac:dyDescent="0.2">
      <c r="G50" t="s">
        <v>73</v>
      </c>
      <c r="H50" t="str">
        <f t="shared" si="7"/>
        <v/>
      </c>
      <c r="I50" t="str">
        <f t="shared" si="7"/>
        <v xml:space="preserve"> 抢断</v>
      </c>
      <c r="J50" t="str">
        <f t="shared" si="7"/>
        <v/>
      </c>
      <c r="AI50">
        <v>26</v>
      </c>
      <c r="AJ50">
        <f t="shared" si="6"/>
        <v>26</v>
      </c>
    </row>
    <row r="51" spans="7:36" x14ac:dyDescent="0.2">
      <c r="G51" t="s">
        <v>74</v>
      </c>
      <c r="H51" t="str">
        <f t="shared" si="7"/>
        <v/>
      </c>
      <c r="I51" t="str">
        <f t="shared" si="7"/>
        <v/>
      </c>
      <c r="J51" t="str">
        <f t="shared" si="7"/>
        <v xml:space="preserve"> 判定触发抢断时成功概率</v>
      </c>
      <c r="AI51">
        <v>27</v>
      </c>
      <c r="AJ51">
        <f t="shared" si="6"/>
        <v>27</v>
      </c>
    </row>
    <row r="52" spans="7:36" x14ac:dyDescent="0.2">
      <c r="G52" t="s">
        <v>75</v>
      </c>
      <c r="H52" t="str">
        <f t="shared" si="7"/>
        <v/>
      </c>
      <c r="I52" t="str">
        <f t="shared" si="7"/>
        <v xml:space="preserve"> 铲球</v>
      </c>
      <c r="J52" t="str">
        <f t="shared" si="7"/>
        <v/>
      </c>
      <c r="AI52">
        <v>2</v>
      </c>
      <c r="AJ52">
        <f t="shared" si="6"/>
        <v>11</v>
      </c>
    </row>
    <row r="53" spans="7:36" x14ac:dyDescent="0.2">
      <c r="G53" t="s">
        <v>76</v>
      </c>
      <c r="H53" t="str">
        <f t="shared" si="7"/>
        <v/>
      </c>
      <c r="I53" t="str">
        <f t="shared" si="7"/>
        <v/>
      </c>
      <c r="J53" t="str">
        <f t="shared" si="7"/>
        <v xml:space="preserve"> 判定触发铲球时成功概率</v>
      </c>
      <c r="AI53">
        <v>21</v>
      </c>
      <c r="AJ53">
        <f t="shared" si="6"/>
        <v>10</v>
      </c>
    </row>
    <row r="54" spans="7:36" x14ac:dyDescent="0.2">
      <c r="G54" t="s">
        <v>77</v>
      </c>
      <c r="H54" t="str">
        <f t="shared" si="7"/>
        <v/>
      </c>
      <c r="I54" t="str">
        <f t="shared" si="7"/>
        <v xml:space="preserve"> 拦截</v>
      </c>
      <c r="J54" t="str">
        <f t="shared" si="7"/>
        <v/>
      </c>
      <c r="AI54">
        <v>28</v>
      </c>
      <c r="AJ54">
        <f t="shared" si="6"/>
        <v>28</v>
      </c>
    </row>
    <row r="55" spans="7:36" x14ac:dyDescent="0.2">
      <c r="G55" t="s">
        <v>78</v>
      </c>
      <c r="H55" t="str">
        <f t="shared" si="7"/>
        <v/>
      </c>
      <c r="I55" t="str">
        <f t="shared" si="7"/>
        <v/>
      </c>
      <c r="J55" t="str">
        <f t="shared" si="7"/>
        <v xml:space="preserve"> 判定对方传球、射门时能否成功封堵路线的概率</v>
      </c>
      <c r="AI55">
        <v>29</v>
      </c>
      <c r="AJ55">
        <f t="shared" si="6"/>
        <v>29</v>
      </c>
    </row>
    <row r="56" spans="7:36" x14ac:dyDescent="0.2">
      <c r="G56" t="s">
        <v>79</v>
      </c>
      <c r="H56" t="str">
        <f t="shared" si="7"/>
        <v/>
      </c>
      <c r="I56" t="str">
        <f t="shared" si="7"/>
        <v xml:space="preserve"> 站位</v>
      </c>
      <c r="J56" t="str">
        <f t="shared" si="7"/>
        <v/>
      </c>
      <c r="AI56">
        <v>9</v>
      </c>
      <c r="AJ56">
        <f t="shared" si="6"/>
        <v>21</v>
      </c>
    </row>
    <row r="57" spans="7:36" x14ac:dyDescent="0.2">
      <c r="G57" t="s">
        <v>80</v>
      </c>
      <c r="H57" t="str">
        <f t="shared" si="7"/>
        <v/>
      </c>
      <c r="I57" t="str">
        <f t="shared" si="7"/>
        <v/>
      </c>
      <c r="J57" t="str">
        <f t="shared" si="7"/>
        <v xml:space="preserve"> 防守球员位置感，判定能否卡位及概率</v>
      </c>
      <c r="AI57" t="s">
        <v>467</v>
      </c>
      <c r="AJ57" t="e">
        <f t="shared" si="6"/>
        <v>#N/A</v>
      </c>
    </row>
    <row r="58" spans="7:36" x14ac:dyDescent="0.2">
      <c r="G58" t="s">
        <v>81</v>
      </c>
      <c r="H58" t="str">
        <f t="shared" si="7"/>
        <v xml:space="preserve"> 守门</v>
      </c>
      <c r="I58" t="str">
        <f t="shared" si="7"/>
        <v/>
      </c>
      <c r="J58" t="str">
        <f t="shared" si="7"/>
        <v/>
      </c>
    </row>
    <row r="59" spans="7:36" x14ac:dyDescent="0.2">
      <c r="G59" t="s">
        <v>82</v>
      </c>
      <c r="H59" t="str">
        <f t="shared" si="7"/>
        <v/>
      </c>
      <c r="I59" t="str">
        <f t="shared" si="7"/>
        <v xml:space="preserve"> 鱼跃</v>
      </c>
      <c r="J59" t="str">
        <f t="shared" si="7"/>
        <v/>
      </c>
    </row>
    <row r="60" spans="7:36" x14ac:dyDescent="0.2">
      <c r="G60" t="s">
        <v>83</v>
      </c>
      <c r="H60" t="str">
        <f t="shared" si="7"/>
        <v/>
      </c>
      <c r="I60" t="str">
        <f t="shared" si="7"/>
        <v/>
      </c>
      <c r="J60" t="str">
        <f t="shared" si="7"/>
        <v xml:space="preserve"> 影响扑救范围，判定能否扑救到球的概率</v>
      </c>
    </row>
    <row r="61" spans="7:36" x14ac:dyDescent="0.2">
      <c r="G61" t="s">
        <v>84</v>
      </c>
      <c r="H61" t="str">
        <f t="shared" si="7"/>
        <v/>
      </c>
      <c r="I61" t="str">
        <f t="shared" si="7"/>
        <v xml:space="preserve"> 手形</v>
      </c>
      <c r="J61" t="str">
        <f t="shared" si="7"/>
        <v/>
      </c>
    </row>
    <row r="62" spans="7:36" x14ac:dyDescent="0.2">
      <c r="G62" t="s">
        <v>85</v>
      </c>
      <c r="H62" t="str">
        <f t="shared" si="7"/>
        <v/>
      </c>
      <c r="I62" t="str">
        <f t="shared" si="7"/>
        <v/>
      </c>
      <c r="J62" t="str">
        <f t="shared" si="7"/>
        <v xml:space="preserve"> 判定皮球成功拿住的概率</v>
      </c>
    </row>
    <row r="63" spans="7:36" x14ac:dyDescent="0.2">
      <c r="G63" t="s">
        <v>55</v>
      </c>
      <c r="H63" t="str">
        <f t="shared" si="7"/>
        <v/>
      </c>
      <c r="I63" t="str">
        <f t="shared" si="7"/>
        <v xml:space="preserve"> 反应</v>
      </c>
      <c r="J63" t="str">
        <f t="shared" si="7"/>
        <v/>
      </c>
    </row>
    <row r="64" spans="7:36" x14ac:dyDescent="0.2">
      <c r="G64" t="s">
        <v>86</v>
      </c>
      <c r="H64" t="str">
        <f t="shared" si="7"/>
        <v/>
      </c>
      <c r="I64" t="str">
        <f t="shared" si="7"/>
        <v/>
      </c>
      <c r="J64" t="str">
        <f t="shared" si="7"/>
        <v xml:space="preserve"> 影响对射门做出反应的时间，判定扑救成功概率</v>
      </c>
    </row>
    <row r="65" spans="7:10" x14ac:dyDescent="0.2">
      <c r="G65" t="s">
        <v>79</v>
      </c>
      <c r="H65" t="str">
        <f t="shared" si="7"/>
        <v/>
      </c>
      <c r="I65" t="str">
        <f t="shared" si="7"/>
        <v xml:space="preserve"> 站位</v>
      </c>
      <c r="J65" t="str">
        <f t="shared" si="7"/>
        <v/>
      </c>
    </row>
    <row r="66" spans="7:10" x14ac:dyDescent="0.2">
      <c r="G66" t="s">
        <v>87</v>
      </c>
      <c r="H66" t="str">
        <f t="shared" si="7"/>
        <v/>
      </c>
      <c r="I66" t="str">
        <f t="shared" si="7"/>
        <v/>
      </c>
      <c r="J66" t="str">
        <f t="shared" si="7"/>
        <v xml:space="preserve"> 判定做出有利选择出击或回防的概率</v>
      </c>
    </row>
    <row r="67" spans="7:10" x14ac:dyDescent="0.2">
      <c r="G67" t="s">
        <v>88</v>
      </c>
      <c r="H67" t="str">
        <f t="shared" si="7"/>
        <v/>
      </c>
      <c r="I67" t="str">
        <f t="shared" si="7"/>
        <v xml:space="preserve"> 开球</v>
      </c>
      <c r="J67" t="str">
        <f t="shared" si="7"/>
        <v/>
      </c>
    </row>
    <row r="68" spans="7:10" x14ac:dyDescent="0.2">
      <c r="G68" t="s">
        <v>89</v>
      </c>
      <c r="H68" t="str">
        <f t="shared" ref="H68:J96" si="8">IF(IFERROR(FIND(H$2,$G68),0),RIGHT($G68,LEN($G68)-2),"")</f>
        <v/>
      </c>
      <c r="I68" t="str">
        <f t="shared" si="8"/>
        <v/>
      </c>
      <c r="J68" t="str">
        <f t="shared" si="8"/>
        <v xml:space="preserve"> 判定守门员开球门球成功概率</v>
      </c>
    </row>
    <row r="69" spans="7:10" x14ac:dyDescent="0.2">
      <c r="G69" t="s">
        <v>90</v>
      </c>
      <c r="H69" t="str">
        <f t="shared" si="8"/>
        <v xml:space="preserve"> 基础属性</v>
      </c>
      <c r="I69" t="str">
        <f t="shared" si="8"/>
        <v/>
      </c>
      <c r="J69" t="str">
        <f t="shared" si="8"/>
        <v/>
      </c>
    </row>
    <row r="70" spans="7:10" x14ac:dyDescent="0.2">
      <c r="G70" t="s">
        <v>91</v>
      </c>
      <c r="H70" t="str">
        <f t="shared" si="8"/>
        <v/>
      </c>
      <c r="I70" t="str">
        <f t="shared" si="8"/>
        <v xml:space="preserve"> 国籍</v>
      </c>
      <c r="J70" t="str">
        <f t="shared" si="8"/>
        <v/>
      </c>
    </row>
    <row r="71" spans="7:10" x14ac:dyDescent="0.2">
      <c r="G71" t="s">
        <v>92</v>
      </c>
      <c r="H71" t="str">
        <f t="shared" si="8"/>
        <v/>
      </c>
      <c r="I71" t="str">
        <f t="shared" si="8"/>
        <v/>
      </c>
      <c r="J71" t="str">
        <f t="shared" si="8"/>
        <v xml:space="preserve"> 可修改</v>
      </c>
    </row>
    <row r="72" spans="7:10" x14ac:dyDescent="0.2">
      <c r="G72" t="s">
        <v>93</v>
      </c>
      <c r="H72" t="str">
        <f t="shared" si="8"/>
        <v/>
      </c>
      <c r="I72" t="str">
        <f t="shared" si="8"/>
        <v xml:space="preserve"> 姓名</v>
      </c>
      <c r="J72" t="str">
        <f t="shared" si="8"/>
        <v/>
      </c>
    </row>
    <row r="73" spans="7:10" x14ac:dyDescent="0.2">
      <c r="G73" t="s">
        <v>94</v>
      </c>
      <c r="H73" t="str">
        <f t="shared" si="8"/>
        <v/>
      </c>
      <c r="I73" t="str">
        <f t="shared" si="8"/>
        <v/>
      </c>
      <c r="J73" t="str">
        <f t="shared" si="8"/>
        <v xml:space="preserve"> 根据国籍自动生成</v>
      </c>
    </row>
    <row r="74" spans="7:10" x14ac:dyDescent="0.2">
      <c r="G74" t="s">
        <v>95</v>
      </c>
      <c r="H74" t="str">
        <f t="shared" si="8"/>
        <v/>
      </c>
      <c r="I74" t="str">
        <f t="shared" si="8"/>
        <v xml:space="preserve"> 身高</v>
      </c>
      <c r="J74" t="str">
        <f t="shared" si="8"/>
        <v/>
      </c>
    </row>
    <row r="75" spans="7:10" x14ac:dyDescent="0.2">
      <c r="G75" t="s">
        <v>96</v>
      </c>
      <c r="H75" t="str">
        <f t="shared" si="8"/>
        <v/>
      </c>
      <c r="I75" t="str">
        <f t="shared" si="8"/>
        <v/>
      </c>
      <c r="J75" t="str">
        <f t="shared" si="8"/>
        <v xml:space="preserve"> 根据球员类型在一定范围内生成</v>
      </c>
    </row>
    <row r="76" spans="7:10" x14ac:dyDescent="0.2">
      <c r="G76" t="s">
        <v>97</v>
      </c>
      <c r="H76" t="str">
        <f t="shared" si="8"/>
        <v/>
      </c>
      <c r="I76" t="str">
        <f t="shared" si="8"/>
        <v xml:space="preserve"> 擅长位置</v>
      </c>
      <c r="J76" t="str">
        <f t="shared" si="8"/>
        <v/>
      </c>
    </row>
    <row r="77" spans="7:10" x14ac:dyDescent="0.2">
      <c r="G77" t="s">
        <v>98</v>
      </c>
      <c r="H77" t="str">
        <f t="shared" si="8"/>
        <v/>
      </c>
      <c r="I77" t="str">
        <f t="shared" si="8"/>
        <v/>
      </c>
      <c r="J77" t="str">
        <f t="shared" si="8"/>
        <v xml:space="preserve"> 球员类型，可随机出多个，可在球员信息界面选择更多位置进行养成</v>
      </c>
    </row>
    <row r="78" spans="7:10" x14ac:dyDescent="0.2">
      <c r="G78" t="s">
        <v>99</v>
      </c>
      <c r="H78" t="str">
        <f t="shared" si="8"/>
        <v/>
      </c>
      <c r="I78" t="str">
        <f t="shared" si="8"/>
        <v xml:space="preserve"> 体重</v>
      </c>
      <c r="J78" t="str">
        <f t="shared" si="8"/>
        <v/>
      </c>
    </row>
    <row r="79" spans="7:10" x14ac:dyDescent="0.2">
      <c r="G79" t="s">
        <v>100</v>
      </c>
      <c r="H79" t="str">
        <f t="shared" si="8"/>
        <v/>
      </c>
      <c r="I79" t="str">
        <f t="shared" si="8"/>
        <v/>
      </c>
      <c r="J79" t="str">
        <f t="shared" si="8"/>
        <v xml:space="preserve"> 根据球员身高在一定范围内生成</v>
      </c>
    </row>
    <row r="80" spans="7:10" x14ac:dyDescent="0.2">
      <c r="G80" t="s">
        <v>101</v>
      </c>
      <c r="H80" t="str">
        <f t="shared" si="8"/>
        <v/>
      </c>
      <c r="I80" t="str">
        <f t="shared" si="8"/>
        <v xml:space="preserve"> 擅长脚</v>
      </c>
      <c r="J80" t="str">
        <f t="shared" si="8"/>
        <v/>
      </c>
    </row>
    <row r="81" spans="7:10" x14ac:dyDescent="0.2">
      <c r="G81" t="s">
        <v>102</v>
      </c>
      <c r="H81" t="str">
        <f t="shared" si="8"/>
        <v/>
      </c>
      <c r="I81" t="str">
        <f t="shared" si="8"/>
        <v/>
      </c>
      <c r="J81" t="str">
        <f t="shared" si="8"/>
        <v xml:space="preserve"> 随机为左足、右足、左右开弓</v>
      </c>
    </row>
    <row r="82" spans="7:10" x14ac:dyDescent="0.2">
      <c r="G82" t="s">
        <v>103</v>
      </c>
      <c r="H82" t="str">
        <f t="shared" si="8"/>
        <v/>
      </c>
      <c r="I82" t="str">
        <f t="shared" si="8"/>
        <v xml:space="preserve"> 年龄</v>
      </c>
      <c r="J82" t="str">
        <f t="shared" si="8"/>
        <v/>
      </c>
    </row>
    <row r="83" spans="7:10" x14ac:dyDescent="0.2">
      <c r="G83" t="s">
        <v>104</v>
      </c>
      <c r="H83" t="str">
        <f t="shared" si="8"/>
        <v/>
      </c>
      <c r="I83" t="str">
        <f t="shared" si="8"/>
        <v/>
      </c>
      <c r="J83" t="str">
        <f t="shared" si="8"/>
        <v xml:space="preserve"> 当前年龄，每个赛季结束增长一岁</v>
      </c>
    </row>
    <row r="84" spans="7:10" x14ac:dyDescent="0.2">
      <c r="G84" t="s">
        <v>105</v>
      </c>
      <c r="H84" t="str">
        <f t="shared" si="8"/>
        <v/>
      </c>
      <c r="I84" t="str">
        <f t="shared" si="8"/>
        <v xml:space="preserve"> 退役年龄</v>
      </c>
      <c r="J84" t="str">
        <f t="shared" si="8"/>
        <v/>
      </c>
    </row>
    <row r="85" spans="7:10" x14ac:dyDescent="0.2">
      <c r="G85" t="s">
        <v>106</v>
      </c>
      <c r="H85" t="str">
        <f t="shared" si="8"/>
        <v/>
      </c>
      <c r="I85" t="str">
        <f t="shared" si="8"/>
        <v/>
      </c>
      <c r="J85" t="str">
        <f t="shared" si="8"/>
        <v xml:space="preserve"> 隐藏属性，到达退役年龄后下赛季退役，同时球员显示红色感叹号</v>
      </c>
    </row>
    <row r="86" spans="7:10" x14ac:dyDescent="0.2">
      <c r="G86" t="s">
        <v>107</v>
      </c>
      <c r="H86" t="str">
        <f t="shared" si="8"/>
        <v xml:space="preserve"> 球会属性</v>
      </c>
      <c r="I86" t="str">
        <f t="shared" si="8"/>
        <v/>
      </c>
      <c r="J86" t="str">
        <f t="shared" si="8"/>
        <v/>
      </c>
    </row>
    <row r="87" spans="7:10" x14ac:dyDescent="0.2">
      <c r="G87" t="s">
        <v>108</v>
      </c>
      <c r="H87" t="str">
        <f t="shared" si="8"/>
        <v/>
      </c>
      <c r="I87" t="str">
        <f t="shared" si="8"/>
        <v xml:space="preserve"> 当前球队</v>
      </c>
      <c r="J87" t="str">
        <f t="shared" si="8"/>
        <v/>
      </c>
    </row>
    <row r="88" spans="7:10" x14ac:dyDescent="0.2">
      <c r="G88" t="s">
        <v>109</v>
      </c>
      <c r="H88" t="str">
        <f t="shared" si="8"/>
        <v/>
      </c>
      <c r="I88" t="str">
        <f t="shared" si="8"/>
        <v/>
      </c>
      <c r="J88" t="str">
        <f t="shared" si="8"/>
        <v xml:space="preserve"> 属于当前球队或无</v>
      </c>
    </row>
    <row r="89" spans="7:10" x14ac:dyDescent="0.2">
      <c r="G89" t="s">
        <v>110</v>
      </c>
      <c r="H89" t="str">
        <f t="shared" si="8"/>
        <v/>
      </c>
      <c r="I89" t="str">
        <f t="shared" si="8"/>
        <v xml:space="preserve"> 身价</v>
      </c>
      <c r="J89" t="str">
        <f t="shared" si="8"/>
        <v/>
      </c>
    </row>
    <row r="90" spans="7:10" x14ac:dyDescent="0.2">
      <c r="G90" t="s">
        <v>111</v>
      </c>
      <c r="H90" t="str">
        <f t="shared" si="8"/>
        <v/>
      </c>
      <c r="I90" t="str">
        <f t="shared" si="8"/>
        <v/>
      </c>
      <c r="J90" t="str">
        <f t="shared" si="8"/>
        <v xml:space="preserve"> 根据球员潜力值、当前年龄及当前属性计算总身价，随机浮动</v>
      </c>
    </row>
    <row r="91" spans="7:10" x14ac:dyDescent="0.2">
      <c r="G91" t="s">
        <v>112</v>
      </c>
      <c r="H91" t="str">
        <f t="shared" si="8"/>
        <v/>
      </c>
      <c r="I91" t="str">
        <f t="shared" si="8"/>
        <v xml:space="preserve"> 薪资</v>
      </c>
      <c r="J91" t="str">
        <f t="shared" si="8"/>
        <v/>
      </c>
    </row>
    <row r="92" spans="7:10" x14ac:dyDescent="0.2">
      <c r="G92" t="s">
        <v>113</v>
      </c>
      <c r="H92" t="str">
        <f t="shared" si="8"/>
        <v/>
      </c>
      <c r="I92" t="str">
        <f t="shared" si="8"/>
        <v/>
      </c>
      <c r="J92" t="str">
        <f t="shared" si="8"/>
        <v xml:space="preserve"> 根据当前真实属性计算薪资</v>
      </c>
    </row>
    <row r="93" spans="7:10" x14ac:dyDescent="0.2">
      <c r="G93" t="s">
        <v>114</v>
      </c>
      <c r="H93" t="str">
        <f t="shared" si="8"/>
        <v/>
      </c>
      <c r="I93" t="str">
        <f t="shared" si="8"/>
        <v xml:space="preserve"> 号码</v>
      </c>
      <c r="J93" t="str">
        <f t="shared" si="8"/>
        <v/>
      </c>
    </row>
    <row r="94" spans="7:10" x14ac:dyDescent="0.2">
      <c r="G94" t="s">
        <v>115</v>
      </c>
      <c r="H94" t="str">
        <f t="shared" si="8"/>
        <v/>
      </c>
      <c r="I94" t="str">
        <f t="shared" si="8"/>
        <v/>
      </c>
      <c r="J94" t="str">
        <f t="shared" si="8"/>
        <v xml:space="preserve"> 球员当前球衣号码，从小到大分配，玩家可以修改，修改后如果重复，重复球员获取当前最小号码</v>
      </c>
    </row>
    <row r="95" spans="7:10" x14ac:dyDescent="0.2">
      <c r="G95" t="s">
        <v>116</v>
      </c>
      <c r="H95" t="str">
        <f t="shared" si="8"/>
        <v/>
      </c>
      <c r="I95" t="str">
        <f t="shared" si="8"/>
        <v xml:space="preserve"> 合约剩余时间</v>
      </c>
      <c r="J95" t="str">
        <f t="shared" si="8"/>
        <v/>
      </c>
    </row>
    <row r="96" spans="7:10" x14ac:dyDescent="0.2">
      <c r="G96" t="s">
        <v>117</v>
      </c>
      <c r="H96" t="str">
        <f t="shared" si="8"/>
        <v/>
      </c>
      <c r="I96" t="str">
        <f t="shared" si="8"/>
        <v/>
      </c>
      <c r="J96" t="str">
        <f t="shared" si="8"/>
        <v xml:space="preserve"> 初始签约年数为3年，每过一赛季减少一年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2017-04-19T08:07:37Z</dcterms:modified>
</cp:coreProperties>
</file>