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<sst xmlns="http://schemas.openxmlformats.org/spreadsheetml/2006/main" count="40" uniqueCount="36">
  <si>
    <t>待测物</t>
  </si>
  <si>
    <t>质量,单位:kg</t>
  </si>
  <si>
    <t>尺寸,单位:cm</t>
  </si>
  <si>
    <t>周期;单位：s</t>
  </si>
  <si>
    <t>转动惯量（10^-4kg*m^2）</t>
  </si>
  <si>
    <t>误差</t>
  </si>
  <si>
    <t>k</t>
  </si>
  <si>
    <t>理论值</t>
  </si>
  <si>
    <t>实验值</t>
  </si>
  <si>
    <t>载物盘</t>
  </si>
  <si>
    <t>∕</t>
  </si>
  <si>
    <t>T0测量值</t>
  </si>
  <si>
    <t>I夹具</t>
  </si>
  <si>
    <t>T0平均值</t>
  </si>
  <si>
    <t>塑料圆柱体</t>
  </si>
  <si>
    <t>D1测量值</t>
  </si>
  <si>
    <t>T1测量值</t>
  </si>
  <si>
    <t>Ic</t>
  </si>
  <si>
    <t>D1平均值</t>
  </si>
  <si>
    <t>T1平均值</t>
  </si>
  <si>
    <t>m（kg）</t>
  </si>
  <si>
    <t>金属细杆</t>
  </si>
  <si>
    <t>L2测量值</t>
  </si>
  <si>
    <t>T2测量值</t>
  </si>
  <si>
    <t>L2平均值</t>
  </si>
  <si>
    <t>T2平均值</t>
  </si>
  <si>
    <t>x(10^-2)</t>
  </si>
  <si>
    <t>周期T(s)</t>
  </si>
  <si>
    <t>T1</t>
  </si>
  <si>
    <t>T2</t>
  </si>
  <si>
    <t>T3</t>
  </si>
  <si>
    <t>平均值T</t>
  </si>
  <si>
    <t>I实际值</t>
  </si>
  <si>
    <t>I理论值</t>
  </si>
  <si>
    <t>百分比误差</t>
  </si>
  <si>
    <t>x^2(10^-2)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</si>
</sst>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00_ "/>
    <numFmt numFmtId="179" formatCode="0.000_ "/>
    <numFmt numFmtId="180" formatCode="0.0000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I-X^2</a:t>
            </a:r>
            <a:r>
              <a:rPr lang="zh-CN" altLang="en-US"/>
              <a:t>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I实际值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Sheet1!$B$28:$G$28</c:f>
              <c:numCache>
                <c:formatCode>General</c:formatCode>
                <c:ptCount val="6"/>
                <c:pt idx="1" c:formatCode="0.0_ ">
                  <c:v>25</c:v>
                </c:pt>
                <c:pt idx="2" c:formatCode="0.0_ ">
                  <c:v>100</c:v>
                </c:pt>
                <c:pt idx="3" c:formatCode="0.0_ ">
                  <c:v>225</c:v>
                </c:pt>
                <c:pt idx="4" c:formatCode="0.0_ ">
                  <c:v>400</c:v>
                </c:pt>
                <c:pt idx="5" c:formatCode="0.0_ ">
                  <c:v>625</c:v>
                </c:pt>
              </c:numCache>
            </c:numRef>
          </c:xVal>
          <c:yVal>
            <c:numRef>
              <c:f>Sheet1!$B$29:$G$29</c:f>
              <c:numCache>
                <c:formatCode>General</c:formatCode>
                <c:ptCount val="6"/>
                <c:pt idx="1">
                  <c:v>0.000645643644431271</c:v>
                </c:pt>
                <c:pt idx="2">
                  <c:v>0.00246936820474238</c:v>
                </c:pt>
                <c:pt idx="3">
                  <c:v>0.0055047440364504</c:v>
                </c:pt>
                <c:pt idx="4">
                  <c:v>0.00976529339863417</c:v>
                </c:pt>
                <c:pt idx="5">
                  <c:v>0.0152469820536145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01968"/>
        <c:axId val="529000048"/>
      </c:scatterChart>
      <c:valAx>
        <c:axId val="5290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000048"/>
        <c:crosses val="autoZero"/>
        <c:crossBetween val="midCat"/>
      </c:valAx>
      <c:valAx>
        <c:axId val="5290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0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358140</xdr:colOff>
      <xdr:row>13</xdr:row>
      <xdr:rowOff>167640</xdr:rowOff>
    </xdr:from>
    <xdr:to>
      <xdr:col>17</xdr:col>
      <xdr:colOff>495300</xdr:colOff>
      <xdr:row>28</xdr:row>
      <xdr:rowOff>121920</xdr:rowOff>
    </xdr:to>
    <xdr:graphicFrame>
      <xdr:nvGraphicFramePr>
        <xdr:cNvPr id="2" name="图表 1"/>
        <xdr:cNvGraphicFramePr/>
      </xdr:nvGraphicFramePr>
      <xdr:xfrm>
        <a:off x="8359140" y="2545080"/>
        <a:ext cx="4724400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J25" sqref="J25"/>
    </sheetView>
  </sheetViews>
  <sheetFormatPr defaultColWidth="9" defaultRowHeight="14.4"/>
  <cols>
    <col min="1" max="1" width="10.7777777777778" style="1" customWidth="1"/>
    <col min="2" max="2" width="14.1111111111111" style="1" customWidth="1"/>
    <col min="3" max="7" width="12.8888888888889" style="1" customWidth="1"/>
    <col min="8" max="8" width="9.66666666666667" style="1" customWidth="1"/>
    <col min="9" max="9" width="8.66666666666667" style="1" customWidth="1"/>
    <col min="10" max="10" width="9" style="1"/>
    <col min="11" max="11" width="12.8888888888889" style="1"/>
    <col min="12" max="16384" width="9" style="1"/>
  </cols>
  <sheetData>
    <row r="1" spans="1:11">
      <c r="A1" s="2" t="s">
        <v>0</v>
      </c>
      <c r="B1" s="3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3" t="s">
        <v>5</v>
      </c>
      <c r="K1" s="11" t="s">
        <v>6</v>
      </c>
    </row>
    <row r="2" spans="1:11">
      <c r="A2" s="2"/>
      <c r="B2" s="3"/>
      <c r="C2" s="3"/>
      <c r="D2" s="3"/>
      <c r="E2" s="3"/>
      <c r="F2" s="3"/>
      <c r="G2" s="3" t="s">
        <v>7</v>
      </c>
      <c r="H2" s="3" t="s">
        <v>8</v>
      </c>
      <c r="I2" s="3"/>
      <c r="K2" s="11">
        <f>4*PI()*PI()*G7/10000/(F10*F10-F6*F6)</f>
        <v>0.0436044681223632</v>
      </c>
    </row>
    <row r="3" spans="1:9">
      <c r="A3" s="2" t="s">
        <v>9</v>
      </c>
      <c r="B3" s="4" t="s">
        <v>10</v>
      </c>
      <c r="C3" s="3" t="s">
        <v>10</v>
      </c>
      <c r="D3" s="3"/>
      <c r="E3" s="3" t="s">
        <v>11</v>
      </c>
      <c r="F3" s="5">
        <v>0.6501</v>
      </c>
      <c r="G3" s="3" t="s">
        <v>10</v>
      </c>
      <c r="H3" s="5">
        <f>K2*10000/4/PI()/PI()*F6*F6</f>
        <v>4.670880589356</v>
      </c>
      <c r="I3" s="3" t="s">
        <v>10</v>
      </c>
    </row>
    <row r="4" spans="1:11">
      <c r="A4" s="2"/>
      <c r="B4" s="3"/>
      <c r="C4" s="3"/>
      <c r="D4" s="3"/>
      <c r="E4" s="3"/>
      <c r="F4" s="5">
        <v>0.6504</v>
      </c>
      <c r="G4" s="3"/>
      <c r="H4" s="5"/>
      <c r="I4" s="3"/>
      <c r="K4" s="11" t="s">
        <v>12</v>
      </c>
    </row>
    <row r="5" spans="1:11">
      <c r="A5" s="2"/>
      <c r="B5" s="3"/>
      <c r="C5" s="3"/>
      <c r="D5" s="3"/>
      <c r="E5" s="3"/>
      <c r="F5" s="5">
        <v>0.6504</v>
      </c>
      <c r="G5" s="3"/>
      <c r="H5" s="5"/>
      <c r="I5" s="3"/>
      <c r="K5" s="11">
        <v>0.232</v>
      </c>
    </row>
    <row r="6" spans="1:9">
      <c r="A6" s="2"/>
      <c r="B6" s="3"/>
      <c r="C6" s="3"/>
      <c r="D6" s="3"/>
      <c r="E6" s="3" t="s">
        <v>13</v>
      </c>
      <c r="F6" s="5">
        <f>AVERAGE(F3:F5)</f>
        <v>0.6503</v>
      </c>
      <c r="G6" s="3"/>
      <c r="H6" s="5"/>
      <c r="I6" s="3"/>
    </row>
    <row r="7" spans="1:11">
      <c r="A7" s="2" t="s">
        <v>14</v>
      </c>
      <c r="B7" s="3">
        <v>0.35895</v>
      </c>
      <c r="C7" s="3" t="s">
        <v>15</v>
      </c>
      <c r="D7" s="6">
        <v>10.14</v>
      </c>
      <c r="E7" s="3" t="s">
        <v>16</v>
      </c>
      <c r="F7" s="5">
        <v>0.9151</v>
      </c>
      <c r="G7" s="5">
        <f>B7*D10*D10/8</f>
        <v>4.5770611875</v>
      </c>
      <c r="H7" s="5">
        <f>K2*10000/4/PI()/PI()*F10*F10-H3</f>
        <v>4.5770611875</v>
      </c>
      <c r="I7" s="10">
        <f>ABS(G7-H7)/G7</f>
        <v>0</v>
      </c>
      <c r="K7" s="11" t="s">
        <v>17</v>
      </c>
    </row>
    <row r="8" spans="1:11">
      <c r="A8" s="2"/>
      <c r="B8" s="3"/>
      <c r="C8" s="3"/>
      <c r="D8" s="6">
        <v>10.08</v>
      </c>
      <c r="E8" s="3"/>
      <c r="F8" s="5">
        <v>0.915</v>
      </c>
      <c r="G8" s="5"/>
      <c r="H8" s="5"/>
      <c r="I8" s="10"/>
      <c r="K8" s="11">
        <v>0.405</v>
      </c>
    </row>
    <row r="9" spans="1:9">
      <c r="A9" s="2"/>
      <c r="B9" s="3"/>
      <c r="C9" s="3"/>
      <c r="D9" s="6">
        <v>10.08</v>
      </c>
      <c r="E9" s="3"/>
      <c r="F9" s="5">
        <v>0.915</v>
      </c>
      <c r="G9" s="5"/>
      <c r="H9" s="5"/>
      <c r="I9" s="10"/>
    </row>
    <row r="10" spans="1:11">
      <c r="A10" s="2"/>
      <c r="B10" s="3"/>
      <c r="C10" s="3" t="s">
        <v>18</v>
      </c>
      <c r="D10" s="6">
        <f>AVERAGE(D7:D9)</f>
        <v>10.1</v>
      </c>
      <c r="E10" s="3" t="s">
        <v>19</v>
      </c>
      <c r="F10" s="5">
        <f>AVERAGE(F7:F9)</f>
        <v>0.915033333333333</v>
      </c>
      <c r="G10" s="5"/>
      <c r="H10" s="5"/>
      <c r="I10" s="10"/>
      <c r="K10" s="11" t="s">
        <v>20</v>
      </c>
    </row>
    <row r="11" spans="1:11">
      <c r="A11" s="2" t="s">
        <v>21</v>
      </c>
      <c r="B11" s="3">
        <v>0.13366</v>
      </c>
      <c r="C11" s="3" t="s">
        <v>22</v>
      </c>
      <c r="D11" s="7">
        <v>60.2</v>
      </c>
      <c r="E11" s="3" t="s">
        <v>23</v>
      </c>
      <c r="F11" s="8">
        <v>1.95</v>
      </c>
      <c r="G11" s="5">
        <f>B11*D14*D14/12</f>
        <v>40.3210760648148</v>
      </c>
      <c r="H11" s="5">
        <f>K2*10000/4/PI()/PI()*F14*F14-K5</f>
        <v>41.7815078236973</v>
      </c>
      <c r="I11" s="10">
        <f>ABS(G11-H11)/G11</f>
        <v>0.0362200591208164</v>
      </c>
      <c r="K11" s="11">
        <v>0.24</v>
      </c>
    </row>
    <row r="12" spans="1:9">
      <c r="A12" s="2"/>
      <c r="B12" s="3"/>
      <c r="C12" s="3"/>
      <c r="D12" s="7">
        <v>60.2</v>
      </c>
      <c r="E12" s="3"/>
      <c r="F12" s="8">
        <v>1.95</v>
      </c>
      <c r="G12" s="5"/>
      <c r="H12" s="5"/>
      <c r="I12" s="10"/>
    </row>
    <row r="13" spans="1:9">
      <c r="A13" s="2"/>
      <c r="B13" s="3"/>
      <c r="C13" s="3"/>
      <c r="D13" s="7">
        <v>60.1</v>
      </c>
      <c r="E13" s="3"/>
      <c r="F13" s="8">
        <v>1.951</v>
      </c>
      <c r="G13" s="5"/>
      <c r="H13" s="5"/>
      <c r="I13" s="10"/>
    </row>
    <row r="14" spans="1:9">
      <c r="A14" s="2"/>
      <c r="B14" s="3"/>
      <c r="C14" s="3" t="s">
        <v>24</v>
      </c>
      <c r="D14" s="7">
        <f>AVERAGE(D11:D13)</f>
        <v>60.1666666666667</v>
      </c>
      <c r="E14" s="3" t="s">
        <v>25</v>
      </c>
      <c r="F14" s="8">
        <f>AVERAGE(F11:F13)</f>
        <v>1.95033333333333</v>
      </c>
      <c r="G14" s="5"/>
      <c r="H14" s="5"/>
      <c r="I14" s="10"/>
    </row>
    <row r="17" spans="1:7">
      <c r="A17" s="3" t="s">
        <v>26</v>
      </c>
      <c r="B17" s="3"/>
      <c r="C17" s="7">
        <v>5</v>
      </c>
      <c r="D17" s="7">
        <v>10</v>
      </c>
      <c r="E17" s="7">
        <v>15</v>
      </c>
      <c r="F17" s="7">
        <v>20</v>
      </c>
      <c r="G17" s="7">
        <v>25</v>
      </c>
    </row>
    <row r="18" spans="1:7">
      <c r="A18" s="2" t="s">
        <v>27</v>
      </c>
      <c r="B18" s="3" t="s">
        <v>28</v>
      </c>
      <c r="C18" s="8">
        <v>2.23</v>
      </c>
      <c r="D18" s="8">
        <v>2.877</v>
      </c>
      <c r="E18" s="8">
        <v>3.712</v>
      </c>
      <c r="F18" s="8">
        <v>4.635</v>
      </c>
      <c r="G18" s="8">
        <v>5.605</v>
      </c>
    </row>
    <row r="19" spans="1:7">
      <c r="A19" s="2"/>
      <c r="B19" s="3" t="s">
        <v>29</v>
      </c>
      <c r="C19" s="8">
        <v>2.23</v>
      </c>
      <c r="D19" s="8">
        <v>2.876</v>
      </c>
      <c r="E19" s="8">
        <v>3.71</v>
      </c>
      <c r="F19" s="8">
        <v>4.635</v>
      </c>
      <c r="G19" s="8">
        <v>5.605</v>
      </c>
    </row>
    <row r="20" spans="1:7">
      <c r="A20" s="2"/>
      <c r="B20" s="3" t="s">
        <v>30</v>
      </c>
      <c r="C20" s="8">
        <v>2.23</v>
      </c>
      <c r="D20" s="8">
        <v>2.877</v>
      </c>
      <c r="E20" s="8">
        <v>3.711</v>
      </c>
      <c r="F20" s="8">
        <v>4.636</v>
      </c>
      <c r="G20" s="8">
        <v>5.604</v>
      </c>
    </row>
    <row r="21" spans="1:7">
      <c r="A21" s="2"/>
      <c r="B21" s="3" t="s">
        <v>31</v>
      </c>
      <c r="C21" s="8">
        <f>AVERAGE(C18:C20)</f>
        <v>2.23</v>
      </c>
      <c r="D21" s="8">
        <f>AVERAGE(D18:D20)</f>
        <v>2.87666666666667</v>
      </c>
      <c r="E21" s="8">
        <f>AVERAGE(E18:E20)</f>
        <v>3.711</v>
      </c>
      <c r="F21" s="8">
        <f>AVERAGE(F18:F20)</f>
        <v>4.63533333333333</v>
      </c>
      <c r="G21" s="8">
        <f>AVERAGE(G18:G20)</f>
        <v>5.60466666666667</v>
      </c>
    </row>
    <row r="22" spans="1:7">
      <c r="A22" s="3" t="s">
        <v>32</v>
      </c>
      <c r="B22" s="3"/>
      <c r="C22" s="9">
        <f>($K$2/4/PI()/PI()*C21*C21-$H$11/10000-$K$5/10000)/2</f>
        <v>0.000645643644431271</v>
      </c>
      <c r="D22" s="9">
        <f>($K$2/4/PI()/PI()*D21*D21-$H$11/10000-$K$5/10000)/2</f>
        <v>0.00246936820474238</v>
      </c>
      <c r="E22" s="9">
        <f>($K$2/4/PI()/PI()*E21*E21-$H$11/10000-$K$5/10000)/2</f>
        <v>0.0055047440364504</v>
      </c>
      <c r="F22" s="9">
        <f>($K$2/4/PI()/PI()*F21*F21-$H$11/10000-$K$5/10000)/2</f>
        <v>0.00976529339863417</v>
      </c>
      <c r="G22" s="9">
        <f>($K$2/4/PI()/PI()*G21*G21-$H$11/10000-$K$5/10000)/2</f>
        <v>0.0152469820536145</v>
      </c>
    </row>
    <row r="23" spans="1:7">
      <c r="A23" s="3" t="s">
        <v>33</v>
      </c>
      <c r="B23" s="3"/>
      <c r="C23" s="9">
        <f>$K$8/10000+$K$11*C17*C17/10000</f>
        <v>0.0006405</v>
      </c>
      <c r="D23" s="9">
        <f>$K$8/10000+$K$11*D17*D17/10000</f>
        <v>0.0024405</v>
      </c>
      <c r="E23" s="9">
        <f>$K$8/10000+$K$11*E17*E17/10000</f>
        <v>0.0054405</v>
      </c>
      <c r="F23" s="9">
        <f>$K$8/10000+$K$11*F17*F17/10000</f>
        <v>0.0096405</v>
      </c>
      <c r="G23" s="9">
        <f>$K$8/10000+$K$11*G17*G17/10000</f>
        <v>0.0150405</v>
      </c>
    </row>
    <row r="24" spans="1:7">
      <c r="A24" s="3" t="s">
        <v>34</v>
      </c>
      <c r="B24" s="3"/>
      <c r="C24" s="10">
        <f>ABS(C22-C23)/C23</f>
        <v>0.00803067046256278</v>
      </c>
      <c r="D24" s="10">
        <f>ABS(D22-D23)/D23/100</f>
        <v>0.000118288075158299</v>
      </c>
      <c r="E24" s="10">
        <f>ABS(E22-E23)/E23/100</f>
        <v>0.00011808480185718</v>
      </c>
      <c r="F24" s="10">
        <f>ABS(F22-F23)/F23/100</f>
        <v>0.000129447018966002</v>
      </c>
      <c r="G24" s="10">
        <f>ABS(G22-G23)/G23/100</f>
        <v>0.00013728403551376</v>
      </c>
    </row>
    <row r="28" spans="1:7">
      <c r="A28" s="3" t="s">
        <v>35</v>
      </c>
      <c r="B28" s="3"/>
      <c r="C28" s="7">
        <v>25</v>
      </c>
      <c r="D28" s="7">
        <v>100</v>
      </c>
      <c r="E28" s="7">
        <v>225</v>
      </c>
      <c r="F28" s="7">
        <v>400</v>
      </c>
      <c r="G28" s="7">
        <v>625</v>
      </c>
    </row>
    <row r="29" spans="1:7">
      <c r="A29" s="3" t="s">
        <v>32</v>
      </c>
      <c r="B29" s="3"/>
      <c r="C29" s="3">
        <f>C22</f>
        <v>0.000645643644431271</v>
      </c>
      <c r="D29" s="3">
        <f>D22</f>
        <v>0.00246936820474238</v>
      </c>
      <c r="E29" s="3">
        <f>E22</f>
        <v>0.0055047440364504</v>
      </c>
      <c r="F29" s="3">
        <f>F22</f>
        <v>0.00976529339863417</v>
      </c>
      <c r="G29" s="3">
        <f>G22</f>
        <v>0.0152469820536145</v>
      </c>
    </row>
  </sheetData>
  <mergeCells count="34">
    <mergeCell ref="G1:H1"/>
    <mergeCell ref="A17:B17"/>
    <mergeCell ref="A22:B22"/>
    <mergeCell ref="A23:B23"/>
    <mergeCell ref="A24:B24"/>
    <mergeCell ref="A28:B28"/>
    <mergeCell ref="A29:B29"/>
    <mergeCell ref="A1:A2"/>
    <mergeCell ref="A3:A6"/>
    <mergeCell ref="A7:A10"/>
    <mergeCell ref="A11:A14"/>
    <mergeCell ref="A18:A21"/>
    <mergeCell ref="B1:B2"/>
    <mergeCell ref="B3:B6"/>
    <mergeCell ref="B7:B10"/>
    <mergeCell ref="B11:B14"/>
    <mergeCell ref="C7:C9"/>
    <mergeCell ref="C11:C13"/>
    <mergeCell ref="E3:E5"/>
    <mergeCell ref="E7:E9"/>
    <mergeCell ref="E11:E13"/>
    <mergeCell ref="G3:G6"/>
    <mergeCell ref="G7:G10"/>
    <mergeCell ref="G11:G14"/>
    <mergeCell ref="H3:H6"/>
    <mergeCell ref="H7:H10"/>
    <mergeCell ref="H11:H14"/>
    <mergeCell ref="I1:I2"/>
    <mergeCell ref="I3:I6"/>
    <mergeCell ref="I7:I10"/>
    <mergeCell ref="I11:I14"/>
    <mergeCell ref="C1:D2"/>
    <mergeCell ref="E1:F2"/>
    <mergeCell ref="C3:D6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HP</cp:lastModifiedBy>
  <dcterms:created xsi:type="dcterms:W3CDTF">2016-05-26T13:16:00Z</dcterms:created>
  <cp:lastPrinted>2019-05-29T08:43:00Z</cp:lastPrinted>
  <dcterms:modified xsi:type="dcterms:W3CDTF">2024-10-28T08:36:46Z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