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zzha969\OneDrive - The University of Auckland\Desktop\PhD\iCONF\Exp Results\"/>
    </mc:Choice>
  </mc:AlternateContent>
  <xr:revisionPtr revIDLastSave="0" documentId="13_ncr:1_{1C079F99-5D20-4A65-92B9-43EA7C31705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balone" sheetId="1" r:id="rId1"/>
    <sheet name="lineitem-500k" sheetId="2" r:id="rId2"/>
    <sheet name="ncvo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7" i="3" l="1"/>
  <c r="T57" i="3"/>
  <c r="R57" i="3"/>
  <c r="M56" i="3"/>
  <c r="M57" i="3"/>
  <c r="M58" i="3"/>
  <c r="M59" i="3"/>
  <c r="M60" i="3"/>
  <c r="L56" i="3"/>
  <c r="L57" i="3"/>
  <c r="L58" i="3"/>
  <c r="L59" i="3"/>
  <c r="L60" i="3"/>
  <c r="K56" i="3"/>
  <c r="K57" i="3"/>
  <c r="K58" i="3"/>
  <c r="K59" i="3"/>
  <c r="K60" i="3"/>
  <c r="K55" i="3"/>
  <c r="K61" i="3" s="1"/>
  <c r="I61" i="3"/>
  <c r="M55" i="3"/>
  <c r="M61" i="3" s="1"/>
  <c r="L55" i="3"/>
  <c r="L61" i="3" s="1"/>
  <c r="S46" i="3"/>
  <c r="T46" i="3"/>
  <c r="R46" i="3"/>
  <c r="I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S36" i="3"/>
  <c r="T36" i="3"/>
  <c r="R36" i="3"/>
  <c r="I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S63" i="2"/>
  <c r="T63" i="2"/>
  <c r="R63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J75" i="2"/>
  <c r="M59" i="2"/>
  <c r="L59" i="2"/>
  <c r="M50" i="3" l="1"/>
  <c r="L50" i="3"/>
  <c r="K50" i="3"/>
  <c r="M39" i="3"/>
  <c r="L39" i="3"/>
  <c r="K39" i="3"/>
  <c r="N75" i="2"/>
  <c r="M75" i="2"/>
  <c r="L75" i="2"/>
  <c r="S47" i="2"/>
  <c r="T47" i="2"/>
  <c r="R47" i="2"/>
  <c r="J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S31" i="2"/>
  <c r="T31" i="2"/>
  <c r="R31" i="2"/>
  <c r="M54" i="2" l="1"/>
  <c r="L54" i="2"/>
  <c r="N54" i="2"/>
  <c r="J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S57" i="1"/>
  <c r="T57" i="1"/>
  <c r="R57" i="1"/>
  <c r="J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N60" i="1" s="1"/>
  <c r="M54" i="1"/>
  <c r="L54" i="1"/>
  <c r="S45" i="1"/>
  <c r="T45" i="1"/>
  <c r="R45" i="1"/>
  <c r="J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J37" i="1"/>
  <c r="S34" i="1"/>
  <c r="T34" i="1"/>
  <c r="R34" i="1"/>
  <c r="M38" i="2" l="1"/>
  <c r="L38" i="2"/>
  <c r="N38" i="2"/>
  <c r="M60" i="1"/>
  <c r="L60" i="1"/>
  <c r="M48" i="1"/>
  <c r="L48" i="1"/>
  <c r="N48" i="1"/>
  <c r="N32" i="1" l="1"/>
  <c r="N33" i="1"/>
  <c r="N34" i="1"/>
  <c r="N35" i="1"/>
  <c r="N36" i="1"/>
  <c r="N31" i="1"/>
  <c r="M32" i="1"/>
  <c r="M33" i="1"/>
  <c r="M34" i="1"/>
  <c r="M35" i="1"/>
  <c r="M36" i="1"/>
  <c r="M31" i="1"/>
  <c r="L32" i="1"/>
  <c r="L33" i="1"/>
  <c r="L34" i="1"/>
  <c r="L35" i="1"/>
  <c r="L36" i="1"/>
  <c r="L31" i="1"/>
  <c r="L37" i="1" s="1"/>
  <c r="N37" i="1" l="1"/>
  <c r="M37" i="1"/>
</calcChain>
</file>

<file path=xl/sharedStrings.xml><?xml version="1.0" encoding="utf-8"?>
<sst xmlns="http://schemas.openxmlformats.org/spreadsheetml/2006/main" count="513" uniqueCount="40">
  <si>
    <t>BCNF</t>
  </si>
  <si>
    <t>3NF</t>
  </si>
  <si>
    <t>name</t>
  </si>
  <si>
    <t>subschema NF</t>
  </si>
  <si>
    <t>Key #/FD #</t>
  </si>
  <si>
    <t>i_10k</t>
  </si>
  <si>
    <t>i_20k</t>
  </si>
  <si>
    <t>i_30k</t>
  </si>
  <si>
    <t>*</t>
  </si>
  <si>
    <t>=</t>
  </si>
  <si>
    <t>BCNF dist</t>
  </si>
  <si>
    <t>3NF dist</t>
  </si>
  <si>
    <t>subschema</t>
  </si>
  <si>
    <t>total time</t>
  </si>
  <si>
    <t>avg time</t>
  </si>
  <si>
    <t>total cost(ms)</t>
  </si>
  <si>
    <t>average cost(ms)</t>
  </si>
  <si>
    <t>iCONF-red. mini. mix</t>
  </si>
  <si>
    <t>CONF-mix</t>
  </si>
  <si>
    <t>DecompAlg2-mix</t>
  </si>
  <si>
    <t>DecompAlg3-mix</t>
  </si>
  <si>
    <t>DecompAlg4-mix</t>
  </si>
  <si>
    <t>[{ 3 : 1 } { 2 : 12 } { 1 : 9 }]</t>
  </si>
  <si>
    <t>iCONFOpt_minf_maxk</t>
  </si>
  <si>
    <t>iCONFOpt_minf_mink</t>
  </si>
  <si>
    <t>iCONFOpt_maxk_minf</t>
  </si>
  <si>
    <t>[{ 4 : 1 } { 2 : 1 } { 1 : 2 }]</t>
  </si>
  <si>
    <t>[{ 2 : 11 } { 1 : 7}]</t>
  </si>
  <si>
    <t>[{ 4 : 1 } { 2 : 1 } { 1 : 3 }]</t>
  </si>
  <si>
    <t>[4:1 2:9 1:19]</t>
  </si>
  <si>
    <t>[15:1 10:1 6:3 5:3 4:5 3:23 2:105 1:419]</t>
  </si>
  <si>
    <t>[4:1 2:9 1:20]</t>
  </si>
  <si>
    <t>[15:1 10:1 6:4 5:3 4:6 3:23 2:106 1:429]</t>
  </si>
  <si>
    <t>[15:1 10:1 6:3 5:3 4:5 3:21 2:95 1:399]</t>
  </si>
  <si>
    <t>[10:1 8:2 6:1 5:1 4:1 3:2 2:9 1:13]</t>
  </si>
  <si>
    <t>[2:27 1:118]</t>
  </si>
  <si>
    <t>[3:1 2:2 1:18]</t>
  </si>
  <si>
    <t>[3:1 2:28 1:114]</t>
  </si>
  <si>
    <t>[2:28 1:114]</t>
  </si>
  <si>
    <t>[5:1 3:1 2:3 1:16]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</si>
</sst>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1" fillId="0" borderId="0" xfId="0" applyNumberFormat="1" applyFont="1"/>
    <xf numFmtId="1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abalone(sum)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abalone!$D$2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abalone!$C$3:$C$10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abalone!$D$3:$D$10</c:f>
              <c:numCache>
                <c:formatCode>General</c:formatCode>
                <c:ptCount val="8"/>
                <c:pt idx="0">
                  <c:v>8959</c:v>
                </c:pt>
                <c:pt idx="1">
                  <c:v>8858</c:v>
                </c:pt>
                <c:pt idx="2">
                  <c:v>8933</c:v>
                </c:pt>
                <c:pt idx="3">
                  <c:v>8813</c:v>
                </c:pt>
                <c:pt idx="4">
                  <c:v>9838</c:v>
                </c:pt>
                <c:pt idx="5">
                  <c:v>10341</c:v>
                </c:pt>
                <c:pt idx="6">
                  <c:v>13787</c:v>
                </c:pt>
                <c:pt idx="7">
                  <c:v>11825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6-4D92-B6DA-A7443D22C4C3}"/>
            </c:ext>
          </c:extLst>
        </c:ser>
        <c:ser>
          <c:idx val="1"/>
          <c:order val="1"/>
          <c:tx>
            <c:strRef>
              <c:f>abalone!$E$2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abalone!$C$3:$C$10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abalone!$E$3:$E$10</c:f>
              <c:numCache>
                <c:formatCode>General</c:formatCode>
                <c:ptCount val="8"/>
                <c:pt idx="0">
                  <c:v>16785</c:v>
                </c:pt>
                <c:pt idx="1">
                  <c:v>16741</c:v>
                </c:pt>
                <c:pt idx="2">
                  <c:v>16817</c:v>
                </c:pt>
                <c:pt idx="3">
                  <c:v>16729</c:v>
                </c:pt>
                <c:pt idx="4">
                  <c:v>19861</c:v>
                </c:pt>
                <c:pt idx="5">
                  <c:v>19673</c:v>
                </c:pt>
                <c:pt idx="6">
                  <c:v>27053</c:v>
                </c:pt>
                <c:pt idx="7">
                  <c:v>22647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6-4D92-B6DA-A7443D22C4C3}"/>
            </c:ext>
          </c:extLst>
        </c:ser>
        <c:ser>
          <c:idx val="2"/>
          <c:order val="2"/>
          <c:tx>
            <c:strRef>
              <c:f>abalone!$F$2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abalone!$C$3:$C$10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abalone!$F$3:$F$10</c:f>
              <c:numCache>
                <c:formatCode>General</c:formatCode>
                <c:ptCount val="8"/>
                <c:pt idx="0">
                  <c:v>26625</c:v>
                </c:pt>
                <c:pt idx="1">
                  <c:v>26764</c:v>
                </c:pt>
                <c:pt idx="2">
                  <c:v>26859</c:v>
                </c:pt>
                <c:pt idx="3">
                  <c:v>26709</c:v>
                </c:pt>
                <c:pt idx="4">
                  <c:v>30985</c:v>
                </c:pt>
                <c:pt idx="5">
                  <c:v>31472</c:v>
                </c:pt>
                <c:pt idx="6">
                  <c:v>42332</c:v>
                </c:pt>
                <c:pt idx="7">
                  <c:v>36244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6-4D92-B6DA-A7443D22C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257887"/>
        <c:axId val="1038264127"/>
      </c:barChart>
      <c:catAx>
        <c:axId val="10382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64127"/>
        <c:crosses val="autoZero"/>
        <c:auto val="1"/>
        <c:lblAlgn val="ctr"/>
        <c:lblOffset val="100"/>
        <c:noMultiLvlLbl val="0"/>
      </c:catAx>
      <c:valAx>
        <c:axId val="10382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abalone(avg)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abalone!$K$2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abalone!$J$3:$J$10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abalone!$K$3:$K$10</c:f>
              <c:numCache>
                <c:formatCode>0.00</c:formatCode>
                <c:ptCount val="8"/>
                <c:pt idx="0">
                  <c:v>344.57692307692309</c:v>
                </c:pt>
                <c:pt idx="1">
                  <c:v>385.13043478260869</c:v>
                </c:pt>
                <c:pt idx="2">
                  <c:v>343.57692307692309</c:v>
                </c:pt>
                <c:pt idx="3">
                  <c:v>383.17391304347825</c:v>
                </c:pt>
                <c:pt idx="4">
                  <c:v>468.47619047619003</c:v>
                </c:pt>
                <c:pt idx="5">
                  <c:v>517.04999999999995</c:v>
                </c:pt>
                <c:pt idx="6">
                  <c:v>599.43478260869563</c:v>
                </c:pt>
                <c:pt idx="7">
                  <c:v>563.09523809523807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7-4FC0-A4B1-4AA8A1522A2B}"/>
            </c:ext>
          </c:extLst>
        </c:ser>
        <c:ser>
          <c:idx val="1"/>
          <c:order val="1"/>
          <c:tx>
            <c:strRef>
              <c:f>abalone!$L$2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abalone!$J$3:$J$10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abalone!$L$3:$L$10</c:f>
              <c:numCache>
                <c:formatCode>0.00</c:formatCode>
                <c:ptCount val="8"/>
                <c:pt idx="0">
                  <c:v>645.57692307692309</c:v>
                </c:pt>
                <c:pt idx="1">
                  <c:v>727.86956521739125</c:v>
                </c:pt>
                <c:pt idx="2">
                  <c:v>646.80769230769226</c:v>
                </c:pt>
                <c:pt idx="3">
                  <c:v>727.3478260869565</c:v>
                </c:pt>
                <c:pt idx="4">
                  <c:v>945.76190476190482</c:v>
                </c:pt>
                <c:pt idx="5">
                  <c:v>983.65</c:v>
                </c:pt>
                <c:pt idx="6">
                  <c:v>1176.2173913043478</c:v>
                </c:pt>
                <c:pt idx="7">
                  <c:v>1078.4285714285713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7-4FC0-A4B1-4AA8A1522A2B}"/>
            </c:ext>
          </c:extLst>
        </c:ser>
        <c:ser>
          <c:idx val="2"/>
          <c:order val="2"/>
          <c:tx>
            <c:strRef>
              <c:f>abalone!$M$2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abalone!$J$3:$J$10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abalone!$M$3:$M$10</c:f>
              <c:numCache>
                <c:formatCode>0.00</c:formatCode>
                <c:ptCount val="8"/>
                <c:pt idx="0">
                  <c:v>1024.0384615384614</c:v>
                </c:pt>
                <c:pt idx="1">
                  <c:v>1163.6521739130435</c:v>
                </c:pt>
                <c:pt idx="2">
                  <c:v>1033.0384615384614</c:v>
                </c:pt>
                <c:pt idx="3">
                  <c:v>1161.2608695652175</c:v>
                </c:pt>
                <c:pt idx="4">
                  <c:v>1475.4761904761904</c:v>
                </c:pt>
                <c:pt idx="5">
                  <c:v>1573.6</c:v>
                </c:pt>
                <c:pt idx="6">
                  <c:v>1840.5217391304348</c:v>
                </c:pt>
                <c:pt idx="7">
                  <c:v>1725.9047619047619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7-4FC0-A4B1-4AA8A1522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692975"/>
        <c:axId val="860705039"/>
      </c:barChart>
      <c:catAx>
        <c:axId val="86069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05039"/>
        <c:crosses val="autoZero"/>
        <c:auto val="1"/>
        <c:lblAlgn val="ctr"/>
        <c:lblOffset val="100"/>
        <c:noMultiLvlLbl val="0"/>
      </c:catAx>
      <c:valAx>
        <c:axId val="8607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9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lineitem-500k(sum)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'lineitem-500k'!$D$1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'lineitem-500k'!$C$2:$C$9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'lineitem-500k'!$D$2:$D$9</c:f>
              <c:numCache>
                <c:formatCode>0</c:formatCode>
                <c:ptCount val="8"/>
                <c:pt idx="0">
                  <c:v>234490</c:v>
                </c:pt>
                <c:pt idx="1">
                  <c:v>237682</c:v>
                </c:pt>
                <c:pt idx="2">
                  <c:v>253765</c:v>
                </c:pt>
                <c:pt idx="3">
                  <c:v>236163</c:v>
                </c:pt>
                <c:pt idx="4">
                  <c:v>262300.51741935482</c:v>
                </c:pt>
                <c:pt idx="5">
                  <c:v>302789</c:v>
                </c:pt>
                <c:pt idx="6">
                  <c:v>282256</c:v>
                </c:pt>
                <c:pt idx="7">
                  <c:v>329433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7-42EB-9152-4E9FA797FEFE}"/>
            </c:ext>
          </c:extLst>
        </c:ser>
        <c:ser>
          <c:idx val="1"/>
          <c:order val="1"/>
          <c:tx>
            <c:strRef>
              <c:f>'lineitem-500k'!$E$1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'lineitem-500k'!$C$2:$C$9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'lineitem-500k'!$E$2:$E$9</c:f>
              <c:numCache>
                <c:formatCode>0</c:formatCode>
                <c:ptCount val="8"/>
                <c:pt idx="0">
                  <c:v>445047</c:v>
                </c:pt>
                <c:pt idx="1">
                  <c:v>454023</c:v>
                </c:pt>
                <c:pt idx="2">
                  <c:v>487333</c:v>
                </c:pt>
                <c:pt idx="3">
                  <c:v>448711</c:v>
                </c:pt>
                <c:pt idx="4">
                  <c:v>498370.9830967742</c:v>
                </c:pt>
                <c:pt idx="5">
                  <c:v>582952</c:v>
                </c:pt>
                <c:pt idx="6">
                  <c:v>523470</c:v>
                </c:pt>
                <c:pt idx="7">
                  <c:v>635571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7-42EB-9152-4E9FA797FEFE}"/>
            </c:ext>
          </c:extLst>
        </c:ser>
        <c:ser>
          <c:idx val="2"/>
          <c:order val="2"/>
          <c:tx>
            <c:strRef>
              <c:f>'lineitem-500k'!$F$1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'lineitem-500k'!$C$2:$C$9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'lineitem-500k'!$F$2:$F$9</c:f>
              <c:numCache>
                <c:formatCode>0</c:formatCode>
                <c:ptCount val="8"/>
                <c:pt idx="0">
                  <c:v>729866</c:v>
                </c:pt>
                <c:pt idx="1">
                  <c:v>745021</c:v>
                </c:pt>
                <c:pt idx="2">
                  <c:v>788500</c:v>
                </c:pt>
                <c:pt idx="3">
                  <c:v>735758</c:v>
                </c:pt>
                <c:pt idx="4">
                  <c:v>812387</c:v>
                </c:pt>
                <c:pt idx="5">
                  <c:v>937273</c:v>
                </c:pt>
                <c:pt idx="6">
                  <c:v>853622</c:v>
                </c:pt>
                <c:pt idx="7">
                  <c:v>1018649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7-42EB-9152-4E9FA797F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219440"/>
        <c:axId val="208116960"/>
      </c:barChart>
      <c:catAx>
        <c:axId val="16121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6960"/>
        <c:crosses val="autoZero"/>
        <c:auto val="1"/>
        <c:lblAlgn val="ctr"/>
        <c:lblOffset val="100"/>
        <c:noMultiLvlLbl val="0"/>
      </c:catAx>
      <c:valAx>
        <c:axId val="2081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lineitem-500k(avg)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'lineitem-500k'!$J$1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'lineitem-500k'!$I$2:$I$9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'lineitem-500k'!$J$2:$J$9</c:f>
              <c:numCache>
                <c:formatCode>0</c:formatCode>
                <c:ptCount val="8"/>
                <c:pt idx="0">
                  <c:v>397.4406779661017</c:v>
                </c:pt>
                <c:pt idx="1">
                  <c:v>394.8205980066445</c:v>
                </c:pt>
                <c:pt idx="2">
                  <c:v>454.77598566308245</c:v>
                </c:pt>
                <c:pt idx="3">
                  <c:v>396.24664429530202</c:v>
                </c:pt>
                <c:pt idx="4">
                  <c:v>446.84926306534038</c:v>
                </c:pt>
                <c:pt idx="5">
                  <c:v>538.77046263345198</c:v>
                </c:pt>
                <c:pt idx="6">
                  <c:v>488.33217993079586</c:v>
                </c:pt>
                <c:pt idx="7">
                  <c:v>620.40112994350284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0-4FDC-89DE-66BDD33477AD}"/>
            </c:ext>
          </c:extLst>
        </c:ser>
        <c:ser>
          <c:idx val="1"/>
          <c:order val="1"/>
          <c:tx>
            <c:strRef>
              <c:f>'lineitem-500k'!$K$1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'lineitem-500k'!$I$2:$I$9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'lineitem-500k'!$K$2:$K$9</c:f>
              <c:numCache>
                <c:formatCode>0</c:formatCode>
                <c:ptCount val="8"/>
                <c:pt idx="0">
                  <c:v>754.31694915254241</c:v>
                </c:pt>
                <c:pt idx="1">
                  <c:v>754.19102990033218</c:v>
                </c:pt>
                <c:pt idx="2">
                  <c:v>873.35663082437281</c:v>
                </c:pt>
                <c:pt idx="3">
                  <c:v>752.87080536912754</c:v>
                </c:pt>
                <c:pt idx="4">
                  <c:v>849.01359982414681</c:v>
                </c:pt>
                <c:pt idx="5">
                  <c:v>1037.2811387900356</c:v>
                </c:pt>
                <c:pt idx="6">
                  <c:v>905.65743944636677</c:v>
                </c:pt>
                <c:pt idx="7">
                  <c:v>1196.9322033898304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0-4FDC-89DE-66BDD33477AD}"/>
            </c:ext>
          </c:extLst>
        </c:ser>
        <c:ser>
          <c:idx val="2"/>
          <c:order val="2"/>
          <c:tx>
            <c:strRef>
              <c:f>'lineitem-500k'!$L$1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'lineitem-500k'!$I$2:$I$9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'lineitem-500k'!$L$2:$L$9</c:f>
              <c:numCache>
                <c:formatCode>0</c:formatCode>
                <c:ptCount val="8"/>
                <c:pt idx="0">
                  <c:v>1237.0610169491526</c:v>
                </c:pt>
                <c:pt idx="1">
                  <c:v>1237.5764119601329</c:v>
                </c:pt>
                <c:pt idx="2">
                  <c:v>1413.0824372759857</c:v>
                </c:pt>
                <c:pt idx="3">
                  <c:v>1234.4932885906039</c:v>
                </c:pt>
                <c:pt idx="4">
                  <c:v>1383.9642248722316</c:v>
                </c:pt>
                <c:pt idx="5">
                  <c:v>1667.7455516014236</c:v>
                </c:pt>
                <c:pt idx="6">
                  <c:v>1476.8546712802768</c:v>
                </c:pt>
                <c:pt idx="7">
                  <c:v>1918.3596986817327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0-4FDC-89DE-66BDD33477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222320"/>
        <c:axId val="200272080"/>
      </c:barChart>
      <c:catAx>
        <c:axId val="1612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2080"/>
        <c:crosses val="autoZero"/>
        <c:auto val="1"/>
        <c:lblAlgn val="ctr"/>
        <c:lblOffset val="100"/>
        <c:noMultiLvlLbl val="0"/>
      </c:catAx>
      <c:valAx>
        <c:axId val="2002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ncvoter(sum)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ncvoter!$C$1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ncvoter!$B$2:$B$9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ncvoter!$C$2:$C$9</c:f>
              <c:numCache>
                <c:formatCode>General</c:formatCode>
                <c:ptCount val="8"/>
                <c:pt idx="0">
                  <c:v>28007</c:v>
                </c:pt>
                <c:pt idx="1">
                  <c:v>29304</c:v>
                </c:pt>
                <c:pt idx="2">
                  <c:v>88134</c:v>
                </c:pt>
                <c:pt idx="3">
                  <c:v>28920</c:v>
                </c:pt>
                <c:pt idx="4">
                  <c:v>85800</c:v>
                </c:pt>
                <c:pt idx="5">
                  <c:v>84071</c:v>
                </c:pt>
                <c:pt idx="6">
                  <c:v>128075</c:v>
                </c:pt>
                <c:pt idx="7">
                  <c:v>89277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8-495E-A672-78E1878AB612}"/>
            </c:ext>
          </c:extLst>
        </c:ser>
        <c:ser>
          <c:idx val="1"/>
          <c:order val="1"/>
          <c:tx>
            <c:strRef>
              <c:f>ncvoter!$D$1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ncvoter!$B$2:$B$9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ncvoter!$D$2:$D$9</c:f>
              <c:numCache>
                <c:formatCode>General</c:formatCode>
                <c:ptCount val="8"/>
                <c:pt idx="0">
                  <c:v>52327</c:v>
                </c:pt>
                <c:pt idx="1">
                  <c:v>53712</c:v>
                </c:pt>
                <c:pt idx="2">
                  <c:v>231995</c:v>
                </c:pt>
                <c:pt idx="3">
                  <c:v>53160</c:v>
                </c:pt>
                <c:pt idx="4">
                  <c:v>213693</c:v>
                </c:pt>
                <c:pt idx="5">
                  <c:v>214531</c:v>
                </c:pt>
                <c:pt idx="6">
                  <c:v>340144</c:v>
                </c:pt>
                <c:pt idx="7">
                  <c:v>215080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8-495E-A672-78E1878AB612}"/>
            </c:ext>
          </c:extLst>
        </c:ser>
        <c:ser>
          <c:idx val="2"/>
          <c:order val="2"/>
          <c:tx>
            <c:strRef>
              <c:f>ncvoter!$E$1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ncvoter!$B$2:$B$9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ncvoter!$E$2:$E$9</c:f>
              <c:numCache>
                <c:formatCode>General</c:formatCode>
                <c:ptCount val="8"/>
                <c:pt idx="0">
                  <c:v>83686</c:v>
                </c:pt>
                <c:pt idx="1">
                  <c:v>84884</c:v>
                </c:pt>
                <c:pt idx="2">
                  <c:v>439091</c:v>
                </c:pt>
                <c:pt idx="3">
                  <c:v>84306</c:v>
                </c:pt>
                <c:pt idx="4">
                  <c:v>384163</c:v>
                </c:pt>
                <c:pt idx="5">
                  <c:v>379404</c:v>
                </c:pt>
                <c:pt idx="6">
                  <c:v>639092</c:v>
                </c:pt>
                <c:pt idx="7">
                  <c:v>399980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8-495E-A672-78E1878AB6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9496943"/>
        <c:axId val="1576650655"/>
      </c:barChart>
      <c:catAx>
        <c:axId val="145949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50655"/>
        <c:crosses val="autoZero"/>
        <c:auto val="1"/>
        <c:lblAlgn val="ctr"/>
        <c:lblOffset val="100"/>
        <c:noMultiLvlLbl val="0"/>
      </c:catAx>
      <c:valAx>
        <c:axId val="15766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9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ncvoter(avg)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ncvoter!$I$1</c:f>
              <c:strCache>
                <c:ptCount val="1"/>
                <c:pt idx="0">
                  <c:v>i_10k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ncvoter!$H$2:$H$9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ncvoter!$I$2:$I$9</c:f>
              <c:numCache>
                <c:formatCode>0</c:formatCode>
                <c:ptCount val="8"/>
                <c:pt idx="0">
                  <c:v>168.71686746987953</c:v>
                </c:pt>
                <c:pt idx="1">
                  <c:v>178.6829268292683</c:v>
                </c:pt>
                <c:pt idx="2">
                  <c:v>540.69938650306744</c:v>
                </c:pt>
                <c:pt idx="3">
                  <c:v>174.21686746987953</c:v>
                </c:pt>
                <c:pt idx="4">
                  <c:v>510.71428571428572</c:v>
                </c:pt>
                <c:pt idx="5">
                  <c:v>518.95679012345681</c:v>
                </c:pt>
                <c:pt idx="6">
                  <c:v>805.50314465408803</c:v>
                </c:pt>
                <c:pt idx="7">
                  <c:v>579.72077922077904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B-4D7D-A751-8FAA7DA1A307}"/>
            </c:ext>
          </c:extLst>
        </c:ser>
        <c:ser>
          <c:idx val="1"/>
          <c:order val="1"/>
          <c:tx>
            <c:strRef>
              <c:f>ncvoter!$J$1</c:f>
              <c:strCache>
                <c:ptCount val="1"/>
                <c:pt idx="0">
                  <c:v>i_20k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ncvoter!$H$2:$H$9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ncvoter!$J$2:$J$9</c:f>
              <c:numCache>
                <c:formatCode>0</c:formatCode>
                <c:ptCount val="8"/>
                <c:pt idx="0">
                  <c:v>315.22289156626505</c:v>
                </c:pt>
                <c:pt idx="1">
                  <c:v>327.51219512195121</c:v>
                </c:pt>
                <c:pt idx="2">
                  <c:v>1423.282208588957</c:v>
                </c:pt>
                <c:pt idx="3">
                  <c:v>320.24096385542168</c:v>
                </c:pt>
                <c:pt idx="4">
                  <c:v>1271.9821428571429</c:v>
                </c:pt>
                <c:pt idx="5">
                  <c:v>1324.2654320987654</c:v>
                </c:pt>
                <c:pt idx="6">
                  <c:v>2139.2704402515724</c:v>
                </c:pt>
                <c:pt idx="7">
                  <c:v>1396.6233766233765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B-4D7D-A751-8FAA7DA1A307}"/>
            </c:ext>
          </c:extLst>
        </c:ser>
        <c:ser>
          <c:idx val="2"/>
          <c:order val="2"/>
          <c:tx>
            <c:strRef>
              <c:f>ncvoter!$K$1</c:f>
              <c:strCache>
                <c:ptCount val="1"/>
                <c:pt idx="0">
                  <c:v>i_30k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ncvoter!$H$2:$H$9</c:f>
              <c:strCache>
                <c:ptCount val="8"/>
                <c:pt idx="0">
                  <c:v>iCONFOpt_minf_maxk</c:v>
                </c:pt>
                <c:pt idx="1">
                  <c:v>iCONFOpt_minf_mink</c:v>
                </c:pt>
                <c:pt idx="2">
                  <c:v>iCONFOpt_maxk_minf</c:v>
                </c:pt>
                <c:pt idx="3">
                  <c:v>iCONF-red. mini. mix</c:v>
                </c:pt>
                <c:pt idx="4">
                  <c:v>CONF-mix</c:v>
                </c:pt>
                <c:pt idx="5">
                  <c:v>DecompAlg2-mix</c:v>
                </c:pt>
                <c:pt idx="6">
                  <c:v>DecompAlg3-mix</c:v>
                </c:pt>
                <c:pt idx="7">
                  <c:v>DecompAlg4-mix</c:v>
                </c:pt>
              </c:strCache>
            </c:strRef>
          </c:cat>
          <c:val>
            <c:numRef>
              <c:f>ncvoter!$K$2:$K$9</c:f>
              <c:numCache>
                <c:formatCode>0</c:formatCode>
                <c:ptCount val="8"/>
                <c:pt idx="0">
                  <c:v>504.13253012048193</c:v>
                </c:pt>
                <c:pt idx="1">
                  <c:v>517.58536585365857</c:v>
                </c:pt>
                <c:pt idx="2">
                  <c:v>2693.8098159509204</c:v>
                </c:pt>
                <c:pt idx="3">
                  <c:v>507.86746987951807</c:v>
                </c:pt>
                <c:pt idx="4">
                  <c:v>2286.6845238095239</c:v>
                </c:pt>
                <c:pt idx="5">
                  <c:v>2342</c:v>
                </c:pt>
                <c:pt idx="6">
                  <c:v>4019.4465408805031</c:v>
                </c:pt>
                <c:pt idx="7">
                  <c:v>2597.2727272727275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B-4D7D-A751-8FAA7DA1A3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4464031"/>
        <c:axId val="1576677935"/>
      </c:barChart>
      <c:catAx>
        <c:axId val="146446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77935"/>
        <c:crosses val="autoZero"/>
        <c:auto val="1"/>
        <c:lblAlgn val="ctr"/>
        <c:lblOffset val="100"/>
        <c:noMultiLvlLbl val="0"/>
      </c:catAx>
      <c:valAx>
        <c:axId val="15766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10</xdr:row>
      <xdr:rowOff>147637</xdr:rowOff>
    </xdr:from>
    <xdr:to>
      <xdr:col>7</xdr:col>
      <xdr:colOff>333375</xdr:colOff>
      <xdr:row>25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78D606-EC7F-A248-5E55-4A91538DC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10</xdr:row>
      <xdr:rowOff>185737</xdr:rowOff>
    </xdr:from>
    <xdr:to>
      <xdr:col>14</xdr:col>
      <xdr:colOff>590550</xdr:colOff>
      <xdr:row>25</xdr:row>
      <xdr:rowOff>71437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4B5D21-D85C-A370-5C69-71ADE8F81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128587</xdr:rowOff>
    </xdr:from>
    <xdr:to>
      <xdr:col>6</xdr:col>
      <xdr:colOff>247650</xdr:colOff>
      <xdr:row>24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6B8413-A57D-C419-BE68-1BDD8CE4B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9</xdr:row>
      <xdr:rowOff>109537</xdr:rowOff>
    </xdr:from>
    <xdr:to>
      <xdr:col>14</xdr:col>
      <xdr:colOff>476250</xdr:colOff>
      <xdr:row>23</xdr:row>
      <xdr:rowOff>185737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38F9A1-80DC-BED1-D576-12CCBDFC2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4762</xdr:rowOff>
    </xdr:from>
    <xdr:to>
      <xdr:col>6</xdr:col>
      <xdr:colOff>142875</xdr:colOff>
      <xdr:row>26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B79F0E-646C-30C1-57E2-033409979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1085850</xdr:colOff>
      <xdr:row>11</xdr:row>
      <xdr:rowOff>147637</xdr:rowOff>
    </xdr:from>
    <xdr:to>
      <xdr:col>14</xdr:col>
      <xdr:colOff>600075</xdr:colOff>
      <xdr:row>26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D0A83F-C7D7-7940-95DD-231EA6B3B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T60"/>
  <sheetViews>
    <sheetView workbookViewId="0">
      <selection activeCell="Q10" sqref="Q10"/>
    </sheetView>
  </sheetViews>
  <sheetFormatPr defaultColWidth="8.85546875" defaultRowHeight="15"/>
  <cols>
    <col min="3" max="3" width="31.7109375" bestFit="1" customWidth="1"/>
    <col min="10" max="10" width="23.28515625" bestFit="1" customWidth="1"/>
    <col min="11" max="11" width="10.85546875" bestFit="1" customWidth="1"/>
    <col min="13" max="13" width="9.7109375" bestFit="1" customWidth="1"/>
  </cols>
  <sheetData>
    <row r="2" spans="3:13">
      <c r="C2" s="2" t="s">
        <v>15</v>
      </c>
      <c r="D2" s="2" t="s">
        <v>5</v>
      </c>
      <c r="E2" s="2" t="s">
        <v>6</v>
      </c>
      <c r="F2" s="2" t="s">
        <v>7</v>
      </c>
      <c r="J2" s="2" t="s">
        <v>16</v>
      </c>
      <c r="K2" s="2" t="s">
        <v>5</v>
      </c>
      <c r="L2" s="2" t="s">
        <v>6</v>
      </c>
      <c r="M2" s="2" t="s">
        <v>7</v>
      </c>
    </row>
    <row r="3" spans="3:13">
      <c r="C3" s="2" t="s">
        <v>23</v>
      </c>
      <c r="D3" s="2">
        <v>8959</v>
      </c>
      <c r="E3" s="2">
        <v>16785</v>
      </c>
      <c r="F3" s="2">
        <v>26625</v>
      </c>
      <c r="J3" s="2" t="s">
        <v>23</v>
      </c>
      <c r="K3" s="3">
        <v>344.57692307692309</v>
      </c>
      <c r="L3" s="3">
        <v>645.57692307692309</v>
      </c>
      <c r="M3" s="3">
        <v>1024.0384615384614</v>
      </c>
    </row>
    <row r="4" spans="3:13">
      <c r="C4" s="2" t="s">
        <v>24</v>
      </c>
      <c r="D4" s="2">
        <v>8858</v>
      </c>
      <c r="E4" s="2">
        <v>16741</v>
      </c>
      <c r="F4" s="2">
        <v>26764</v>
      </c>
      <c r="J4" s="2" t="s">
        <v>24</v>
      </c>
      <c r="K4" s="3">
        <v>385.13043478260869</v>
      </c>
      <c r="L4" s="3">
        <v>727.86956521739125</v>
      </c>
      <c r="M4" s="3">
        <v>1163.6521739130435</v>
      </c>
    </row>
    <row r="5" spans="3:13">
      <c r="C5" s="2" t="s">
        <v>25</v>
      </c>
      <c r="D5" s="2">
        <v>8933</v>
      </c>
      <c r="E5" s="2">
        <v>16817</v>
      </c>
      <c r="F5" s="2">
        <v>26859</v>
      </c>
      <c r="J5" s="2" t="s">
        <v>25</v>
      </c>
      <c r="K5" s="3">
        <v>343.57692307692309</v>
      </c>
      <c r="L5" s="3">
        <v>646.80769230769226</v>
      </c>
      <c r="M5" s="3">
        <v>1033.0384615384614</v>
      </c>
    </row>
    <row r="6" spans="3:13">
      <c r="C6" s="2" t="s">
        <v>17</v>
      </c>
      <c r="D6" s="2">
        <v>8813</v>
      </c>
      <c r="E6" s="2">
        <v>16729</v>
      </c>
      <c r="F6" s="2">
        <v>26709</v>
      </c>
      <c r="J6" s="2" t="s">
        <v>17</v>
      </c>
      <c r="K6" s="3">
        <v>383.17391304347825</v>
      </c>
      <c r="L6" s="3">
        <v>727.3478260869565</v>
      </c>
      <c r="M6" s="3">
        <v>1161.2608695652175</v>
      </c>
    </row>
    <row r="7" spans="3:13">
      <c r="C7" s="2" t="s">
        <v>18</v>
      </c>
      <c r="D7" s="2">
        <v>9838</v>
      </c>
      <c r="E7" s="2">
        <v>19861</v>
      </c>
      <c r="F7" s="2">
        <v>30985</v>
      </c>
      <c r="J7" s="2" t="s">
        <v>18</v>
      </c>
      <c r="K7" s="3">
        <v>468.47619047619003</v>
      </c>
      <c r="L7" s="3">
        <v>945.76190476190482</v>
      </c>
      <c r="M7" s="3">
        <v>1475.4761904761904</v>
      </c>
    </row>
    <row r="8" spans="3:13">
      <c r="C8" s="2" t="s">
        <v>19</v>
      </c>
      <c r="D8" s="2">
        <v>10341</v>
      </c>
      <c r="E8" s="2">
        <v>19673</v>
      </c>
      <c r="F8" s="2">
        <v>31472</v>
      </c>
      <c r="J8" s="2" t="s">
        <v>19</v>
      </c>
      <c r="K8" s="3">
        <v>517.04999999999995</v>
      </c>
      <c r="L8" s="3">
        <v>983.65</v>
      </c>
      <c r="M8" s="3">
        <v>1573.6</v>
      </c>
    </row>
    <row r="9" spans="3:13">
      <c r="C9" s="2" t="s">
        <v>20</v>
      </c>
      <c r="D9" s="2">
        <v>13787</v>
      </c>
      <c r="E9" s="2">
        <v>27053</v>
      </c>
      <c r="F9" s="2">
        <v>42332</v>
      </c>
      <c r="G9" s="2"/>
      <c r="J9" s="2" t="s">
        <v>20</v>
      </c>
      <c r="K9" s="3">
        <v>599.43478260869563</v>
      </c>
      <c r="L9" s="3">
        <v>1176.2173913043478</v>
      </c>
      <c r="M9" s="3">
        <v>1840.5217391304348</v>
      </c>
    </row>
    <row r="10" spans="3:13">
      <c r="C10" s="2" t="s">
        <v>21</v>
      </c>
      <c r="D10" s="2">
        <v>11825</v>
      </c>
      <c r="E10" s="2">
        <v>22647</v>
      </c>
      <c r="F10" s="2">
        <v>36244</v>
      </c>
      <c r="J10" s="2" t="s">
        <v>21</v>
      </c>
      <c r="K10" s="3">
        <v>563.09523809523807</v>
      </c>
      <c r="L10" s="3">
        <v>1078.4285714285713</v>
      </c>
      <c r="M10" s="3">
        <v>1725.9047619047619</v>
      </c>
    </row>
    <row r="27" spans="3:20">
      <c r="J27" s="1"/>
      <c r="L27" s="1"/>
    </row>
    <row r="28" spans="3:20">
      <c r="L28" s="1"/>
    </row>
    <row r="29" spans="3:20">
      <c r="K29" t="s">
        <v>10</v>
      </c>
      <c r="L29" s="2" t="s">
        <v>22</v>
      </c>
    </row>
    <row r="30" spans="3:20"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K30" t="s">
        <v>11</v>
      </c>
      <c r="L30" s="2" t="s">
        <v>26</v>
      </c>
    </row>
    <row r="31" spans="3:20">
      <c r="C31" t="s">
        <v>23</v>
      </c>
      <c r="D31" t="s">
        <v>0</v>
      </c>
      <c r="E31">
        <v>3</v>
      </c>
      <c r="F31">
        <v>277</v>
      </c>
      <c r="G31">
        <v>502</v>
      </c>
      <c r="H31">
        <v>781</v>
      </c>
      <c r="I31" s="1" t="s">
        <v>8</v>
      </c>
      <c r="J31">
        <v>1</v>
      </c>
      <c r="K31" s="1" t="s">
        <v>9</v>
      </c>
      <c r="L31">
        <f>F31*J31</f>
        <v>277</v>
      </c>
      <c r="M31">
        <f>G31*J31</f>
        <v>502</v>
      </c>
      <c r="N31">
        <f>H31*J31</f>
        <v>781</v>
      </c>
    </row>
    <row r="32" spans="3:20">
      <c r="C32" t="s">
        <v>23</v>
      </c>
      <c r="D32" t="s">
        <v>0</v>
      </c>
      <c r="E32">
        <v>2</v>
      </c>
      <c r="F32">
        <v>199</v>
      </c>
      <c r="G32">
        <v>340</v>
      </c>
      <c r="H32">
        <v>545</v>
      </c>
      <c r="I32" s="1" t="s">
        <v>8</v>
      </c>
      <c r="J32">
        <v>12</v>
      </c>
      <c r="K32" s="1" t="s">
        <v>9</v>
      </c>
      <c r="L32">
        <f t="shared" ref="L32:L36" si="0">F32*J32</f>
        <v>2388</v>
      </c>
      <c r="M32">
        <f t="shared" ref="M32:M36" si="1">G32*J32</f>
        <v>4080</v>
      </c>
      <c r="N32">
        <f t="shared" ref="N32:N36" si="2">H32*J32</f>
        <v>6540</v>
      </c>
      <c r="Q32" s="2"/>
      <c r="R32" s="2" t="s">
        <v>5</v>
      </c>
      <c r="S32" s="2" t="s">
        <v>6</v>
      </c>
      <c r="T32" s="2" t="s">
        <v>7</v>
      </c>
    </row>
    <row r="33" spans="3:20">
      <c r="C33" t="s">
        <v>23</v>
      </c>
      <c r="D33" t="s">
        <v>0</v>
      </c>
      <c r="E33">
        <v>1</v>
      </c>
      <c r="F33">
        <v>186</v>
      </c>
      <c r="G33">
        <v>299</v>
      </c>
      <c r="H33">
        <v>450</v>
      </c>
      <c r="I33" s="1" t="s">
        <v>8</v>
      </c>
      <c r="J33">
        <v>9</v>
      </c>
      <c r="K33" s="1" t="s">
        <v>9</v>
      </c>
      <c r="L33">
        <f t="shared" si="0"/>
        <v>1674</v>
      </c>
      <c r="M33">
        <f t="shared" si="1"/>
        <v>2691</v>
      </c>
      <c r="N33">
        <f t="shared" si="2"/>
        <v>4050</v>
      </c>
      <c r="Q33" s="2" t="s">
        <v>13</v>
      </c>
      <c r="R33" s="2">
        <v>8959</v>
      </c>
      <c r="S33" s="2">
        <v>16785</v>
      </c>
      <c r="T33" s="2">
        <v>26625</v>
      </c>
    </row>
    <row r="34" spans="3:20">
      <c r="C34" t="s">
        <v>23</v>
      </c>
      <c r="D34" t="s">
        <v>1</v>
      </c>
      <c r="E34">
        <v>4</v>
      </c>
      <c r="F34">
        <v>2205</v>
      </c>
      <c r="G34">
        <v>4741</v>
      </c>
      <c r="H34">
        <v>7579</v>
      </c>
      <c r="I34" s="1" t="s">
        <v>8</v>
      </c>
      <c r="J34">
        <v>1</v>
      </c>
      <c r="K34" s="1" t="s">
        <v>9</v>
      </c>
      <c r="L34">
        <f t="shared" si="0"/>
        <v>2205</v>
      </c>
      <c r="M34">
        <f t="shared" si="1"/>
        <v>4741</v>
      </c>
      <c r="N34">
        <f t="shared" si="2"/>
        <v>7579</v>
      </c>
      <c r="Q34" s="2" t="s">
        <v>14</v>
      </c>
      <c r="R34" s="3">
        <f>R33/26</f>
        <v>344.57692307692309</v>
      </c>
      <c r="S34" s="3">
        <f t="shared" ref="S34:T34" si="3">S33/26</f>
        <v>645.57692307692309</v>
      </c>
      <c r="T34" s="3">
        <f t="shared" si="3"/>
        <v>1024.0384615384614</v>
      </c>
    </row>
    <row r="35" spans="3:20">
      <c r="C35" t="s">
        <v>23</v>
      </c>
      <c r="D35" t="s">
        <v>1</v>
      </c>
      <c r="E35">
        <v>2</v>
      </c>
      <c r="F35">
        <v>1015</v>
      </c>
      <c r="G35">
        <v>2127</v>
      </c>
      <c r="H35">
        <v>3415</v>
      </c>
      <c r="I35" s="1" t="s">
        <v>8</v>
      </c>
      <c r="J35">
        <v>1</v>
      </c>
      <c r="K35" s="1" t="s">
        <v>9</v>
      </c>
      <c r="L35">
        <f t="shared" si="0"/>
        <v>1015</v>
      </c>
      <c r="M35">
        <f t="shared" si="1"/>
        <v>2127</v>
      </c>
      <c r="N35">
        <f t="shared" si="2"/>
        <v>3415</v>
      </c>
    </row>
    <row r="36" spans="3:20">
      <c r="C36" t="s">
        <v>23</v>
      </c>
      <c r="D36" t="s">
        <v>1</v>
      </c>
      <c r="E36">
        <v>1</v>
      </c>
      <c r="F36">
        <v>700</v>
      </c>
      <c r="G36">
        <v>1322</v>
      </c>
      <c r="H36">
        <v>2201</v>
      </c>
      <c r="I36" s="1" t="s">
        <v>8</v>
      </c>
      <c r="J36">
        <v>2</v>
      </c>
      <c r="K36" s="1" t="s">
        <v>9</v>
      </c>
      <c r="L36">
        <f t="shared" si="0"/>
        <v>1400</v>
      </c>
      <c r="M36">
        <f t="shared" si="1"/>
        <v>2644</v>
      </c>
      <c r="N36">
        <f t="shared" si="2"/>
        <v>4402</v>
      </c>
    </row>
    <row r="37" spans="3:20">
      <c r="I37" s="1" t="s">
        <v>12</v>
      </c>
      <c r="J37">
        <f>SUM(J31:J36)</f>
        <v>26</v>
      </c>
      <c r="K37" s="1" t="s">
        <v>13</v>
      </c>
      <c r="L37">
        <f>SUM(L31:L36)</f>
        <v>8959</v>
      </c>
      <c r="M37">
        <f t="shared" ref="M37:N37" si="4">SUM(M31:M36)</f>
        <v>16785</v>
      </c>
      <c r="N37">
        <f t="shared" si="4"/>
        <v>26767</v>
      </c>
    </row>
    <row r="40" spans="3:20">
      <c r="L40" s="1"/>
    </row>
    <row r="41" spans="3:20">
      <c r="K41" t="s">
        <v>10</v>
      </c>
      <c r="L41" s="2" t="s">
        <v>27</v>
      </c>
    </row>
    <row r="42" spans="3:20"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K42" t="s">
        <v>11</v>
      </c>
      <c r="L42" s="2" t="s">
        <v>28</v>
      </c>
    </row>
    <row r="43" spans="3:20">
      <c r="C43" t="s">
        <v>24</v>
      </c>
      <c r="D43" t="s">
        <v>0</v>
      </c>
      <c r="E43">
        <v>2</v>
      </c>
      <c r="F43">
        <v>202</v>
      </c>
      <c r="G43">
        <v>344</v>
      </c>
      <c r="H43">
        <v>543</v>
      </c>
      <c r="I43" s="1" t="s">
        <v>8</v>
      </c>
      <c r="J43">
        <v>11</v>
      </c>
      <c r="K43" s="1" t="s">
        <v>9</v>
      </c>
      <c r="L43">
        <f t="shared" ref="L43:L47" si="5">F43*J43</f>
        <v>2222</v>
      </c>
      <c r="M43">
        <f t="shared" ref="M43:M47" si="6">G43*J43</f>
        <v>3784</v>
      </c>
      <c r="N43">
        <f t="shared" ref="N43:N47" si="7">H43*J43</f>
        <v>5973</v>
      </c>
      <c r="Q43" s="2"/>
      <c r="R43" s="2" t="s">
        <v>5</v>
      </c>
      <c r="S43" s="2" t="s">
        <v>6</v>
      </c>
      <c r="T43" s="2" t="s">
        <v>7</v>
      </c>
    </row>
    <row r="44" spans="3:20">
      <c r="C44" t="s">
        <v>24</v>
      </c>
      <c r="D44" t="s">
        <v>0</v>
      </c>
      <c r="E44">
        <v>1</v>
      </c>
      <c r="F44">
        <v>189</v>
      </c>
      <c r="G44">
        <v>302</v>
      </c>
      <c r="H44">
        <v>452</v>
      </c>
      <c r="I44" s="1" t="s">
        <v>8</v>
      </c>
      <c r="J44">
        <v>7</v>
      </c>
      <c r="K44" s="1" t="s">
        <v>9</v>
      </c>
      <c r="L44">
        <f t="shared" si="5"/>
        <v>1323</v>
      </c>
      <c r="M44">
        <f t="shared" si="6"/>
        <v>2114</v>
      </c>
      <c r="N44">
        <f t="shared" si="7"/>
        <v>3164</v>
      </c>
      <c r="Q44" s="2" t="s">
        <v>13</v>
      </c>
      <c r="R44" s="2">
        <v>8858</v>
      </c>
      <c r="S44" s="2">
        <v>16741</v>
      </c>
      <c r="T44" s="2">
        <v>26764</v>
      </c>
    </row>
    <row r="45" spans="3:20">
      <c r="C45" t="s">
        <v>24</v>
      </c>
      <c r="D45" t="s">
        <v>1</v>
      </c>
      <c r="E45">
        <v>4</v>
      </c>
      <c r="F45">
        <v>2211</v>
      </c>
      <c r="G45">
        <v>4750</v>
      </c>
      <c r="H45">
        <v>7582</v>
      </c>
      <c r="I45" s="1" t="s">
        <v>8</v>
      </c>
      <c r="J45">
        <v>1</v>
      </c>
      <c r="K45" s="1" t="s">
        <v>9</v>
      </c>
      <c r="L45">
        <f t="shared" si="5"/>
        <v>2211</v>
      </c>
      <c r="M45">
        <f t="shared" si="6"/>
        <v>4750</v>
      </c>
      <c r="N45">
        <f t="shared" si="7"/>
        <v>7582</v>
      </c>
      <c r="Q45" s="2" t="s">
        <v>14</v>
      </c>
      <c r="R45" s="3">
        <f>R44/23</f>
        <v>385.13043478260869</v>
      </c>
      <c r="S45" s="3">
        <f t="shared" ref="S45:T45" si="8">S44/23</f>
        <v>727.86956521739125</v>
      </c>
      <c r="T45" s="3">
        <f t="shared" si="8"/>
        <v>1163.6521739130435</v>
      </c>
    </row>
    <row r="46" spans="3:20">
      <c r="C46" t="s">
        <v>24</v>
      </c>
      <c r="D46" t="s">
        <v>1</v>
      </c>
      <c r="E46">
        <v>2</v>
      </c>
      <c r="F46">
        <v>1029</v>
      </c>
      <c r="G46">
        <v>2124</v>
      </c>
      <c r="H46">
        <v>3400</v>
      </c>
      <c r="I46" s="1" t="s">
        <v>8</v>
      </c>
      <c r="J46">
        <v>1</v>
      </c>
      <c r="K46" s="1" t="s">
        <v>9</v>
      </c>
      <c r="L46">
        <f t="shared" si="5"/>
        <v>1029</v>
      </c>
      <c r="M46">
        <f t="shared" si="6"/>
        <v>2124</v>
      </c>
      <c r="N46">
        <f t="shared" si="7"/>
        <v>3400</v>
      </c>
    </row>
    <row r="47" spans="3:20">
      <c r="C47" t="s">
        <v>24</v>
      </c>
      <c r="D47" t="s">
        <v>1</v>
      </c>
      <c r="E47">
        <v>1</v>
      </c>
      <c r="F47">
        <v>691</v>
      </c>
      <c r="G47">
        <v>1323</v>
      </c>
      <c r="H47">
        <v>2215</v>
      </c>
      <c r="I47" s="1" t="s">
        <v>8</v>
      </c>
      <c r="J47">
        <v>3</v>
      </c>
      <c r="K47" s="1" t="s">
        <v>9</v>
      </c>
      <c r="L47">
        <f t="shared" si="5"/>
        <v>2073</v>
      </c>
      <c r="M47">
        <f t="shared" si="6"/>
        <v>3969</v>
      </c>
      <c r="N47">
        <f t="shared" si="7"/>
        <v>6645</v>
      </c>
    </row>
    <row r="48" spans="3:20">
      <c r="I48" s="1" t="s">
        <v>12</v>
      </c>
      <c r="J48">
        <f>SUM(J43:J47)</f>
        <v>23</v>
      </c>
      <c r="K48" s="1" t="s">
        <v>13</v>
      </c>
      <c r="L48">
        <f>SUM(L43:L47)</f>
        <v>8858</v>
      </c>
      <c r="M48">
        <f>SUM(M43:M47)</f>
        <v>16741</v>
      </c>
      <c r="N48">
        <f>SUM(N43:N47)</f>
        <v>26764</v>
      </c>
    </row>
    <row r="52" spans="3:20">
      <c r="K52" t="s">
        <v>10</v>
      </c>
      <c r="L52" s="2" t="s">
        <v>22</v>
      </c>
    </row>
    <row r="53" spans="3:20"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K53" t="s">
        <v>11</v>
      </c>
      <c r="L53" s="2" t="s">
        <v>26</v>
      </c>
    </row>
    <row r="54" spans="3:20">
      <c r="C54" t="s">
        <v>25</v>
      </c>
      <c r="D54" t="s">
        <v>0</v>
      </c>
      <c r="E54">
        <v>3</v>
      </c>
      <c r="F54">
        <v>282</v>
      </c>
      <c r="G54">
        <v>509</v>
      </c>
      <c r="H54">
        <v>788</v>
      </c>
      <c r="I54" s="1" t="s">
        <v>8</v>
      </c>
      <c r="J54">
        <v>1</v>
      </c>
      <c r="K54" s="1" t="s">
        <v>9</v>
      </c>
      <c r="L54">
        <f>F54*J54</f>
        <v>282</v>
      </c>
      <c r="M54">
        <f>G54*J54</f>
        <v>509</v>
      </c>
      <c r="N54">
        <f>H54*J54</f>
        <v>788</v>
      </c>
    </row>
    <row r="55" spans="3:20">
      <c r="C55" t="s">
        <v>25</v>
      </c>
      <c r="D55" t="s">
        <v>0</v>
      </c>
      <c r="E55">
        <v>2</v>
      </c>
      <c r="F55">
        <v>197</v>
      </c>
      <c r="G55">
        <v>342</v>
      </c>
      <c r="H55">
        <v>550</v>
      </c>
      <c r="I55" s="1" t="s">
        <v>8</v>
      </c>
      <c r="J55">
        <v>12</v>
      </c>
      <c r="K55" s="1" t="s">
        <v>9</v>
      </c>
      <c r="L55">
        <f t="shared" ref="L55:L59" si="9">F55*J55</f>
        <v>2364</v>
      </c>
      <c r="M55">
        <f t="shared" ref="M55:M59" si="10">G55*J55</f>
        <v>4104</v>
      </c>
      <c r="N55">
        <f t="shared" ref="N55:N59" si="11">H55*J55</f>
        <v>6600</v>
      </c>
      <c r="Q55" s="2"/>
      <c r="R55" s="2" t="s">
        <v>5</v>
      </c>
      <c r="S55" s="2" t="s">
        <v>6</v>
      </c>
      <c r="T55" s="2" t="s">
        <v>7</v>
      </c>
    </row>
    <row r="56" spans="3:20">
      <c r="C56" t="s">
        <v>25</v>
      </c>
      <c r="D56" t="s">
        <v>0</v>
      </c>
      <c r="E56">
        <v>1</v>
      </c>
      <c r="F56">
        <v>183</v>
      </c>
      <c r="G56">
        <v>298</v>
      </c>
      <c r="H56">
        <v>451</v>
      </c>
      <c r="I56" s="1" t="s">
        <v>8</v>
      </c>
      <c r="J56">
        <v>9</v>
      </c>
      <c r="K56" s="1" t="s">
        <v>9</v>
      </c>
      <c r="L56">
        <f t="shared" si="9"/>
        <v>1647</v>
      </c>
      <c r="M56">
        <f t="shared" si="10"/>
        <v>2682</v>
      </c>
      <c r="N56">
        <f t="shared" si="11"/>
        <v>4059</v>
      </c>
      <c r="Q56" s="2" t="s">
        <v>13</v>
      </c>
      <c r="R56" s="2">
        <v>8933</v>
      </c>
      <c r="S56" s="2">
        <v>16817</v>
      </c>
      <c r="T56" s="2">
        <v>26859</v>
      </c>
    </row>
    <row r="57" spans="3:20">
      <c r="C57" t="s">
        <v>25</v>
      </c>
      <c r="D57" t="s">
        <v>1</v>
      </c>
      <c r="E57">
        <v>4</v>
      </c>
      <c r="F57">
        <v>2200</v>
      </c>
      <c r="G57">
        <v>4736</v>
      </c>
      <c r="H57">
        <v>7570</v>
      </c>
      <c r="I57" s="1" t="s">
        <v>8</v>
      </c>
      <c r="J57">
        <v>1</v>
      </c>
      <c r="K57" s="1" t="s">
        <v>9</v>
      </c>
      <c r="L57">
        <f t="shared" si="9"/>
        <v>2200</v>
      </c>
      <c r="M57">
        <f t="shared" si="10"/>
        <v>4736</v>
      </c>
      <c r="N57">
        <f t="shared" si="11"/>
        <v>7570</v>
      </c>
      <c r="Q57" s="2" t="s">
        <v>14</v>
      </c>
      <c r="R57" s="3">
        <f>R56/26</f>
        <v>343.57692307692309</v>
      </c>
      <c r="S57" s="3">
        <f t="shared" ref="S57:T57" si="12">S56/26</f>
        <v>646.80769230769226</v>
      </c>
      <c r="T57" s="3">
        <f t="shared" si="12"/>
        <v>1033.0384615384614</v>
      </c>
    </row>
    <row r="58" spans="3:20">
      <c r="C58" t="s">
        <v>25</v>
      </c>
      <c r="D58" t="s">
        <v>1</v>
      </c>
      <c r="E58">
        <v>2</v>
      </c>
      <c r="F58">
        <v>1020</v>
      </c>
      <c r="G58">
        <v>2122</v>
      </c>
      <c r="H58">
        <v>3420</v>
      </c>
      <c r="I58" s="1" t="s">
        <v>8</v>
      </c>
      <c r="J58">
        <v>1</v>
      </c>
      <c r="K58" s="1" t="s">
        <v>9</v>
      </c>
      <c r="L58">
        <f t="shared" si="9"/>
        <v>1020</v>
      </c>
      <c r="M58">
        <f t="shared" si="10"/>
        <v>2122</v>
      </c>
      <c r="N58">
        <f t="shared" si="11"/>
        <v>3420</v>
      </c>
    </row>
    <row r="59" spans="3:20">
      <c r="C59" t="s">
        <v>25</v>
      </c>
      <c r="D59" t="s">
        <v>1</v>
      </c>
      <c r="E59">
        <v>1</v>
      </c>
      <c r="F59">
        <v>710</v>
      </c>
      <c r="G59">
        <v>1332</v>
      </c>
      <c r="H59">
        <v>2211</v>
      </c>
      <c r="I59" s="1" t="s">
        <v>8</v>
      </c>
      <c r="J59">
        <v>2</v>
      </c>
      <c r="K59" s="1" t="s">
        <v>9</v>
      </c>
      <c r="L59">
        <f t="shared" si="9"/>
        <v>1420</v>
      </c>
      <c r="M59">
        <f t="shared" si="10"/>
        <v>2664</v>
      </c>
      <c r="N59">
        <f t="shared" si="11"/>
        <v>4422</v>
      </c>
    </row>
    <row r="60" spans="3:20">
      <c r="I60" s="1" t="s">
        <v>12</v>
      </c>
      <c r="J60">
        <f>SUM(J54:J59)</f>
        <v>26</v>
      </c>
      <c r="K60" s="1" t="s">
        <v>13</v>
      </c>
      <c r="L60">
        <f>SUM(L54:L59)</f>
        <v>8933</v>
      </c>
      <c r="M60">
        <f t="shared" ref="M60:N60" si="13">SUM(M54:M59)</f>
        <v>16817</v>
      </c>
      <c r="N60">
        <f t="shared" si="13"/>
        <v>26859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F7CA-D882-4051-AC3B-A8BE78DFE1EF}">
  <dimension ref="C1:T75"/>
  <sheetViews>
    <sheetView workbookViewId="0">
      <selection activeCell="C1" sqref="C1:L9"/>
    </sheetView>
  </sheetViews>
  <sheetFormatPr defaultRowHeight="15"/>
  <cols>
    <col min="3" max="3" width="28.28515625" bestFit="1" customWidth="1"/>
    <col min="9" max="9" width="19.85546875" bestFit="1" customWidth="1"/>
  </cols>
  <sheetData>
    <row r="1" spans="3:12">
      <c r="C1" t="s">
        <v>15</v>
      </c>
      <c r="D1" t="s">
        <v>5</v>
      </c>
      <c r="E1" t="s">
        <v>6</v>
      </c>
      <c r="F1" t="s">
        <v>7</v>
      </c>
      <c r="I1" t="s">
        <v>16</v>
      </c>
      <c r="J1" t="s">
        <v>5</v>
      </c>
      <c r="K1" t="s">
        <v>6</v>
      </c>
      <c r="L1" t="s">
        <v>7</v>
      </c>
    </row>
    <row r="2" spans="3:12">
      <c r="C2" t="s">
        <v>23</v>
      </c>
      <c r="D2" s="4">
        <v>234490</v>
      </c>
      <c r="E2" s="4">
        <v>445047</v>
      </c>
      <c r="F2" s="4">
        <v>729866</v>
      </c>
      <c r="I2" t="s">
        <v>23</v>
      </c>
      <c r="J2" s="4">
        <v>397.4406779661017</v>
      </c>
      <c r="K2" s="4">
        <v>754.31694915254241</v>
      </c>
      <c r="L2" s="4">
        <v>1237.0610169491526</v>
      </c>
    </row>
    <row r="3" spans="3:12">
      <c r="C3" t="s">
        <v>24</v>
      </c>
      <c r="D3" s="4">
        <v>237682</v>
      </c>
      <c r="E3" s="4">
        <v>454023</v>
      </c>
      <c r="F3" s="4">
        <v>745021</v>
      </c>
      <c r="I3" t="s">
        <v>24</v>
      </c>
      <c r="J3" s="4">
        <v>394.8205980066445</v>
      </c>
      <c r="K3" s="4">
        <v>754.19102990033218</v>
      </c>
      <c r="L3" s="4">
        <v>1237.5764119601329</v>
      </c>
    </row>
    <row r="4" spans="3:12">
      <c r="C4" t="s">
        <v>25</v>
      </c>
      <c r="D4" s="4">
        <v>253765</v>
      </c>
      <c r="E4" s="4">
        <v>487333</v>
      </c>
      <c r="F4" s="4">
        <v>788500</v>
      </c>
      <c r="I4" t="s">
        <v>25</v>
      </c>
      <c r="J4" s="4">
        <v>454.77598566308245</v>
      </c>
      <c r="K4" s="4">
        <v>873.35663082437281</v>
      </c>
      <c r="L4" s="4">
        <v>1413.0824372759857</v>
      </c>
    </row>
    <row r="5" spans="3:12">
      <c r="C5" t="s">
        <v>17</v>
      </c>
      <c r="D5" s="4">
        <v>236163</v>
      </c>
      <c r="E5" s="4">
        <v>448711</v>
      </c>
      <c r="F5" s="4">
        <v>735758</v>
      </c>
      <c r="I5" t="s">
        <v>17</v>
      </c>
      <c r="J5" s="4">
        <v>396.24664429530202</v>
      </c>
      <c r="K5" s="4">
        <v>752.87080536912754</v>
      </c>
      <c r="L5" s="4">
        <v>1234.4932885906039</v>
      </c>
    </row>
    <row r="6" spans="3:12">
      <c r="C6" t="s">
        <v>18</v>
      </c>
      <c r="D6" s="4">
        <v>262300.51741935482</v>
      </c>
      <c r="E6" s="4">
        <v>498370.9830967742</v>
      </c>
      <c r="F6" s="4">
        <v>812387</v>
      </c>
      <c r="I6" t="s">
        <v>18</v>
      </c>
      <c r="J6" s="4">
        <v>446.84926306534038</v>
      </c>
      <c r="K6" s="4">
        <v>849.01359982414681</v>
      </c>
      <c r="L6" s="4">
        <v>1383.9642248722316</v>
      </c>
    </row>
    <row r="7" spans="3:12">
      <c r="C7" t="s">
        <v>19</v>
      </c>
      <c r="D7" s="4">
        <v>302789</v>
      </c>
      <c r="E7" s="4">
        <v>582952</v>
      </c>
      <c r="F7" s="4">
        <v>937273</v>
      </c>
      <c r="I7" t="s">
        <v>19</v>
      </c>
      <c r="J7" s="4">
        <v>538.77046263345198</v>
      </c>
      <c r="K7" s="4">
        <v>1037.2811387900356</v>
      </c>
      <c r="L7" s="4">
        <v>1667.7455516014236</v>
      </c>
    </row>
    <row r="8" spans="3:12">
      <c r="C8" t="s">
        <v>20</v>
      </c>
      <c r="D8" s="4">
        <v>282256</v>
      </c>
      <c r="E8" s="4">
        <v>523470</v>
      </c>
      <c r="F8" s="4">
        <v>853622</v>
      </c>
      <c r="I8" t="s">
        <v>20</v>
      </c>
      <c r="J8" s="4">
        <v>488.33217993079586</v>
      </c>
      <c r="K8" s="4">
        <v>905.65743944636677</v>
      </c>
      <c r="L8" s="4">
        <v>1476.8546712802768</v>
      </c>
    </row>
    <row r="9" spans="3:12">
      <c r="C9" t="s">
        <v>21</v>
      </c>
      <c r="D9" s="4">
        <v>329433</v>
      </c>
      <c r="E9" s="4">
        <v>635571</v>
      </c>
      <c r="F9" s="4">
        <v>1018649</v>
      </c>
      <c r="I9" t="s">
        <v>21</v>
      </c>
      <c r="J9" s="4">
        <v>620.40112994350284</v>
      </c>
      <c r="K9" s="4">
        <v>1196.9322033898304</v>
      </c>
      <c r="L9" s="4">
        <v>1918.3596986817327</v>
      </c>
    </row>
    <row r="25" spans="3:20">
      <c r="J25" t="s">
        <v>10</v>
      </c>
      <c r="K25" t="s">
        <v>30</v>
      </c>
    </row>
    <row r="26" spans="3:20"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J26" t="s">
        <v>11</v>
      </c>
      <c r="K26" t="s">
        <v>31</v>
      </c>
    </row>
    <row r="27" spans="3:20">
      <c r="C27" t="s">
        <v>23</v>
      </c>
      <c r="D27" t="s">
        <v>0</v>
      </c>
      <c r="E27">
        <v>15</v>
      </c>
      <c r="F27" s="4">
        <v>1835</v>
      </c>
      <c r="G27" s="4">
        <v>3500</v>
      </c>
      <c r="H27" s="4">
        <v>5701</v>
      </c>
      <c r="I27" s="1" t="s">
        <v>8</v>
      </c>
      <c r="J27" s="4">
        <v>1</v>
      </c>
      <c r="K27" s="1" t="s">
        <v>9</v>
      </c>
      <c r="L27">
        <f>F27*J27</f>
        <v>1835</v>
      </c>
      <c r="M27">
        <f>G27*J27</f>
        <v>3500</v>
      </c>
      <c r="N27">
        <f>H27*J27</f>
        <v>5701</v>
      </c>
      <c r="O27" s="4"/>
      <c r="P27" s="4"/>
      <c r="Q27" s="4"/>
    </row>
    <row r="28" spans="3:20">
      <c r="C28" t="s">
        <v>23</v>
      </c>
      <c r="D28" t="s">
        <v>0</v>
      </c>
      <c r="E28">
        <v>10</v>
      </c>
      <c r="F28" s="4">
        <v>1174</v>
      </c>
      <c r="G28" s="4">
        <v>2201</v>
      </c>
      <c r="H28" s="4">
        <v>3618</v>
      </c>
      <c r="I28" s="1" t="s">
        <v>8</v>
      </c>
      <c r="J28" s="4">
        <v>1</v>
      </c>
      <c r="K28" s="1" t="s">
        <v>9</v>
      </c>
      <c r="L28">
        <f t="shared" ref="L28:L37" si="0">F28*J28</f>
        <v>1174</v>
      </c>
      <c r="M28">
        <f t="shared" ref="M28:M37" si="1">G28*J28</f>
        <v>2201</v>
      </c>
      <c r="N28">
        <f t="shared" ref="N28:N37" si="2">H28*J28</f>
        <v>3618</v>
      </c>
      <c r="O28" s="4"/>
      <c r="P28" s="4"/>
      <c r="Q28" s="4"/>
    </row>
    <row r="29" spans="3:20">
      <c r="C29" t="s">
        <v>23</v>
      </c>
      <c r="D29" t="s">
        <v>0</v>
      </c>
      <c r="E29">
        <v>6</v>
      </c>
      <c r="F29" s="4">
        <v>861</v>
      </c>
      <c r="G29" s="4">
        <v>1625</v>
      </c>
      <c r="H29" s="4">
        <v>2666</v>
      </c>
      <c r="I29" s="1" t="s">
        <v>8</v>
      </c>
      <c r="J29" s="4">
        <v>3</v>
      </c>
      <c r="K29" s="1" t="s">
        <v>9</v>
      </c>
      <c r="L29">
        <f t="shared" si="0"/>
        <v>2583</v>
      </c>
      <c r="M29">
        <f t="shared" si="1"/>
        <v>4875</v>
      </c>
      <c r="N29">
        <f t="shared" si="2"/>
        <v>7998</v>
      </c>
      <c r="O29" s="4"/>
      <c r="P29" s="4"/>
      <c r="Q29" s="4"/>
      <c r="R29" t="s">
        <v>5</v>
      </c>
      <c r="S29" t="s">
        <v>6</v>
      </c>
      <c r="T29" t="s">
        <v>7</v>
      </c>
    </row>
    <row r="30" spans="3:20">
      <c r="C30" t="s">
        <v>23</v>
      </c>
      <c r="D30" t="s">
        <v>0</v>
      </c>
      <c r="E30">
        <v>5</v>
      </c>
      <c r="F30" s="4">
        <v>675</v>
      </c>
      <c r="G30" s="4">
        <v>1280</v>
      </c>
      <c r="H30" s="4">
        <v>2110</v>
      </c>
      <c r="I30" s="1" t="s">
        <v>8</v>
      </c>
      <c r="J30" s="4">
        <v>3</v>
      </c>
      <c r="K30" s="1" t="s">
        <v>9</v>
      </c>
      <c r="L30">
        <f t="shared" si="0"/>
        <v>2025</v>
      </c>
      <c r="M30">
        <f t="shared" si="1"/>
        <v>3840</v>
      </c>
      <c r="N30">
        <f t="shared" si="2"/>
        <v>6330</v>
      </c>
      <c r="O30" s="4"/>
      <c r="P30" s="4"/>
      <c r="Q30" s="4" t="s">
        <v>13</v>
      </c>
      <c r="R30">
        <v>234490</v>
      </c>
      <c r="S30">
        <v>445047</v>
      </c>
      <c r="T30">
        <v>729866</v>
      </c>
    </row>
    <row r="31" spans="3:20">
      <c r="C31" t="s">
        <v>23</v>
      </c>
      <c r="D31" t="s">
        <v>0</v>
      </c>
      <c r="E31">
        <v>4</v>
      </c>
      <c r="F31" s="4">
        <v>635</v>
      </c>
      <c r="G31" s="4">
        <v>1200</v>
      </c>
      <c r="H31" s="4">
        <v>1988</v>
      </c>
      <c r="I31" s="1" t="s">
        <v>8</v>
      </c>
      <c r="J31" s="4">
        <v>5</v>
      </c>
      <c r="K31" s="1" t="s">
        <v>9</v>
      </c>
      <c r="L31">
        <f t="shared" si="0"/>
        <v>3175</v>
      </c>
      <c r="M31">
        <f t="shared" si="1"/>
        <v>6000</v>
      </c>
      <c r="N31">
        <f t="shared" si="2"/>
        <v>9940</v>
      </c>
      <c r="O31" s="4"/>
      <c r="P31" s="4"/>
      <c r="Q31" s="4" t="s">
        <v>14</v>
      </c>
      <c r="R31">
        <f>R30/590</f>
        <v>397.4406779661017</v>
      </c>
      <c r="S31">
        <f t="shared" ref="S31:T31" si="3">S30/590</f>
        <v>754.31694915254241</v>
      </c>
      <c r="T31">
        <f t="shared" si="3"/>
        <v>1237.0610169491526</v>
      </c>
    </row>
    <row r="32" spans="3:20">
      <c r="C32" t="s">
        <v>23</v>
      </c>
      <c r="D32" t="s">
        <v>0</v>
      </c>
      <c r="E32">
        <v>3</v>
      </c>
      <c r="F32" s="4">
        <v>543</v>
      </c>
      <c r="G32" s="4">
        <v>1042</v>
      </c>
      <c r="H32" s="4">
        <v>1709</v>
      </c>
      <c r="I32" s="1" t="s">
        <v>8</v>
      </c>
      <c r="J32" s="4">
        <v>23</v>
      </c>
      <c r="K32" s="1" t="s">
        <v>9</v>
      </c>
      <c r="L32">
        <f t="shared" si="0"/>
        <v>12489</v>
      </c>
      <c r="M32">
        <f t="shared" si="1"/>
        <v>23966</v>
      </c>
      <c r="N32">
        <f t="shared" si="2"/>
        <v>39307</v>
      </c>
      <c r="O32" s="4"/>
      <c r="P32" s="4"/>
      <c r="Q32" s="4"/>
    </row>
    <row r="33" spans="3:20">
      <c r="C33" t="s">
        <v>23</v>
      </c>
      <c r="D33" t="s">
        <v>0</v>
      </c>
      <c r="E33">
        <v>2</v>
      </c>
      <c r="F33" s="4">
        <v>469</v>
      </c>
      <c r="G33" s="4">
        <v>880</v>
      </c>
      <c r="H33" s="4">
        <v>1461</v>
      </c>
      <c r="I33" s="1" t="s">
        <v>8</v>
      </c>
      <c r="J33" s="4">
        <v>105</v>
      </c>
      <c r="K33" s="1" t="s">
        <v>9</v>
      </c>
      <c r="L33">
        <f t="shared" si="0"/>
        <v>49245</v>
      </c>
      <c r="M33">
        <f t="shared" si="1"/>
        <v>92400</v>
      </c>
      <c r="N33">
        <f t="shared" si="2"/>
        <v>153405</v>
      </c>
      <c r="O33" s="4"/>
      <c r="P33" s="4"/>
      <c r="Q33" s="4"/>
    </row>
    <row r="34" spans="3:20">
      <c r="C34" t="s">
        <v>23</v>
      </c>
      <c r="D34" t="s">
        <v>0</v>
      </c>
      <c r="E34">
        <v>1</v>
      </c>
      <c r="F34" s="4">
        <v>300</v>
      </c>
      <c r="G34" s="4">
        <v>570</v>
      </c>
      <c r="H34" s="4">
        <v>931</v>
      </c>
      <c r="I34" s="1" t="s">
        <v>8</v>
      </c>
      <c r="J34" s="4">
        <v>419</v>
      </c>
      <c r="K34" s="1" t="s">
        <v>9</v>
      </c>
      <c r="L34">
        <f t="shared" si="0"/>
        <v>125700</v>
      </c>
      <c r="M34">
        <f t="shared" si="1"/>
        <v>238830</v>
      </c>
      <c r="N34">
        <f t="shared" si="2"/>
        <v>390089</v>
      </c>
      <c r="O34" s="4"/>
      <c r="P34" s="4"/>
      <c r="Q34" s="4"/>
    </row>
    <row r="35" spans="3:20">
      <c r="C35" t="s">
        <v>23</v>
      </c>
      <c r="D35" t="s">
        <v>1</v>
      </c>
      <c r="E35">
        <v>4</v>
      </c>
      <c r="F35" s="4">
        <v>2577</v>
      </c>
      <c r="G35" s="4">
        <v>4901</v>
      </c>
      <c r="H35" s="4">
        <v>7981</v>
      </c>
      <c r="I35" s="1" t="s">
        <v>8</v>
      </c>
      <c r="J35" s="4">
        <v>1</v>
      </c>
      <c r="K35" s="1" t="s">
        <v>9</v>
      </c>
      <c r="L35">
        <f t="shared" si="0"/>
        <v>2577</v>
      </c>
      <c r="M35">
        <f t="shared" si="1"/>
        <v>4901</v>
      </c>
      <c r="N35">
        <f t="shared" si="2"/>
        <v>7981</v>
      </c>
      <c r="O35" s="4"/>
      <c r="P35" s="4"/>
      <c r="Q35" s="4"/>
    </row>
    <row r="36" spans="3:20">
      <c r="C36" t="s">
        <v>23</v>
      </c>
      <c r="D36" t="s">
        <v>1</v>
      </c>
      <c r="E36">
        <v>2</v>
      </c>
      <c r="F36" s="4">
        <v>1543</v>
      </c>
      <c r="G36" s="4">
        <v>2966</v>
      </c>
      <c r="H36" s="4">
        <v>4833</v>
      </c>
      <c r="I36" s="1" t="s">
        <v>8</v>
      </c>
      <c r="J36" s="4">
        <v>9</v>
      </c>
      <c r="K36" s="1" t="s">
        <v>9</v>
      </c>
      <c r="L36">
        <f t="shared" si="0"/>
        <v>13887</v>
      </c>
      <c r="M36">
        <f t="shared" si="1"/>
        <v>26694</v>
      </c>
      <c r="N36">
        <f t="shared" si="2"/>
        <v>43497</v>
      </c>
      <c r="O36" s="4"/>
      <c r="P36" s="4"/>
      <c r="Q36" s="4"/>
    </row>
    <row r="37" spans="3:20">
      <c r="C37" t="s">
        <v>23</v>
      </c>
      <c r="D37" t="s">
        <v>1</v>
      </c>
      <c r="E37">
        <v>1</v>
      </c>
      <c r="F37" s="4">
        <v>990</v>
      </c>
      <c r="G37" s="4">
        <v>1892</v>
      </c>
      <c r="H37" s="4">
        <v>3100</v>
      </c>
      <c r="I37" s="1" t="s">
        <v>8</v>
      </c>
      <c r="J37" s="4">
        <v>20</v>
      </c>
      <c r="K37" s="1" t="s">
        <v>9</v>
      </c>
      <c r="L37">
        <f t="shared" si="0"/>
        <v>19800</v>
      </c>
      <c r="M37">
        <f t="shared" si="1"/>
        <v>37840</v>
      </c>
      <c r="N37">
        <f t="shared" si="2"/>
        <v>62000</v>
      </c>
      <c r="O37" s="4"/>
      <c r="P37" s="4"/>
      <c r="Q37" s="4"/>
    </row>
    <row r="38" spans="3:20">
      <c r="I38" t="s">
        <v>12</v>
      </c>
      <c r="J38" s="4">
        <f>SUM(J27:J37)</f>
        <v>590</v>
      </c>
      <c r="K38" t="s">
        <v>13</v>
      </c>
      <c r="L38">
        <f>SUM(L27:L37)</f>
        <v>234490</v>
      </c>
      <c r="M38">
        <f>SUM(M27:M37)</f>
        <v>445047</v>
      </c>
      <c r="N38">
        <f>SUM(N27:N37)</f>
        <v>729866</v>
      </c>
    </row>
    <row r="41" spans="3:20">
      <c r="J41" t="s">
        <v>10</v>
      </c>
      <c r="K41" t="s">
        <v>32</v>
      </c>
    </row>
    <row r="42" spans="3:20"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J42" t="s">
        <v>11</v>
      </c>
      <c r="K42" t="s">
        <v>29</v>
      </c>
    </row>
    <row r="43" spans="3:20">
      <c r="C43" t="s">
        <v>24</v>
      </c>
      <c r="D43" t="s">
        <v>0</v>
      </c>
      <c r="E43">
        <v>15</v>
      </c>
      <c r="F43" s="4">
        <v>1844</v>
      </c>
      <c r="G43" s="4">
        <v>3512</v>
      </c>
      <c r="H43" s="4">
        <v>5710</v>
      </c>
      <c r="I43" s="1" t="s">
        <v>8</v>
      </c>
      <c r="J43" s="4">
        <v>1</v>
      </c>
      <c r="K43" s="1" t="s">
        <v>9</v>
      </c>
      <c r="L43">
        <f>F43*J43</f>
        <v>1844</v>
      </c>
      <c r="M43">
        <f>G43*J43</f>
        <v>3512</v>
      </c>
      <c r="N43">
        <f>H43*J43</f>
        <v>5710</v>
      </c>
      <c r="O43" s="4"/>
      <c r="P43" s="4"/>
      <c r="Q43" s="4"/>
    </row>
    <row r="44" spans="3:20">
      <c r="C44" t="s">
        <v>24</v>
      </c>
      <c r="D44" t="s">
        <v>0</v>
      </c>
      <c r="E44">
        <v>10</v>
      </c>
      <c r="F44" s="4">
        <v>1168</v>
      </c>
      <c r="G44" s="4">
        <v>2211</v>
      </c>
      <c r="H44" s="4">
        <v>3609</v>
      </c>
      <c r="I44" s="1" t="s">
        <v>8</v>
      </c>
      <c r="J44" s="4">
        <v>1</v>
      </c>
      <c r="K44" s="1" t="s">
        <v>9</v>
      </c>
      <c r="L44">
        <f t="shared" ref="L44:L53" si="4">F44*J44</f>
        <v>1168</v>
      </c>
      <c r="M44">
        <f t="shared" ref="M44:M53" si="5">G44*J44</f>
        <v>2211</v>
      </c>
      <c r="N44">
        <f t="shared" ref="N44:N53" si="6">H44*J44</f>
        <v>3609</v>
      </c>
      <c r="O44" s="4"/>
      <c r="P44" s="4"/>
      <c r="Q44" s="4"/>
    </row>
    <row r="45" spans="3:20">
      <c r="C45" t="s">
        <v>24</v>
      </c>
      <c r="D45" t="s">
        <v>0</v>
      </c>
      <c r="E45">
        <v>6</v>
      </c>
      <c r="F45" s="4">
        <v>863</v>
      </c>
      <c r="G45" s="4">
        <v>1633</v>
      </c>
      <c r="H45" s="4">
        <v>2670</v>
      </c>
      <c r="I45" s="1" t="s">
        <v>8</v>
      </c>
      <c r="J45" s="4">
        <v>4</v>
      </c>
      <c r="K45" s="1" t="s">
        <v>9</v>
      </c>
      <c r="L45">
        <f t="shared" si="4"/>
        <v>3452</v>
      </c>
      <c r="M45">
        <f t="shared" si="5"/>
        <v>6532</v>
      </c>
      <c r="N45">
        <f t="shared" si="6"/>
        <v>10680</v>
      </c>
      <c r="O45" s="4"/>
      <c r="P45" s="4"/>
      <c r="Q45" s="4"/>
      <c r="R45" t="s">
        <v>5</v>
      </c>
      <c r="S45" t="s">
        <v>6</v>
      </c>
      <c r="T45" t="s">
        <v>7</v>
      </c>
    </row>
    <row r="46" spans="3:20">
      <c r="C46" t="s">
        <v>24</v>
      </c>
      <c r="D46" t="s">
        <v>0</v>
      </c>
      <c r="E46">
        <v>5</v>
      </c>
      <c r="F46" s="4">
        <v>670</v>
      </c>
      <c r="G46" s="4">
        <v>1271</v>
      </c>
      <c r="H46" s="4">
        <v>2100</v>
      </c>
      <c r="I46" s="1" t="s">
        <v>8</v>
      </c>
      <c r="J46" s="4">
        <v>3</v>
      </c>
      <c r="K46" s="1" t="s">
        <v>9</v>
      </c>
      <c r="L46">
        <f t="shared" si="4"/>
        <v>2010</v>
      </c>
      <c r="M46">
        <f t="shared" si="5"/>
        <v>3813</v>
      </c>
      <c r="N46">
        <f t="shared" si="6"/>
        <v>6300</v>
      </c>
      <c r="O46" s="4"/>
      <c r="P46" s="4"/>
      <c r="Q46" s="4" t="s">
        <v>13</v>
      </c>
      <c r="R46">
        <v>237682</v>
      </c>
      <c r="S46">
        <v>454023</v>
      </c>
      <c r="T46">
        <v>745021</v>
      </c>
    </row>
    <row r="47" spans="3:20">
      <c r="C47" t="s">
        <v>24</v>
      </c>
      <c r="D47" t="s">
        <v>0</v>
      </c>
      <c r="E47">
        <v>4</v>
      </c>
      <c r="F47" s="4">
        <v>633</v>
      </c>
      <c r="G47" s="4">
        <v>1199</v>
      </c>
      <c r="H47" s="4">
        <v>1999</v>
      </c>
      <c r="I47" s="1" t="s">
        <v>8</v>
      </c>
      <c r="J47" s="4">
        <v>6</v>
      </c>
      <c r="K47" s="1" t="s">
        <v>9</v>
      </c>
      <c r="L47">
        <f t="shared" si="4"/>
        <v>3798</v>
      </c>
      <c r="M47">
        <f t="shared" si="5"/>
        <v>7194</v>
      </c>
      <c r="N47">
        <f t="shared" si="6"/>
        <v>11994</v>
      </c>
      <c r="O47" s="4"/>
      <c r="P47" s="4"/>
      <c r="Q47" s="4" t="s">
        <v>14</v>
      </c>
      <c r="R47">
        <f>R46/602</f>
        <v>394.8205980066445</v>
      </c>
      <c r="S47">
        <f t="shared" ref="S47:T47" si="7">S46/602</f>
        <v>754.19102990033218</v>
      </c>
      <c r="T47">
        <f t="shared" si="7"/>
        <v>1237.5764119601329</v>
      </c>
    </row>
    <row r="48" spans="3:20">
      <c r="C48" t="s">
        <v>24</v>
      </c>
      <c r="D48" t="s">
        <v>0</v>
      </c>
      <c r="E48">
        <v>3</v>
      </c>
      <c r="F48" s="4">
        <v>533</v>
      </c>
      <c r="G48" s="4">
        <v>1046</v>
      </c>
      <c r="H48" s="4">
        <v>1720</v>
      </c>
      <c r="I48" s="1" t="s">
        <v>8</v>
      </c>
      <c r="J48" s="4">
        <v>23</v>
      </c>
      <c r="K48" s="1" t="s">
        <v>9</v>
      </c>
      <c r="L48">
        <f t="shared" si="4"/>
        <v>12259</v>
      </c>
      <c r="M48">
        <f t="shared" si="5"/>
        <v>24058</v>
      </c>
      <c r="N48">
        <f t="shared" si="6"/>
        <v>39560</v>
      </c>
      <c r="O48" s="4"/>
      <c r="P48" s="4"/>
      <c r="Q48" s="4"/>
    </row>
    <row r="49" spans="3:20">
      <c r="C49" t="s">
        <v>24</v>
      </c>
      <c r="D49" t="s">
        <v>0</v>
      </c>
      <c r="E49">
        <v>2</v>
      </c>
      <c r="F49" s="4">
        <v>466</v>
      </c>
      <c r="G49" s="4">
        <v>878</v>
      </c>
      <c r="H49" s="4">
        <v>1465</v>
      </c>
      <c r="I49" s="1" t="s">
        <v>8</v>
      </c>
      <c r="J49" s="4">
        <v>106</v>
      </c>
      <c r="K49" s="1" t="s">
        <v>9</v>
      </c>
      <c r="L49">
        <f t="shared" si="4"/>
        <v>49396</v>
      </c>
      <c r="M49">
        <f t="shared" si="5"/>
        <v>93068</v>
      </c>
      <c r="N49">
        <f t="shared" si="6"/>
        <v>155290</v>
      </c>
      <c r="O49" s="4"/>
      <c r="P49" s="4"/>
      <c r="Q49" s="4"/>
    </row>
    <row r="50" spans="3:20">
      <c r="C50" t="s">
        <v>24</v>
      </c>
      <c r="D50" t="s">
        <v>0</v>
      </c>
      <c r="E50">
        <v>1</v>
      </c>
      <c r="F50" s="4">
        <v>299</v>
      </c>
      <c r="G50" s="4">
        <v>573</v>
      </c>
      <c r="H50" s="4">
        <v>935</v>
      </c>
      <c r="I50" s="1" t="s">
        <v>8</v>
      </c>
      <c r="J50" s="4">
        <v>429</v>
      </c>
      <c r="K50" s="1" t="s">
        <v>9</v>
      </c>
      <c r="L50">
        <f t="shared" si="4"/>
        <v>128271</v>
      </c>
      <c r="M50">
        <f t="shared" si="5"/>
        <v>245817</v>
      </c>
      <c r="N50">
        <f t="shared" si="6"/>
        <v>401115</v>
      </c>
      <c r="O50" s="4"/>
      <c r="P50" s="4"/>
      <c r="Q50" s="4"/>
    </row>
    <row r="51" spans="3:20">
      <c r="C51" t="s">
        <v>24</v>
      </c>
      <c r="D51" t="s">
        <v>1</v>
      </c>
      <c r="E51">
        <v>4</v>
      </c>
      <c r="F51" s="4">
        <v>2580</v>
      </c>
      <c r="G51" s="4">
        <v>4916</v>
      </c>
      <c r="H51" s="4">
        <v>8001</v>
      </c>
      <c r="I51" s="1" t="s">
        <v>8</v>
      </c>
      <c r="J51" s="4">
        <v>1</v>
      </c>
      <c r="K51" s="1" t="s">
        <v>9</v>
      </c>
      <c r="L51">
        <f t="shared" si="4"/>
        <v>2580</v>
      </c>
      <c r="M51">
        <f t="shared" si="5"/>
        <v>4916</v>
      </c>
      <c r="N51">
        <f t="shared" si="6"/>
        <v>8001</v>
      </c>
      <c r="O51" s="4"/>
      <c r="P51" s="4"/>
      <c r="Q51" s="4"/>
    </row>
    <row r="52" spans="3:20">
      <c r="C52" t="s">
        <v>24</v>
      </c>
      <c r="D52" t="s">
        <v>1</v>
      </c>
      <c r="E52">
        <v>2</v>
      </c>
      <c r="F52" s="4">
        <v>1547</v>
      </c>
      <c r="G52" s="4">
        <v>2978</v>
      </c>
      <c r="H52" s="4">
        <v>4844</v>
      </c>
      <c r="I52" s="1" t="s">
        <v>8</v>
      </c>
      <c r="J52" s="4">
        <v>9</v>
      </c>
      <c r="K52" s="1" t="s">
        <v>9</v>
      </c>
      <c r="L52">
        <f t="shared" si="4"/>
        <v>13923</v>
      </c>
      <c r="M52">
        <f t="shared" si="5"/>
        <v>26802</v>
      </c>
      <c r="N52">
        <f t="shared" si="6"/>
        <v>43596</v>
      </c>
      <c r="O52" s="4"/>
      <c r="P52" s="4"/>
      <c r="Q52" s="4"/>
    </row>
    <row r="53" spans="3:20">
      <c r="C53" t="s">
        <v>24</v>
      </c>
      <c r="D53" t="s">
        <v>1</v>
      </c>
      <c r="E53">
        <v>1</v>
      </c>
      <c r="F53" s="4">
        <v>999</v>
      </c>
      <c r="G53" s="4">
        <v>1900</v>
      </c>
      <c r="H53" s="4">
        <v>3114</v>
      </c>
      <c r="I53" s="1" t="s">
        <v>8</v>
      </c>
      <c r="J53" s="4">
        <v>19</v>
      </c>
      <c r="K53" s="1" t="s">
        <v>9</v>
      </c>
      <c r="L53">
        <f t="shared" si="4"/>
        <v>18981</v>
      </c>
      <c r="M53">
        <f t="shared" si="5"/>
        <v>36100</v>
      </c>
      <c r="N53">
        <f t="shared" si="6"/>
        <v>59166</v>
      </c>
      <c r="O53" s="4"/>
      <c r="P53" s="4"/>
      <c r="Q53" s="4"/>
    </row>
    <row r="54" spans="3:20">
      <c r="I54" t="s">
        <v>12</v>
      </c>
      <c r="J54" s="4">
        <f>SUM(J43:J53)</f>
        <v>602</v>
      </c>
      <c r="K54" t="s">
        <v>13</v>
      </c>
      <c r="L54">
        <f>SUM(L43:L53)</f>
        <v>237682</v>
      </c>
      <c r="M54">
        <f>SUM(M43:M53)</f>
        <v>454023</v>
      </c>
      <c r="N54">
        <f>SUM(N43:N53)</f>
        <v>745021</v>
      </c>
    </row>
    <row r="57" spans="3:20">
      <c r="J57" t="s">
        <v>10</v>
      </c>
      <c r="K57" t="s">
        <v>33</v>
      </c>
    </row>
    <row r="58" spans="3:20"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J58" t="s">
        <v>11</v>
      </c>
      <c r="K58" t="s">
        <v>34</v>
      </c>
    </row>
    <row r="59" spans="3:20">
      <c r="C59" t="s">
        <v>25</v>
      </c>
      <c r="D59" t="s">
        <v>0</v>
      </c>
      <c r="E59">
        <v>15</v>
      </c>
      <c r="F59" s="4">
        <v>1855</v>
      </c>
      <c r="G59" s="4">
        <v>3511</v>
      </c>
      <c r="H59" s="4">
        <v>5733</v>
      </c>
      <c r="I59" s="1" t="s">
        <v>8</v>
      </c>
      <c r="J59" s="4">
        <v>1</v>
      </c>
      <c r="K59" s="1" t="s">
        <v>9</v>
      </c>
      <c r="L59">
        <f>F59*J59</f>
        <v>1855</v>
      </c>
      <c r="M59">
        <f>G59*J59</f>
        <v>3511</v>
      </c>
      <c r="N59">
        <f>H59*J59</f>
        <v>5733</v>
      </c>
      <c r="O59" s="4"/>
      <c r="P59" s="4"/>
      <c r="Q59" s="4"/>
    </row>
    <row r="60" spans="3:20">
      <c r="C60" t="s">
        <v>25</v>
      </c>
      <c r="D60" t="s">
        <v>0</v>
      </c>
      <c r="E60">
        <v>10</v>
      </c>
      <c r="F60" s="4">
        <v>1175</v>
      </c>
      <c r="G60" s="4">
        <v>2214</v>
      </c>
      <c r="H60" s="4">
        <v>3612</v>
      </c>
      <c r="I60" s="1" t="s">
        <v>8</v>
      </c>
      <c r="J60" s="4">
        <v>1</v>
      </c>
      <c r="K60" s="1" t="s">
        <v>9</v>
      </c>
      <c r="L60">
        <f t="shared" ref="L60:L74" si="8">F60*J60</f>
        <v>1175</v>
      </c>
      <c r="M60">
        <f t="shared" ref="M60:M74" si="9">G60*J60</f>
        <v>2214</v>
      </c>
      <c r="N60">
        <f t="shared" ref="N60:N74" si="10">H60*J60</f>
        <v>3612</v>
      </c>
      <c r="O60" s="4"/>
      <c r="P60" s="4"/>
      <c r="Q60" s="4"/>
    </row>
    <row r="61" spans="3:20">
      <c r="C61" t="s">
        <v>25</v>
      </c>
      <c r="D61" t="s">
        <v>0</v>
      </c>
      <c r="E61">
        <v>6</v>
      </c>
      <c r="F61" s="4">
        <v>866</v>
      </c>
      <c r="G61" s="4">
        <v>1632</v>
      </c>
      <c r="H61" s="4">
        <v>2659.6666666666665</v>
      </c>
      <c r="I61" s="1" t="s">
        <v>8</v>
      </c>
      <c r="J61" s="4">
        <v>3</v>
      </c>
      <c r="K61" s="1" t="s">
        <v>9</v>
      </c>
      <c r="L61">
        <f t="shared" si="8"/>
        <v>2598</v>
      </c>
      <c r="M61">
        <f t="shared" si="9"/>
        <v>4896</v>
      </c>
      <c r="N61">
        <f t="shared" si="10"/>
        <v>7979</v>
      </c>
      <c r="O61" s="4"/>
      <c r="P61" s="4"/>
      <c r="Q61" s="4"/>
      <c r="R61" t="s">
        <v>5</v>
      </c>
      <c r="S61" t="s">
        <v>6</v>
      </c>
      <c r="T61" t="s">
        <v>7</v>
      </c>
    </row>
    <row r="62" spans="3:20">
      <c r="C62" t="s">
        <v>25</v>
      </c>
      <c r="D62" t="s">
        <v>0</v>
      </c>
      <c r="E62">
        <v>5</v>
      </c>
      <c r="F62" s="4">
        <v>687</v>
      </c>
      <c r="G62" s="4">
        <v>1302</v>
      </c>
      <c r="H62" s="4">
        <v>2123</v>
      </c>
      <c r="I62" s="1" t="s">
        <v>8</v>
      </c>
      <c r="J62" s="4">
        <v>3</v>
      </c>
      <c r="K62" s="1" t="s">
        <v>9</v>
      </c>
      <c r="L62">
        <f t="shared" si="8"/>
        <v>2061</v>
      </c>
      <c r="M62">
        <f t="shared" si="9"/>
        <v>3906</v>
      </c>
      <c r="N62">
        <f t="shared" si="10"/>
        <v>6369</v>
      </c>
      <c r="O62" s="4"/>
      <c r="P62" s="4"/>
      <c r="Q62" s="4" t="s">
        <v>13</v>
      </c>
      <c r="R62">
        <v>253765</v>
      </c>
      <c r="S62">
        <v>487333</v>
      </c>
      <c r="T62">
        <v>788500</v>
      </c>
    </row>
    <row r="63" spans="3:20">
      <c r="C63" t="s">
        <v>25</v>
      </c>
      <c r="D63" t="s">
        <v>0</v>
      </c>
      <c r="E63">
        <v>4</v>
      </c>
      <c r="F63" s="4">
        <v>650</v>
      </c>
      <c r="G63" s="4">
        <v>1240</v>
      </c>
      <c r="H63" s="4">
        <v>2019</v>
      </c>
      <c r="I63" s="1" t="s">
        <v>8</v>
      </c>
      <c r="J63" s="4">
        <v>5</v>
      </c>
      <c r="K63" s="1" t="s">
        <v>9</v>
      </c>
      <c r="L63">
        <f t="shared" si="8"/>
        <v>3250</v>
      </c>
      <c r="M63">
        <f t="shared" si="9"/>
        <v>6200</v>
      </c>
      <c r="N63">
        <f t="shared" si="10"/>
        <v>10095</v>
      </c>
      <c r="O63" s="4"/>
      <c r="P63" s="4"/>
      <c r="Q63" s="4" t="s">
        <v>14</v>
      </c>
      <c r="R63">
        <f>R62/558</f>
        <v>454.77598566308245</v>
      </c>
      <c r="S63">
        <f t="shared" ref="S63:T63" si="11">S62/558</f>
        <v>873.35663082437281</v>
      </c>
      <c r="T63">
        <f t="shared" si="11"/>
        <v>1413.0824372759857</v>
      </c>
    </row>
    <row r="64" spans="3:20">
      <c r="C64" t="s">
        <v>25</v>
      </c>
      <c r="D64" t="s">
        <v>0</v>
      </c>
      <c r="E64">
        <v>3</v>
      </c>
      <c r="F64" s="4">
        <v>552</v>
      </c>
      <c r="G64" s="4">
        <v>1058</v>
      </c>
      <c r="H64" s="4">
        <v>1710</v>
      </c>
      <c r="I64" s="1" t="s">
        <v>8</v>
      </c>
      <c r="J64" s="4">
        <v>21</v>
      </c>
      <c r="K64" s="1" t="s">
        <v>9</v>
      </c>
      <c r="L64">
        <f t="shared" si="8"/>
        <v>11592</v>
      </c>
      <c r="M64">
        <f t="shared" si="9"/>
        <v>22218</v>
      </c>
      <c r="N64">
        <f t="shared" si="10"/>
        <v>35910</v>
      </c>
      <c r="O64" s="4"/>
      <c r="P64" s="4"/>
      <c r="Q64" s="4"/>
    </row>
    <row r="65" spans="3:17">
      <c r="C65" t="s">
        <v>25</v>
      </c>
      <c r="D65" t="s">
        <v>0</v>
      </c>
      <c r="E65">
        <v>2</v>
      </c>
      <c r="F65" s="4">
        <v>465</v>
      </c>
      <c r="G65" s="4">
        <v>900</v>
      </c>
      <c r="H65" s="4">
        <v>1468</v>
      </c>
      <c r="I65" s="1" t="s">
        <v>8</v>
      </c>
      <c r="J65" s="4">
        <v>95</v>
      </c>
      <c r="K65" s="1" t="s">
        <v>9</v>
      </c>
      <c r="L65">
        <f t="shared" si="8"/>
        <v>44175</v>
      </c>
      <c r="M65">
        <f t="shared" si="9"/>
        <v>85500</v>
      </c>
      <c r="N65">
        <f t="shared" si="10"/>
        <v>139460</v>
      </c>
      <c r="O65" s="4"/>
      <c r="P65" s="4"/>
      <c r="Q65" s="4"/>
    </row>
    <row r="66" spans="3:17">
      <c r="C66" t="s">
        <v>25</v>
      </c>
      <c r="D66" t="s">
        <v>0</v>
      </c>
      <c r="E66">
        <v>1</v>
      </c>
      <c r="F66" s="4">
        <v>306</v>
      </c>
      <c r="G66" s="4">
        <v>583</v>
      </c>
      <c r="H66" s="4">
        <v>944</v>
      </c>
      <c r="I66" s="1" t="s">
        <v>8</v>
      </c>
      <c r="J66" s="4">
        <v>399</v>
      </c>
      <c r="K66" s="1" t="s">
        <v>9</v>
      </c>
      <c r="L66">
        <f t="shared" si="8"/>
        <v>122094</v>
      </c>
      <c r="M66">
        <f t="shared" si="9"/>
        <v>232617</v>
      </c>
      <c r="N66">
        <f t="shared" si="10"/>
        <v>376656</v>
      </c>
      <c r="O66" s="4"/>
      <c r="P66" s="4"/>
      <c r="Q66" s="4"/>
    </row>
    <row r="67" spans="3:17">
      <c r="C67" t="s">
        <v>25</v>
      </c>
      <c r="D67" t="s">
        <v>1</v>
      </c>
      <c r="E67">
        <v>10</v>
      </c>
      <c r="F67" s="4">
        <v>8269</v>
      </c>
      <c r="G67" s="4">
        <v>15711</v>
      </c>
      <c r="H67" s="4">
        <v>25636</v>
      </c>
      <c r="I67" s="1" t="s">
        <v>8</v>
      </c>
      <c r="J67" s="4">
        <v>1</v>
      </c>
      <c r="K67" s="1" t="s">
        <v>9</v>
      </c>
      <c r="L67">
        <f t="shared" si="8"/>
        <v>8269</v>
      </c>
      <c r="M67">
        <f t="shared" si="9"/>
        <v>15711</v>
      </c>
      <c r="N67">
        <f t="shared" si="10"/>
        <v>25636</v>
      </c>
      <c r="O67" s="4"/>
      <c r="P67" s="4"/>
      <c r="Q67" s="4"/>
    </row>
    <row r="68" spans="3:17">
      <c r="C68" t="s">
        <v>25</v>
      </c>
      <c r="D68" t="s">
        <v>1</v>
      </c>
      <c r="E68">
        <v>8</v>
      </c>
      <c r="F68" s="4">
        <v>6120</v>
      </c>
      <c r="G68" s="4">
        <v>12530</v>
      </c>
      <c r="H68" s="4">
        <v>19334</v>
      </c>
      <c r="I68" s="1" t="s">
        <v>8</v>
      </c>
      <c r="J68" s="4">
        <v>2</v>
      </c>
      <c r="K68" s="1" t="s">
        <v>9</v>
      </c>
      <c r="L68">
        <f t="shared" si="8"/>
        <v>12240</v>
      </c>
      <c r="M68">
        <f t="shared" si="9"/>
        <v>25060</v>
      </c>
      <c r="N68">
        <f t="shared" si="10"/>
        <v>38668</v>
      </c>
      <c r="O68" s="4"/>
      <c r="P68" s="4"/>
      <c r="Q68" s="4"/>
    </row>
    <row r="69" spans="3:17">
      <c r="C69" t="s">
        <v>25</v>
      </c>
      <c r="D69" t="s">
        <v>1</v>
      </c>
      <c r="E69">
        <v>6</v>
      </c>
      <c r="F69" s="4">
        <v>5576</v>
      </c>
      <c r="G69" s="4">
        <v>11504</v>
      </c>
      <c r="H69" s="4">
        <v>17536</v>
      </c>
      <c r="I69" s="1" t="s">
        <v>8</v>
      </c>
      <c r="J69" s="4">
        <v>1</v>
      </c>
      <c r="K69" s="1" t="s">
        <v>9</v>
      </c>
      <c r="L69">
        <f t="shared" si="8"/>
        <v>5576</v>
      </c>
      <c r="M69">
        <f t="shared" si="9"/>
        <v>11504</v>
      </c>
      <c r="N69">
        <f t="shared" si="10"/>
        <v>17536</v>
      </c>
      <c r="O69" s="4"/>
      <c r="P69" s="4"/>
      <c r="Q69" s="4"/>
    </row>
    <row r="70" spans="3:17">
      <c r="C70" t="s">
        <v>25</v>
      </c>
      <c r="D70" t="s">
        <v>1</v>
      </c>
      <c r="E70">
        <v>5</v>
      </c>
      <c r="F70" s="4">
        <v>5269</v>
      </c>
      <c r="G70" s="4">
        <v>9998</v>
      </c>
      <c r="H70" s="4">
        <v>16309</v>
      </c>
      <c r="I70" s="1" t="s">
        <v>8</v>
      </c>
      <c r="J70" s="4">
        <v>1</v>
      </c>
      <c r="K70" s="1" t="s">
        <v>9</v>
      </c>
      <c r="L70">
        <f t="shared" si="8"/>
        <v>5269</v>
      </c>
      <c r="M70">
        <f t="shared" si="9"/>
        <v>9998</v>
      </c>
      <c r="N70">
        <f t="shared" si="10"/>
        <v>16309</v>
      </c>
      <c r="O70" s="4"/>
      <c r="P70" s="4"/>
      <c r="Q70" s="4"/>
    </row>
    <row r="71" spans="3:17">
      <c r="C71" t="s">
        <v>25</v>
      </c>
      <c r="D71" t="s">
        <v>1</v>
      </c>
      <c r="E71">
        <v>4</v>
      </c>
      <c r="F71" s="4">
        <v>2588</v>
      </c>
      <c r="G71" s="4">
        <v>4905</v>
      </c>
      <c r="H71" s="4">
        <v>8012</v>
      </c>
      <c r="I71" s="1" t="s">
        <v>8</v>
      </c>
      <c r="J71" s="4">
        <v>1</v>
      </c>
      <c r="K71" s="1" t="s">
        <v>9</v>
      </c>
      <c r="L71">
        <f t="shared" si="8"/>
        <v>2588</v>
      </c>
      <c r="M71">
        <f t="shared" si="9"/>
        <v>4905</v>
      </c>
      <c r="N71">
        <f t="shared" si="10"/>
        <v>8012</v>
      </c>
    </row>
    <row r="72" spans="3:17">
      <c r="C72" t="s">
        <v>25</v>
      </c>
      <c r="D72" t="s">
        <v>1</v>
      </c>
      <c r="E72">
        <v>3</v>
      </c>
      <c r="F72" s="4">
        <v>1953</v>
      </c>
      <c r="G72" s="4">
        <v>3698</v>
      </c>
      <c r="H72" s="4">
        <v>6030</v>
      </c>
      <c r="I72" s="1" t="s">
        <v>8</v>
      </c>
      <c r="J72" s="4">
        <v>2</v>
      </c>
      <c r="K72" s="1" t="s">
        <v>9</v>
      </c>
      <c r="L72">
        <f t="shared" si="8"/>
        <v>3906</v>
      </c>
      <c r="M72">
        <f t="shared" si="9"/>
        <v>7396</v>
      </c>
      <c r="N72">
        <f t="shared" si="10"/>
        <v>12060</v>
      </c>
    </row>
    <row r="73" spans="3:17">
      <c r="C73" t="s">
        <v>25</v>
      </c>
      <c r="D73" t="s">
        <v>1</v>
      </c>
      <c r="E73">
        <v>2</v>
      </c>
      <c r="F73" s="4">
        <v>1570</v>
      </c>
      <c r="G73" s="4">
        <v>2978</v>
      </c>
      <c r="H73" s="4">
        <v>4848</v>
      </c>
      <c r="I73" s="1" t="s">
        <v>8</v>
      </c>
      <c r="J73" s="4">
        <v>9</v>
      </c>
      <c r="K73" s="1" t="s">
        <v>9</v>
      </c>
      <c r="L73">
        <f t="shared" si="8"/>
        <v>14130</v>
      </c>
      <c r="M73">
        <f t="shared" si="9"/>
        <v>26802</v>
      </c>
      <c r="N73">
        <f t="shared" si="10"/>
        <v>43632</v>
      </c>
    </row>
    <row r="74" spans="3:17">
      <c r="C74" t="s">
        <v>25</v>
      </c>
      <c r="D74" t="s">
        <v>1</v>
      </c>
      <c r="E74">
        <v>1</v>
      </c>
      <c r="F74" s="4">
        <v>999</v>
      </c>
      <c r="G74" s="4">
        <v>1915</v>
      </c>
      <c r="H74" s="4">
        <v>3141</v>
      </c>
      <c r="I74" s="1" t="s">
        <v>8</v>
      </c>
      <c r="J74" s="4">
        <v>13</v>
      </c>
      <c r="K74" s="1" t="s">
        <v>9</v>
      </c>
      <c r="L74">
        <f t="shared" si="8"/>
        <v>12987</v>
      </c>
      <c r="M74">
        <f t="shared" si="9"/>
        <v>24895</v>
      </c>
      <c r="N74">
        <f t="shared" si="10"/>
        <v>40833</v>
      </c>
    </row>
    <row r="75" spans="3:17">
      <c r="I75" t="s">
        <v>12</v>
      </c>
      <c r="J75" s="4">
        <f>SUM(J59:J74)</f>
        <v>558</v>
      </c>
      <c r="K75" t="s">
        <v>13</v>
      </c>
      <c r="L75">
        <f>SUM(L59:L74)</f>
        <v>253765</v>
      </c>
      <c r="M75">
        <f t="shared" ref="M75:N75" si="12">SUM(M59:M74)</f>
        <v>487333</v>
      </c>
      <c r="N75">
        <f t="shared" si="12"/>
        <v>788500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980DF-3DC0-40DE-966D-5B425AA252F7}">
  <dimension ref="B1:T61"/>
  <sheetViews>
    <sheetView tabSelected="1" workbookViewId="0">
      <selection activeCell="Q16" sqref="Q16"/>
    </sheetView>
  </sheetViews>
  <sheetFormatPr defaultRowHeight="15"/>
  <cols>
    <col min="2" max="2" width="28.28515625" bestFit="1" customWidth="1"/>
    <col min="8" max="8" width="21" bestFit="1" customWidth="1"/>
  </cols>
  <sheetData>
    <row r="1" spans="2:11">
      <c r="B1" t="s">
        <v>15</v>
      </c>
      <c r="C1" t="s">
        <v>5</v>
      </c>
      <c r="D1" t="s">
        <v>6</v>
      </c>
      <c r="E1" t="s">
        <v>7</v>
      </c>
      <c r="H1" t="s">
        <v>16</v>
      </c>
      <c r="I1" t="s">
        <v>5</v>
      </c>
      <c r="J1" t="s">
        <v>6</v>
      </c>
      <c r="K1" t="s">
        <v>7</v>
      </c>
    </row>
    <row r="2" spans="2:11">
      <c r="B2" t="s">
        <v>23</v>
      </c>
      <c r="C2">
        <v>28007</v>
      </c>
      <c r="D2">
        <v>52327</v>
      </c>
      <c r="E2">
        <v>83686</v>
      </c>
      <c r="H2" t="s">
        <v>23</v>
      </c>
      <c r="I2" s="4">
        <v>168.71686746987953</v>
      </c>
      <c r="J2" s="4">
        <v>315.22289156626505</v>
      </c>
      <c r="K2" s="4">
        <v>504.13253012048193</v>
      </c>
    </row>
    <row r="3" spans="2:11">
      <c r="B3" t="s">
        <v>24</v>
      </c>
      <c r="C3">
        <v>29304</v>
      </c>
      <c r="D3">
        <v>53712</v>
      </c>
      <c r="E3">
        <v>84884</v>
      </c>
      <c r="H3" t="s">
        <v>24</v>
      </c>
      <c r="I3" s="4">
        <v>178.6829268292683</v>
      </c>
      <c r="J3" s="4">
        <v>327.51219512195121</v>
      </c>
      <c r="K3" s="4">
        <v>517.58536585365857</v>
      </c>
    </row>
    <row r="4" spans="2:11">
      <c r="B4" t="s">
        <v>25</v>
      </c>
      <c r="C4">
        <v>88134</v>
      </c>
      <c r="D4">
        <v>231995</v>
      </c>
      <c r="E4">
        <v>439091</v>
      </c>
      <c r="H4" t="s">
        <v>25</v>
      </c>
      <c r="I4" s="4">
        <v>540.69938650306744</v>
      </c>
      <c r="J4" s="4">
        <v>1423.282208588957</v>
      </c>
      <c r="K4" s="4">
        <v>2693.8098159509204</v>
      </c>
    </row>
    <row r="5" spans="2:11">
      <c r="B5" t="s">
        <v>17</v>
      </c>
      <c r="C5">
        <v>28920</v>
      </c>
      <c r="D5">
        <v>53160</v>
      </c>
      <c r="E5">
        <v>84306</v>
      </c>
      <c r="H5" t="s">
        <v>17</v>
      </c>
      <c r="I5" s="4">
        <v>174.21686746987953</v>
      </c>
      <c r="J5" s="4">
        <v>320.24096385542168</v>
      </c>
      <c r="K5" s="4">
        <v>507.86746987951807</v>
      </c>
    </row>
    <row r="6" spans="2:11">
      <c r="B6" t="s">
        <v>18</v>
      </c>
      <c r="C6">
        <v>85800</v>
      </c>
      <c r="D6">
        <v>213693</v>
      </c>
      <c r="E6">
        <v>384163</v>
      </c>
      <c r="H6" t="s">
        <v>18</v>
      </c>
      <c r="I6" s="4">
        <v>510.71428571428572</v>
      </c>
      <c r="J6" s="4">
        <v>1271.9821428571429</v>
      </c>
      <c r="K6" s="4">
        <v>2286.6845238095239</v>
      </c>
    </row>
    <row r="7" spans="2:11">
      <c r="B7" t="s">
        <v>19</v>
      </c>
      <c r="C7">
        <v>84071</v>
      </c>
      <c r="D7">
        <v>214531</v>
      </c>
      <c r="E7">
        <v>379404</v>
      </c>
      <c r="H7" t="s">
        <v>19</v>
      </c>
      <c r="I7" s="4">
        <v>518.95679012345681</v>
      </c>
      <c r="J7" s="4">
        <v>1324.2654320987654</v>
      </c>
      <c r="K7" s="4">
        <v>2342</v>
      </c>
    </row>
    <row r="8" spans="2:11">
      <c r="B8" t="s">
        <v>20</v>
      </c>
      <c r="C8">
        <v>128075</v>
      </c>
      <c r="D8">
        <v>340144</v>
      </c>
      <c r="E8">
        <v>639092</v>
      </c>
      <c r="H8" t="s">
        <v>20</v>
      </c>
      <c r="I8" s="4">
        <v>805.50314465408803</v>
      </c>
      <c r="J8" s="4">
        <v>2139.2704402515724</v>
      </c>
      <c r="K8" s="4">
        <v>4019.4465408805031</v>
      </c>
    </row>
    <row r="9" spans="2:11">
      <c r="B9" t="s">
        <v>21</v>
      </c>
      <c r="C9">
        <v>89277</v>
      </c>
      <c r="D9">
        <v>215080</v>
      </c>
      <c r="E9">
        <v>399980</v>
      </c>
      <c r="H9" t="s">
        <v>21</v>
      </c>
      <c r="I9" s="4">
        <v>579.72077922077904</v>
      </c>
      <c r="J9" s="4">
        <v>1396.6233766233765</v>
      </c>
      <c r="K9" s="4">
        <v>2597.2727272727275</v>
      </c>
    </row>
    <row r="32" spans="9:10">
      <c r="I32" t="s">
        <v>10</v>
      </c>
      <c r="J32" t="s">
        <v>35</v>
      </c>
    </row>
    <row r="33" spans="2:20"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I33" t="s">
        <v>11</v>
      </c>
      <c r="J33" t="s">
        <v>36</v>
      </c>
    </row>
    <row r="34" spans="2:20">
      <c r="B34" s="5" t="s">
        <v>23</v>
      </c>
      <c r="C34" t="s">
        <v>0</v>
      </c>
      <c r="D34">
        <v>2</v>
      </c>
      <c r="E34">
        <v>188</v>
      </c>
      <c r="F34">
        <v>305</v>
      </c>
      <c r="G34">
        <v>533</v>
      </c>
      <c r="H34" s="1" t="s">
        <v>8</v>
      </c>
      <c r="I34">
        <v>27</v>
      </c>
      <c r="J34" s="1" t="s">
        <v>9</v>
      </c>
      <c r="K34">
        <f t="shared" ref="K34:K38" si="0">E34*I34</f>
        <v>5076</v>
      </c>
      <c r="L34">
        <f t="shared" ref="L34:L38" si="1">F34*I34</f>
        <v>8235</v>
      </c>
      <c r="M34">
        <f t="shared" ref="M34:M38" si="2">G34*I34</f>
        <v>14391</v>
      </c>
      <c r="Q34" s="2"/>
      <c r="R34" s="2" t="s">
        <v>5</v>
      </c>
      <c r="S34" s="2" t="s">
        <v>6</v>
      </c>
      <c r="T34" s="2" t="s">
        <v>7</v>
      </c>
    </row>
    <row r="35" spans="2:20">
      <c r="B35" s="5" t="s">
        <v>23</v>
      </c>
      <c r="C35" t="s">
        <v>0</v>
      </c>
      <c r="D35">
        <v>1</v>
      </c>
      <c r="E35">
        <v>105</v>
      </c>
      <c r="F35">
        <v>201</v>
      </c>
      <c r="G35">
        <v>310</v>
      </c>
      <c r="H35" s="1" t="s">
        <v>8</v>
      </c>
      <c r="I35">
        <v>118</v>
      </c>
      <c r="J35" s="1" t="s">
        <v>9</v>
      </c>
      <c r="K35">
        <f t="shared" si="0"/>
        <v>12390</v>
      </c>
      <c r="L35">
        <f t="shared" si="1"/>
        <v>23718</v>
      </c>
      <c r="M35">
        <f t="shared" si="2"/>
        <v>36580</v>
      </c>
      <c r="Q35" s="2" t="s">
        <v>13</v>
      </c>
      <c r="R35" s="2">
        <v>28007</v>
      </c>
      <c r="S35" s="2">
        <v>52327</v>
      </c>
      <c r="T35" s="2">
        <v>83686</v>
      </c>
    </row>
    <row r="36" spans="2:20">
      <c r="B36" s="5" t="s">
        <v>23</v>
      </c>
      <c r="C36" t="s">
        <v>1</v>
      </c>
      <c r="D36">
        <v>3</v>
      </c>
      <c r="E36">
        <v>723</v>
      </c>
      <c r="F36">
        <v>1498</v>
      </c>
      <c r="G36">
        <v>2207</v>
      </c>
      <c r="H36" s="1" t="s">
        <v>8</v>
      </c>
      <c r="I36">
        <v>1</v>
      </c>
      <c r="J36" s="1" t="s">
        <v>9</v>
      </c>
      <c r="K36">
        <f t="shared" si="0"/>
        <v>723</v>
      </c>
      <c r="L36">
        <f t="shared" si="1"/>
        <v>1498</v>
      </c>
      <c r="M36">
        <f t="shared" si="2"/>
        <v>2207</v>
      </c>
      <c r="Q36" s="2" t="s">
        <v>14</v>
      </c>
      <c r="R36" s="2">
        <f>R35/166</f>
        <v>168.71686746987953</v>
      </c>
      <c r="S36" s="2">
        <f t="shared" ref="S36:T36" si="3">S35/166</f>
        <v>315.22289156626505</v>
      </c>
      <c r="T36" s="2">
        <f t="shared" si="3"/>
        <v>504.13253012048193</v>
      </c>
    </row>
    <row r="37" spans="2:20">
      <c r="B37" s="5" t="s">
        <v>23</v>
      </c>
      <c r="C37" t="s">
        <v>1</v>
      </c>
      <c r="D37">
        <v>2</v>
      </c>
      <c r="E37">
        <v>589</v>
      </c>
      <c r="F37">
        <v>1140</v>
      </c>
      <c r="G37">
        <v>1745</v>
      </c>
      <c r="H37" s="1" t="s">
        <v>8</v>
      </c>
      <c r="I37">
        <v>2</v>
      </c>
      <c r="J37" s="1" t="s">
        <v>9</v>
      </c>
      <c r="K37">
        <f t="shared" si="0"/>
        <v>1178</v>
      </c>
      <c r="L37">
        <f t="shared" si="1"/>
        <v>2280</v>
      </c>
      <c r="M37">
        <f t="shared" si="2"/>
        <v>3490</v>
      </c>
    </row>
    <row r="38" spans="2:20">
      <c r="B38" s="5" t="s">
        <v>23</v>
      </c>
      <c r="C38" t="s">
        <v>1</v>
      </c>
      <c r="D38">
        <v>1</v>
      </c>
      <c r="E38">
        <v>480</v>
      </c>
      <c r="F38">
        <v>922</v>
      </c>
      <c r="G38">
        <v>1501</v>
      </c>
      <c r="H38" s="1" t="s">
        <v>8</v>
      </c>
      <c r="I38">
        <v>18</v>
      </c>
      <c r="J38" s="1" t="s">
        <v>9</v>
      </c>
      <c r="K38">
        <f t="shared" si="0"/>
        <v>8640</v>
      </c>
      <c r="L38">
        <f t="shared" si="1"/>
        <v>16596</v>
      </c>
      <c r="M38">
        <f t="shared" si="2"/>
        <v>27018</v>
      </c>
    </row>
    <row r="39" spans="2:20">
      <c r="H39" s="1" t="s">
        <v>12</v>
      </c>
      <c r="I39">
        <f>SUM(I34:I38)</f>
        <v>166</v>
      </c>
      <c r="J39" s="1" t="s">
        <v>13</v>
      </c>
      <c r="K39">
        <f>SUM(K34:K38)</f>
        <v>28007</v>
      </c>
      <c r="L39">
        <f>SUM(L34:L38)</f>
        <v>52327</v>
      </c>
      <c r="M39">
        <f>SUM(M34:M38)</f>
        <v>83686</v>
      </c>
    </row>
    <row r="40" spans="2:20">
      <c r="H40" s="1"/>
      <c r="J40" s="1"/>
    </row>
    <row r="42" spans="2:20">
      <c r="I42" t="s">
        <v>10</v>
      </c>
      <c r="J42" t="s">
        <v>37</v>
      </c>
    </row>
    <row r="43" spans="2:20">
      <c r="B43" t="s">
        <v>2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  <c r="I43" t="s">
        <v>11</v>
      </c>
      <c r="J43" t="s">
        <v>36</v>
      </c>
    </row>
    <row r="44" spans="2:20">
      <c r="B44" s="5" t="s">
        <v>24</v>
      </c>
      <c r="C44" t="s">
        <v>0</v>
      </c>
      <c r="D44">
        <v>3</v>
      </c>
      <c r="E44">
        <v>234</v>
      </c>
      <c r="F44">
        <v>450</v>
      </c>
      <c r="G44">
        <v>623</v>
      </c>
      <c r="H44" s="1" t="s">
        <v>8</v>
      </c>
      <c r="I44">
        <v>1</v>
      </c>
      <c r="J44" s="1" t="s">
        <v>9</v>
      </c>
      <c r="K44">
        <f>E44*I44</f>
        <v>234</v>
      </c>
      <c r="L44">
        <f>F44*I44</f>
        <v>450</v>
      </c>
      <c r="M44">
        <f>G44*I44</f>
        <v>623</v>
      </c>
      <c r="Q44" s="2"/>
      <c r="R44" s="2" t="s">
        <v>5</v>
      </c>
      <c r="S44" s="2" t="s">
        <v>6</v>
      </c>
      <c r="T44" s="2" t="s">
        <v>7</v>
      </c>
    </row>
    <row r="45" spans="2:20">
      <c r="B45" s="5" t="s">
        <v>24</v>
      </c>
      <c r="C45" t="s">
        <v>0</v>
      </c>
      <c r="D45">
        <v>2</v>
      </c>
      <c r="E45">
        <v>187</v>
      </c>
      <c r="F45">
        <v>302</v>
      </c>
      <c r="G45">
        <v>535</v>
      </c>
      <c r="H45" s="1" t="s">
        <v>8</v>
      </c>
      <c r="I45">
        <v>28</v>
      </c>
      <c r="J45" s="1" t="s">
        <v>9</v>
      </c>
      <c r="K45">
        <f t="shared" ref="K45:K49" si="4">E45*I45</f>
        <v>5236</v>
      </c>
      <c r="L45">
        <f t="shared" ref="L45:L49" si="5">F45*I45</f>
        <v>8456</v>
      </c>
      <c r="M45">
        <f t="shared" ref="M45:M49" si="6">G45*I45</f>
        <v>14980</v>
      </c>
      <c r="Q45" s="2" t="s">
        <v>13</v>
      </c>
      <c r="R45" s="2">
        <v>29304</v>
      </c>
      <c r="S45" s="2">
        <v>53712</v>
      </c>
      <c r="T45" s="2">
        <v>84884</v>
      </c>
    </row>
    <row r="46" spans="2:20">
      <c r="B46" s="5" t="s">
        <v>24</v>
      </c>
      <c r="C46" t="s">
        <v>0</v>
      </c>
      <c r="D46">
        <v>1</v>
      </c>
      <c r="E46">
        <v>116</v>
      </c>
      <c r="F46">
        <v>213</v>
      </c>
      <c r="G46">
        <v>320</v>
      </c>
      <c r="H46" s="1" t="s">
        <v>8</v>
      </c>
      <c r="I46">
        <v>114</v>
      </c>
      <c r="J46" s="1" t="s">
        <v>9</v>
      </c>
      <c r="K46">
        <f t="shared" si="4"/>
        <v>13224</v>
      </c>
      <c r="L46">
        <f t="shared" si="5"/>
        <v>24282</v>
      </c>
      <c r="M46">
        <f t="shared" si="6"/>
        <v>36480</v>
      </c>
      <c r="Q46" s="2" t="s">
        <v>14</v>
      </c>
      <c r="R46" s="2">
        <f>R45/164</f>
        <v>178.6829268292683</v>
      </c>
      <c r="S46" s="2">
        <f t="shared" ref="S46:T46" si="7">S45/164</f>
        <v>327.51219512195121</v>
      </c>
      <c r="T46" s="2">
        <f t="shared" si="7"/>
        <v>517.58536585365857</v>
      </c>
    </row>
    <row r="47" spans="2:20">
      <c r="B47" s="5" t="s">
        <v>24</v>
      </c>
      <c r="C47" t="s">
        <v>1</v>
      </c>
      <c r="D47">
        <v>3</v>
      </c>
      <c r="E47">
        <v>724</v>
      </c>
      <c r="F47">
        <v>1510</v>
      </c>
      <c r="G47">
        <v>2211</v>
      </c>
      <c r="H47" s="1" t="s">
        <v>8</v>
      </c>
      <c r="I47">
        <v>1</v>
      </c>
      <c r="J47" s="1" t="s">
        <v>9</v>
      </c>
      <c r="K47">
        <f t="shared" si="4"/>
        <v>724</v>
      </c>
      <c r="L47">
        <f t="shared" si="5"/>
        <v>1510</v>
      </c>
      <c r="M47">
        <f t="shared" si="6"/>
        <v>2211</v>
      </c>
    </row>
    <row r="48" spans="2:20">
      <c r="B48" s="5" t="s">
        <v>24</v>
      </c>
      <c r="C48" t="s">
        <v>1</v>
      </c>
      <c r="D48">
        <v>2</v>
      </c>
      <c r="E48">
        <v>596</v>
      </c>
      <c r="F48">
        <v>1137</v>
      </c>
      <c r="G48">
        <v>1750</v>
      </c>
      <c r="H48" s="1" t="s">
        <v>8</v>
      </c>
      <c r="I48">
        <v>2</v>
      </c>
      <c r="J48" s="1" t="s">
        <v>9</v>
      </c>
      <c r="K48">
        <f t="shared" si="4"/>
        <v>1192</v>
      </c>
      <c r="L48">
        <f t="shared" si="5"/>
        <v>2274</v>
      </c>
      <c r="M48">
        <f t="shared" si="6"/>
        <v>3500</v>
      </c>
    </row>
    <row r="49" spans="2:20">
      <c r="B49" s="5" t="s">
        <v>24</v>
      </c>
      <c r="C49" t="s">
        <v>1</v>
      </c>
      <c r="D49">
        <v>1</v>
      </c>
      <c r="E49">
        <v>483</v>
      </c>
      <c r="F49">
        <v>930</v>
      </c>
      <c r="G49">
        <v>1505</v>
      </c>
      <c r="H49" s="1" t="s">
        <v>8</v>
      </c>
      <c r="I49">
        <v>18</v>
      </c>
      <c r="J49" s="1" t="s">
        <v>9</v>
      </c>
      <c r="K49">
        <f t="shared" si="4"/>
        <v>8694</v>
      </c>
      <c r="L49">
        <f t="shared" si="5"/>
        <v>16740</v>
      </c>
      <c r="M49">
        <f t="shared" si="6"/>
        <v>27090</v>
      </c>
    </row>
    <row r="50" spans="2:20">
      <c r="H50" s="1" t="s">
        <v>12</v>
      </c>
      <c r="I50">
        <f>SUM(I44:I49)</f>
        <v>164</v>
      </c>
      <c r="J50" s="1" t="s">
        <v>13</v>
      </c>
      <c r="K50">
        <f>SUM(K44:K49)</f>
        <v>29304</v>
      </c>
      <c r="L50">
        <f>SUM(L44:L49)</f>
        <v>53712</v>
      </c>
      <c r="M50">
        <f>SUM(M44:M49)</f>
        <v>84884</v>
      </c>
    </row>
    <row r="53" spans="2:20">
      <c r="I53" t="s">
        <v>10</v>
      </c>
      <c r="J53" t="s">
        <v>38</v>
      </c>
    </row>
    <row r="54" spans="2:20">
      <c r="B54" t="s">
        <v>2</v>
      </c>
      <c r="C54" t="s">
        <v>3</v>
      </c>
      <c r="D54" t="s">
        <v>4</v>
      </c>
      <c r="E54" t="s">
        <v>5</v>
      </c>
      <c r="F54" t="s">
        <v>6</v>
      </c>
      <c r="G54" t="s">
        <v>7</v>
      </c>
      <c r="I54" t="s">
        <v>11</v>
      </c>
      <c r="J54" t="s">
        <v>39</v>
      </c>
    </row>
    <row r="55" spans="2:20">
      <c r="B55" s="5" t="s">
        <v>25</v>
      </c>
      <c r="C55" t="s">
        <v>0</v>
      </c>
      <c r="D55">
        <v>2</v>
      </c>
      <c r="E55">
        <v>192</v>
      </c>
      <c r="F55">
        <v>315</v>
      </c>
      <c r="G55">
        <v>540</v>
      </c>
      <c r="H55" s="1" t="s">
        <v>8</v>
      </c>
      <c r="I55">
        <v>28</v>
      </c>
      <c r="J55" s="1" t="s">
        <v>9</v>
      </c>
      <c r="K55">
        <f>E55*I55</f>
        <v>5376</v>
      </c>
      <c r="L55">
        <f t="shared" ref="L55:L60" si="8">F55*I55</f>
        <v>8820</v>
      </c>
      <c r="M55">
        <f t="shared" ref="M55:M60" si="9">G55*I55</f>
        <v>15120</v>
      </c>
      <c r="Q55" s="2"/>
      <c r="R55" s="2" t="s">
        <v>5</v>
      </c>
      <c r="S55" s="2" t="s">
        <v>6</v>
      </c>
      <c r="T55" s="2" t="s">
        <v>7</v>
      </c>
    </row>
    <row r="56" spans="2:20">
      <c r="B56" s="5" t="s">
        <v>25</v>
      </c>
      <c r="C56" t="s">
        <v>0</v>
      </c>
      <c r="D56">
        <v>1</v>
      </c>
      <c r="E56">
        <v>110</v>
      </c>
      <c r="F56">
        <v>204</v>
      </c>
      <c r="G56">
        <v>311</v>
      </c>
      <c r="H56" s="1" t="s">
        <v>8</v>
      </c>
      <c r="I56">
        <v>114</v>
      </c>
      <c r="J56" s="1" t="s">
        <v>9</v>
      </c>
      <c r="K56">
        <f t="shared" ref="K56:K60" si="10">E56*I56</f>
        <v>12540</v>
      </c>
      <c r="L56">
        <f t="shared" si="8"/>
        <v>23256</v>
      </c>
      <c r="M56">
        <f t="shared" si="9"/>
        <v>35454</v>
      </c>
      <c r="Q56" s="2" t="s">
        <v>13</v>
      </c>
      <c r="R56" s="2">
        <v>88134</v>
      </c>
      <c r="S56" s="2">
        <v>231995</v>
      </c>
      <c r="T56" s="2">
        <v>439091</v>
      </c>
    </row>
    <row r="57" spans="2:20">
      <c r="B57" s="5" t="s">
        <v>25</v>
      </c>
      <c r="C57" t="s">
        <v>1</v>
      </c>
      <c r="D57">
        <v>5</v>
      </c>
      <c r="E57">
        <v>60102</v>
      </c>
      <c r="F57">
        <v>180365</v>
      </c>
      <c r="G57">
        <v>357035</v>
      </c>
      <c r="H57" s="1" t="s">
        <v>8</v>
      </c>
      <c r="I57">
        <v>1</v>
      </c>
      <c r="J57" s="1" t="s">
        <v>9</v>
      </c>
      <c r="K57">
        <f t="shared" si="10"/>
        <v>60102</v>
      </c>
      <c r="L57">
        <f t="shared" si="8"/>
        <v>180365</v>
      </c>
      <c r="M57">
        <f t="shared" si="9"/>
        <v>357035</v>
      </c>
      <c r="Q57" s="2" t="s">
        <v>14</v>
      </c>
      <c r="R57" s="2">
        <f>R56/163</f>
        <v>540.69938650306744</v>
      </c>
      <c r="S57" s="2">
        <f t="shared" ref="S57:T57" si="11">S56/163</f>
        <v>1423.282208588957</v>
      </c>
      <c r="T57" s="2">
        <f t="shared" si="11"/>
        <v>2693.8098159509204</v>
      </c>
    </row>
    <row r="58" spans="2:20">
      <c r="B58" s="5" t="s">
        <v>25</v>
      </c>
      <c r="C58" t="s">
        <v>1</v>
      </c>
      <c r="D58">
        <v>3</v>
      </c>
      <c r="E58">
        <v>728</v>
      </c>
      <c r="F58">
        <v>1509</v>
      </c>
      <c r="G58">
        <v>2214</v>
      </c>
      <c r="H58" s="1" t="s">
        <v>8</v>
      </c>
      <c r="I58">
        <v>1</v>
      </c>
      <c r="J58" s="1" t="s">
        <v>9</v>
      </c>
      <c r="K58">
        <f t="shared" si="10"/>
        <v>728</v>
      </c>
      <c r="L58">
        <f t="shared" si="8"/>
        <v>1509</v>
      </c>
      <c r="M58">
        <f t="shared" si="9"/>
        <v>2214</v>
      </c>
      <c r="R58" s="2"/>
      <c r="S58" s="2"/>
      <c r="T58" s="2"/>
    </row>
    <row r="59" spans="2:20">
      <c r="B59" s="5" t="s">
        <v>25</v>
      </c>
      <c r="C59" t="s">
        <v>1</v>
      </c>
      <c r="D59">
        <v>2</v>
      </c>
      <c r="E59">
        <v>596</v>
      </c>
      <c r="F59">
        <v>1135</v>
      </c>
      <c r="G59">
        <v>1740</v>
      </c>
      <c r="H59" s="1" t="s">
        <v>8</v>
      </c>
      <c r="I59">
        <v>3</v>
      </c>
      <c r="J59" s="1" t="s">
        <v>9</v>
      </c>
      <c r="K59">
        <f t="shared" si="10"/>
        <v>1788</v>
      </c>
      <c r="L59">
        <f t="shared" si="8"/>
        <v>3405</v>
      </c>
      <c r="M59">
        <f t="shared" si="9"/>
        <v>5220</v>
      </c>
    </row>
    <row r="60" spans="2:20">
      <c r="B60" s="5" t="s">
        <v>25</v>
      </c>
      <c r="C60" t="s">
        <v>1</v>
      </c>
      <c r="D60">
        <v>1</v>
      </c>
      <c r="E60">
        <v>475</v>
      </c>
      <c r="F60">
        <v>915</v>
      </c>
      <c r="G60">
        <v>1503</v>
      </c>
      <c r="H60" s="1" t="s">
        <v>8</v>
      </c>
      <c r="I60">
        <v>16</v>
      </c>
      <c r="J60" s="1" t="s">
        <v>9</v>
      </c>
      <c r="K60">
        <f t="shared" si="10"/>
        <v>7600</v>
      </c>
      <c r="L60">
        <f t="shared" si="8"/>
        <v>14640</v>
      </c>
      <c r="M60">
        <f t="shared" si="9"/>
        <v>24048</v>
      </c>
    </row>
    <row r="61" spans="2:20">
      <c r="H61" s="1" t="s">
        <v>12</v>
      </c>
      <c r="I61">
        <f>SUM(I55:I60)</f>
        <v>163</v>
      </c>
      <c r="J61" s="1" t="s">
        <v>13</v>
      </c>
      <c r="K61">
        <f>SUM(K55:K60)</f>
        <v>88134</v>
      </c>
      <c r="L61">
        <f t="shared" ref="L61:M61" si="12">SUM(L55:L60)</f>
        <v>231995</v>
      </c>
      <c r="M61">
        <f t="shared" si="12"/>
        <v>439091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abalone</vt:lpstr>
      <vt:lpstr>lineitem-500k</vt:lpstr>
      <vt:lpstr>ncvoter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Zhuoxing Zhang</dc:creator>
  <cp:lastModifiedBy>Zhuoxing Zhang</cp:lastModifiedBy>
  <dcterms:created xsi:type="dcterms:W3CDTF">2015-06-05T18:17:20Z</dcterms:created>
  <dcterms:modified xsi:type="dcterms:W3CDTF">2023-10-10T23:32:16Z</dcterms:modified>
</cp:coreProperties>
</file>