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zzha969_uoa_auckland_ac_nz/Documents/Desktop/PhD/iCONF/Exp Results/"/>
    </mc:Choice>
  </mc:AlternateContent>
  <xr:revisionPtr revIDLastSave="654" documentId="13_ncr:1_{E7D6F57A-5130-417A-8F70-F6DBF45222C8}" xr6:coauthVersionLast="47" xr6:coauthVersionMax="47" xr10:uidLastSave="{6D21B449-5B48-41BB-B0F8-95C279B8C4F1}"/>
  <bookViews>
    <workbookView xWindow="-120" yWindow="-120" windowWidth="29040" windowHeight="15840" activeTab="6" xr2:uid="{00000000-000D-0000-FFFF-FFFF00000000}"/>
  </bookViews>
  <sheets>
    <sheet name="ncvoter" sheetId="1" r:id="rId1"/>
    <sheet name="abalone" sheetId="2" r:id="rId2"/>
    <sheet name="hepatitis" sheetId="4" r:id="rId3"/>
    <sheet name="weather" sheetId="5" r:id="rId4"/>
    <sheet name="weather-fd cover" sheetId="7" r:id="rId5"/>
    <sheet name="lineitem-500k" sheetId="6" r:id="rId6"/>
    <sheet name="lineitem-500k-fd cov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6" i="8" l="1"/>
  <c r="T126" i="8"/>
  <c r="R126" i="8"/>
  <c r="L142" i="8"/>
  <c r="M142" i="8"/>
  <c r="N142" i="8"/>
  <c r="L141" i="8"/>
  <c r="M141" i="8"/>
  <c r="N141" i="8"/>
  <c r="L137" i="8"/>
  <c r="M137" i="8"/>
  <c r="N137" i="8"/>
  <c r="L136" i="8"/>
  <c r="M136" i="8"/>
  <c r="N136" i="8"/>
  <c r="J147" i="8"/>
  <c r="N146" i="8"/>
  <c r="M146" i="8"/>
  <c r="L146" i="8"/>
  <c r="N145" i="8"/>
  <c r="M145" i="8"/>
  <c r="L145" i="8"/>
  <c r="N144" i="8"/>
  <c r="M144" i="8"/>
  <c r="L144" i="8"/>
  <c r="N143" i="8"/>
  <c r="M143" i="8"/>
  <c r="L143" i="8"/>
  <c r="N140" i="8"/>
  <c r="M140" i="8"/>
  <c r="L140" i="8"/>
  <c r="N139" i="8"/>
  <c r="M139" i="8"/>
  <c r="L139" i="8"/>
  <c r="N138" i="8"/>
  <c r="M138" i="8"/>
  <c r="L138" i="8"/>
  <c r="N135" i="8"/>
  <c r="M135" i="8"/>
  <c r="L135" i="8"/>
  <c r="N134" i="8"/>
  <c r="M134" i="8"/>
  <c r="L134" i="8"/>
  <c r="N133" i="8"/>
  <c r="M133" i="8"/>
  <c r="L133" i="8"/>
  <c r="N132" i="8"/>
  <c r="M132" i="8"/>
  <c r="L132" i="8"/>
  <c r="N131" i="8"/>
  <c r="M131" i="8"/>
  <c r="L131" i="8"/>
  <c r="N130" i="8"/>
  <c r="M130" i="8"/>
  <c r="L130" i="8"/>
  <c r="N129" i="8"/>
  <c r="M129" i="8"/>
  <c r="L129" i="8"/>
  <c r="N128" i="8"/>
  <c r="M128" i="8"/>
  <c r="L128" i="8"/>
  <c r="N127" i="8"/>
  <c r="M127" i="8"/>
  <c r="L127" i="8"/>
  <c r="N126" i="8"/>
  <c r="M126" i="8"/>
  <c r="L126" i="8"/>
  <c r="N125" i="8"/>
  <c r="M125" i="8"/>
  <c r="L125" i="8"/>
  <c r="N124" i="8"/>
  <c r="M124" i="8"/>
  <c r="L124" i="8"/>
  <c r="N123" i="8"/>
  <c r="M123" i="8"/>
  <c r="L123" i="8"/>
  <c r="N122" i="8"/>
  <c r="M122" i="8"/>
  <c r="L122" i="8"/>
  <c r="N121" i="8"/>
  <c r="M121" i="8"/>
  <c r="L121" i="8"/>
  <c r="N120" i="8"/>
  <c r="M120" i="8"/>
  <c r="L120" i="8"/>
  <c r="N119" i="8"/>
  <c r="M119" i="8"/>
  <c r="L119" i="8"/>
  <c r="S109" i="8"/>
  <c r="T109" i="8"/>
  <c r="R109" i="8"/>
  <c r="L107" i="8"/>
  <c r="M107" i="8"/>
  <c r="N107" i="8"/>
  <c r="J114" i="8"/>
  <c r="N113" i="8"/>
  <c r="M113" i="8"/>
  <c r="L113" i="8"/>
  <c r="N112" i="8"/>
  <c r="M112" i="8"/>
  <c r="L112" i="8"/>
  <c r="N111" i="8"/>
  <c r="M111" i="8"/>
  <c r="L111" i="8"/>
  <c r="N110" i="8"/>
  <c r="M110" i="8"/>
  <c r="L110" i="8"/>
  <c r="N109" i="8"/>
  <c r="M109" i="8"/>
  <c r="L109" i="8"/>
  <c r="N108" i="8"/>
  <c r="M108" i="8"/>
  <c r="L108" i="8"/>
  <c r="N106" i="8"/>
  <c r="M106" i="8"/>
  <c r="L106" i="8"/>
  <c r="N105" i="8"/>
  <c r="M105" i="8"/>
  <c r="L105" i="8"/>
  <c r="N104" i="8"/>
  <c r="M104" i="8"/>
  <c r="L104" i="8"/>
  <c r="N103" i="8"/>
  <c r="M103" i="8"/>
  <c r="L103" i="8"/>
  <c r="N102" i="8"/>
  <c r="M102" i="8"/>
  <c r="L102" i="8"/>
  <c r="S31" i="8"/>
  <c r="T31" i="8"/>
  <c r="R31" i="8"/>
  <c r="L36" i="8"/>
  <c r="M36" i="8"/>
  <c r="N36" i="8"/>
  <c r="L35" i="8"/>
  <c r="M35" i="8"/>
  <c r="N35" i="8"/>
  <c r="J41" i="8"/>
  <c r="N40" i="8"/>
  <c r="M40" i="8"/>
  <c r="L40" i="8"/>
  <c r="N39" i="8"/>
  <c r="M39" i="8"/>
  <c r="L39" i="8"/>
  <c r="N38" i="8"/>
  <c r="M38" i="8"/>
  <c r="L38" i="8"/>
  <c r="N37" i="8"/>
  <c r="M37" i="8"/>
  <c r="L37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S50" i="8"/>
  <c r="T50" i="8"/>
  <c r="R50" i="8"/>
  <c r="L48" i="8"/>
  <c r="M48" i="8"/>
  <c r="N48" i="8"/>
  <c r="J67" i="8"/>
  <c r="N66" i="8"/>
  <c r="M66" i="8"/>
  <c r="L66" i="8"/>
  <c r="N65" i="8"/>
  <c r="M65" i="8"/>
  <c r="L65" i="8"/>
  <c r="N64" i="8"/>
  <c r="M64" i="8"/>
  <c r="L64" i="8"/>
  <c r="N63" i="8"/>
  <c r="M63" i="8"/>
  <c r="L63" i="8"/>
  <c r="N62" i="8"/>
  <c r="M62" i="8"/>
  <c r="L62" i="8"/>
  <c r="N61" i="8"/>
  <c r="M61" i="8"/>
  <c r="L61" i="8"/>
  <c r="N60" i="8"/>
  <c r="M60" i="8"/>
  <c r="L60" i="8"/>
  <c r="N59" i="8"/>
  <c r="M59" i="8"/>
  <c r="L59" i="8"/>
  <c r="N58" i="8"/>
  <c r="M58" i="8"/>
  <c r="L58" i="8"/>
  <c r="N57" i="8"/>
  <c r="M57" i="8"/>
  <c r="L57" i="8"/>
  <c r="N56" i="8"/>
  <c r="M56" i="8"/>
  <c r="L56" i="8"/>
  <c r="N55" i="8"/>
  <c r="M55" i="8"/>
  <c r="L55" i="8"/>
  <c r="N54" i="8"/>
  <c r="M54" i="8"/>
  <c r="L54" i="8"/>
  <c r="N53" i="8"/>
  <c r="M53" i="8"/>
  <c r="L53" i="8"/>
  <c r="N52" i="8"/>
  <c r="M52" i="8"/>
  <c r="L52" i="8"/>
  <c r="N51" i="8"/>
  <c r="M51" i="8"/>
  <c r="L51" i="8"/>
  <c r="N50" i="8"/>
  <c r="M50" i="8"/>
  <c r="L50" i="8"/>
  <c r="N49" i="8"/>
  <c r="M49" i="8"/>
  <c r="L49" i="8"/>
  <c r="N47" i="8"/>
  <c r="M47" i="8"/>
  <c r="L47" i="8"/>
  <c r="N46" i="8"/>
  <c r="M46" i="8"/>
  <c r="L46" i="8"/>
  <c r="S80" i="8"/>
  <c r="T80" i="8"/>
  <c r="R80" i="8"/>
  <c r="J97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N72" i="8"/>
  <c r="M72" i="8"/>
  <c r="L72" i="8"/>
  <c r="T112" i="7"/>
  <c r="U112" i="7"/>
  <c r="S112" i="7"/>
  <c r="J124" i="7"/>
  <c r="N123" i="7"/>
  <c r="M123" i="7"/>
  <c r="L123" i="7"/>
  <c r="N122" i="7"/>
  <c r="M122" i="7"/>
  <c r="L122" i="7"/>
  <c r="N121" i="7"/>
  <c r="M121" i="7"/>
  <c r="L121" i="7"/>
  <c r="N120" i="7"/>
  <c r="M120" i="7"/>
  <c r="L120" i="7"/>
  <c r="N119" i="7"/>
  <c r="M119" i="7"/>
  <c r="L119" i="7"/>
  <c r="N118" i="7"/>
  <c r="M118" i="7"/>
  <c r="L118" i="7"/>
  <c r="N117" i="7"/>
  <c r="M117" i="7"/>
  <c r="L117" i="7"/>
  <c r="N116" i="7"/>
  <c r="M116" i="7"/>
  <c r="L116" i="7"/>
  <c r="N115" i="7"/>
  <c r="M115" i="7"/>
  <c r="L115" i="7"/>
  <c r="N114" i="7"/>
  <c r="M114" i="7"/>
  <c r="L114" i="7"/>
  <c r="N113" i="7"/>
  <c r="M113" i="7"/>
  <c r="L113" i="7"/>
  <c r="N112" i="7"/>
  <c r="M112" i="7"/>
  <c r="L112" i="7"/>
  <c r="N111" i="7"/>
  <c r="M111" i="7"/>
  <c r="L111" i="7"/>
  <c r="N110" i="7"/>
  <c r="M110" i="7"/>
  <c r="L110" i="7"/>
  <c r="N109" i="7"/>
  <c r="M109" i="7"/>
  <c r="L109" i="7"/>
  <c r="T97" i="7"/>
  <c r="U97" i="7"/>
  <c r="S97" i="7"/>
  <c r="J103" i="7"/>
  <c r="N102" i="7"/>
  <c r="M102" i="7"/>
  <c r="L102" i="7"/>
  <c r="N101" i="7"/>
  <c r="M101" i="7"/>
  <c r="L101" i="7"/>
  <c r="N100" i="7"/>
  <c r="M100" i="7"/>
  <c r="L100" i="7"/>
  <c r="N99" i="7"/>
  <c r="M99" i="7"/>
  <c r="L99" i="7"/>
  <c r="N98" i="7"/>
  <c r="M98" i="7"/>
  <c r="L98" i="7"/>
  <c r="N97" i="7"/>
  <c r="M97" i="7"/>
  <c r="L97" i="7"/>
  <c r="N96" i="7"/>
  <c r="M96" i="7"/>
  <c r="L96" i="7"/>
  <c r="N95" i="7"/>
  <c r="M95" i="7"/>
  <c r="L95" i="7"/>
  <c r="N94" i="7"/>
  <c r="M94" i="7"/>
  <c r="L94" i="7"/>
  <c r="N93" i="7"/>
  <c r="M93" i="7"/>
  <c r="L93" i="7"/>
  <c r="N92" i="7"/>
  <c r="M92" i="7"/>
  <c r="L92" i="7"/>
  <c r="N91" i="7"/>
  <c r="M91" i="7"/>
  <c r="L91" i="7"/>
  <c r="T73" i="7"/>
  <c r="U73" i="7"/>
  <c r="S73" i="7"/>
  <c r="J85" i="7"/>
  <c r="N84" i="7"/>
  <c r="M84" i="7"/>
  <c r="L84" i="7"/>
  <c r="N83" i="7"/>
  <c r="M83" i="7"/>
  <c r="L83" i="7"/>
  <c r="N82" i="7"/>
  <c r="M82" i="7"/>
  <c r="L82" i="7"/>
  <c r="N81" i="7"/>
  <c r="M81" i="7"/>
  <c r="L81" i="7"/>
  <c r="N80" i="7"/>
  <c r="M80" i="7"/>
  <c r="L80" i="7"/>
  <c r="N79" i="7"/>
  <c r="M79" i="7"/>
  <c r="L79" i="7"/>
  <c r="N78" i="7"/>
  <c r="M78" i="7"/>
  <c r="L78" i="7"/>
  <c r="N77" i="7"/>
  <c r="M77" i="7"/>
  <c r="L77" i="7"/>
  <c r="N76" i="7"/>
  <c r="M76" i="7"/>
  <c r="L76" i="7"/>
  <c r="N75" i="7"/>
  <c r="M75" i="7"/>
  <c r="L75" i="7"/>
  <c r="N74" i="7"/>
  <c r="M74" i="7"/>
  <c r="L74" i="7"/>
  <c r="N73" i="7"/>
  <c r="M73" i="7"/>
  <c r="L73" i="7"/>
  <c r="N72" i="7"/>
  <c r="M72" i="7"/>
  <c r="L72" i="7"/>
  <c r="N71" i="7"/>
  <c r="M71" i="7"/>
  <c r="L71" i="7"/>
  <c r="N70" i="7"/>
  <c r="M70" i="7"/>
  <c r="L70" i="7"/>
  <c r="N69" i="7"/>
  <c r="M69" i="7"/>
  <c r="L69" i="7"/>
  <c r="N68" i="7"/>
  <c r="M68" i="7"/>
  <c r="L68" i="7"/>
  <c r="T32" i="7"/>
  <c r="U32" i="7"/>
  <c r="S32" i="7"/>
  <c r="J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T51" i="7"/>
  <c r="U51" i="7"/>
  <c r="S51" i="7"/>
  <c r="L55" i="7"/>
  <c r="M55" i="7"/>
  <c r="N55" i="7"/>
  <c r="L54" i="7"/>
  <c r="M54" i="7"/>
  <c r="N54" i="7"/>
  <c r="L53" i="7"/>
  <c r="M53" i="7"/>
  <c r="N53" i="7"/>
  <c r="L52" i="7"/>
  <c r="M52" i="7"/>
  <c r="N52" i="7"/>
  <c r="J63" i="7"/>
  <c r="N62" i="7"/>
  <c r="M62" i="7"/>
  <c r="L62" i="7"/>
  <c r="N61" i="7"/>
  <c r="M61" i="7"/>
  <c r="L61" i="7"/>
  <c r="N60" i="7"/>
  <c r="M60" i="7"/>
  <c r="L60" i="7"/>
  <c r="N59" i="7"/>
  <c r="M59" i="7"/>
  <c r="L59" i="7"/>
  <c r="N58" i="7"/>
  <c r="M58" i="7"/>
  <c r="L58" i="7"/>
  <c r="N57" i="7"/>
  <c r="M57" i="7"/>
  <c r="L57" i="7"/>
  <c r="N56" i="7"/>
  <c r="M56" i="7"/>
  <c r="L56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S107" i="6"/>
  <c r="T107" i="6"/>
  <c r="R107" i="6"/>
  <c r="J118" i="6"/>
  <c r="N117" i="6"/>
  <c r="M117" i="6"/>
  <c r="L117" i="6"/>
  <c r="N116" i="6"/>
  <c r="M116" i="6"/>
  <c r="L116" i="6"/>
  <c r="N115" i="6"/>
  <c r="M115" i="6"/>
  <c r="L115" i="6"/>
  <c r="N114" i="6"/>
  <c r="M114" i="6"/>
  <c r="L114" i="6"/>
  <c r="N113" i="6"/>
  <c r="M113" i="6"/>
  <c r="L113" i="6"/>
  <c r="N112" i="6"/>
  <c r="M112" i="6"/>
  <c r="L112" i="6"/>
  <c r="N111" i="6"/>
  <c r="M111" i="6"/>
  <c r="L111" i="6"/>
  <c r="N110" i="6"/>
  <c r="M110" i="6"/>
  <c r="L110" i="6"/>
  <c r="N109" i="6"/>
  <c r="M109" i="6"/>
  <c r="L109" i="6"/>
  <c r="N108" i="6"/>
  <c r="M108" i="6"/>
  <c r="L108" i="6"/>
  <c r="N107" i="6"/>
  <c r="M107" i="6"/>
  <c r="L107" i="6"/>
  <c r="N106" i="6"/>
  <c r="M106" i="6"/>
  <c r="L106" i="6"/>
  <c r="N105" i="6"/>
  <c r="M105" i="6"/>
  <c r="L105" i="6"/>
  <c r="N104" i="6"/>
  <c r="M104" i="6"/>
  <c r="L104" i="6"/>
  <c r="N103" i="6"/>
  <c r="M103" i="6"/>
  <c r="L103" i="6"/>
  <c r="N102" i="6"/>
  <c r="M102" i="6"/>
  <c r="L102" i="6"/>
  <c r="N101" i="6"/>
  <c r="M101" i="6"/>
  <c r="L101" i="6"/>
  <c r="N100" i="6"/>
  <c r="M100" i="6"/>
  <c r="L100" i="6"/>
  <c r="S89" i="6"/>
  <c r="T89" i="6"/>
  <c r="R89" i="6"/>
  <c r="J95" i="6"/>
  <c r="N94" i="6"/>
  <c r="M94" i="6"/>
  <c r="L94" i="6"/>
  <c r="N93" i="6"/>
  <c r="M93" i="6"/>
  <c r="L93" i="6"/>
  <c r="N92" i="6"/>
  <c r="M92" i="6"/>
  <c r="L92" i="6"/>
  <c r="N91" i="6"/>
  <c r="M91" i="6"/>
  <c r="L91" i="6"/>
  <c r="N90" i="6"/>
  <c r="M90" i="6"/>
  <c r="L90" i="6"/>
  <c r="N89" i="6"/>
  <c r="M89" i="6"/>
  <c r="L89" i="6"/>
  <c r="N88" i="6"/>
  <c r="M88" i="6"/>
  <c r="L88" i="6"/>
  <c r="N87" i="6"/>
  <c r="M87" i="6"/>
  <c r="L87" i="6"/>
  <c r="N86" i="6"/>
  <c r="M86" i="6"/>
  <c r="L86" i="6"/>
  <c r="N85" i="6"/>
  <c r="M85" i="6"/>
  <c r="L85" i="6"/>
  <c r="S69" i="6"/>
  <c r="T69" i="6"/>
  <c r="R69" i="6"/>
  <c r="J80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L64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N61" i="6"/>
  <c r="M61" i="6"/>
  <c r="L61" i="6"/>
  <c r="S29" i="6"/>
  <c r="T29" i="6"/>
  <c r="R29" i="6"/>
  <c r="J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S45" i="6"/>
  <c r="T45" i="6"/>
  <c r="R45" i="6"/>
  <c r="J56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41" i="6"/>
  <c r="T101" i="5"/>
  <c r="U101" i="5"/>
  <c r="S101" i="5"/>
  <c r="J110" i="5"/>
  <c r="N109" i="5"/>
  <c r="M109" i="5"/>
  <c r="L109" i="5"/>
  <c r="N108" i="5"/>
  <c r="M108" i="5"/>
  <c r="L108" i="5"/>
  <c r="N107" i="5"/>
  <c r="M107" i="5"/>
  <c r="L107" i="5"/>
  <c r="N106" i="5"/>
  <c r="M106" i="5"/>
  <c r="L106" i="5"/>
  <c r="N105" i="5"/>
  <c r="M105" i="5"/>
  <c r="L105" i="5"/>
  <c r="N104" i="5"/>
  <c r="M104" i="5"/>
  <c r="L104" i="5"/>
  <c r="N103" i="5"/>
  <c r="M103" i="5"/>
  <c r="L103" i="5"/>
  <c r="N102" i="5"/>
  <c r="M102" i="5"/>
  <c r="L102" i="5"/>
  <c r="N101" i="5"/>
  <c r="M101" i="5"/>
  <c r="L101" i="5"/>
  <c r="N100" i="5"/>
  <c r="M100" i="5"/>
  <c r="L100" i="5"/>
  <c r="N99" i="5"/>
  <c r="M99" i="5"/>
  <c r="L99" i="5"/>
  <c r="N98" i="5"/>
  <c r="M98" i="5"/>
  <c r="L98" i="5"/>
  <c r="T84" i="5"/>
  <c r="U84" i="5"/>
  <c r="S84" i="5"/>
  <c r="J92" i="5"/>
  <c r="N91" i="5"/>
  <c r="M91" i="5"/>
  <c r="L91" i="5"/>
  <c r="N90" i="5"/>
  <c r="M90" i="5"/>
  <c r="L90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M84" i="5"/>
  <c r="L84" i="5"/>
  <c r="N83" i="5"/>
  <c r="M83" i="5"/>
  <c r="L83" i="5"/>
  <c r="N82" i="5"/>
  <c r="M82" i="5"/>
  <c r="L82" i="5"/>
  <c r="T67" i="5"/>
  <c r="U67" i="5"/>
  <c r="S67" i="5"/>
  <c r="J76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M63" i="5"/>
  <c r="L63" i="5"/>
  <c r="N62" i="5"/>
  <c r="M62" i="5"/>
  <c r="L62" i="5"/>
  <c r="T30" i="5"/>
  <c r="U30" i="5"/>
  <c r="S30" i="5"/>
  <c r="J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T48" i="5"/>
  <c r="U48" i="5"/>
  <c r="S48" i="5"/>
  <c r="J57" i="5"/>
  <c r="N56" i="5"/>
  <c r="N44" i="5"/>
  <c r="N45" i="5"/>
  <c r="N46" i="5"/>
  <c r="N47" i="5"/>
  <c r="N48" i="5"/>
  <c r="N49" i="5"/>
  <c r="N50" i="5"/>
  <c r="N51" i="5"/>
  <c r="N52" i="5"/>
  <c r="N53" i="5"/>
  <c r="N54" i="5"/>
  <c r="N55" i="5"/>
  <c r="N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43" i="5"/>
  <c r="I207" i="4"/>
  <c r="R198" i="4"/>
  <c r="S198" i="4"/>
  <c r="Q198" i="4"/>
  <c r="R181" i="4"/>
  <c r="S181" i="4"/>
  <c r="Q181" i="4"/>
  <c r="R162" i="4"/>
  <c r="S162" i="4"/>
  <c r="Q162" i="4"/>
  <c r="R146" i="4"/>
  <c r="S146" i="4"/>
  <c r="Q146" i="4"/>
  <c r="R128" i="4"/>
  <c r="S128" i="4"/>
  <c r="Q128" i="4"/>
  <c r="R106" i="4"/>
  <c r="S106" i="4"/>
  <c r="Q106" i="4"/>
  <c r="R88" i="4"/>
  <c r="S88" i="4"/>
  <c r="Q88" i="4"/>
  <c r="R69" i="4"/>
  <c r="S69" i="4"/>
  <c r="Q69" i="4"/>
  <c r="R51" i="4"/>
  <c r="S51" i="4"/>
  <c r="Q51" i="4"/>
  <c r="R34" i="4"/>
  <c r="S34" i="4"/>
  <c r="Q34" i="4"/>
  <c r="R78" i="2"/>
  <c r="S78" i="2"/>
  <c r="Q78" i="2"/>
  <c r="R67" i="2"/>
  <c r="S67" i="2"/>
  <c r="Q67" i="2"/>
  <c r="R56" i="2"/>
  <c r="S56" i="2"/>
  <c r="Q56" i="2"/>
  <c r="R44" i="2"/>
  <c r="S44" i="2"/>
  <c r="Q44" i="2"/>
  <c r="R30" i="1"/>
  <c r="S137" i="1"/>
  <c r="T137" i="1"/>
  <c r="R137" i="1"/>
  <c r="S127" i="1"/>
  <c r="T127" i="1"/>
  <c r="R127" i="1"/>
  <c r="S116" i="1"/>
  <c r="T116" i="1"/>
  <c r="R116" i="1"/>
  <c r="S106" i="1"/>
  <c r="T106" i="1"/>
  <c r="R106" i="1"/>
  <c r="S94" i="1"/>
  <c r="T94" i="1"/>
  <c r="R94" i="1"/>
  <c r="S82" i="1"/>
  <c r="T82" i="1"/>
  <c r="R82" i="1"/>
  <c r="R57" i="1"/>
  <c r="R69" i="1"/>
  <c r="S69" i="1"/>
  <c r="T69" i="1"/>
  <c r="S57" i="1"/>
  <c r="T57" i="1"/>
  <c r="S44" i="1"/>
  <c r="T44" i="1"/>
  <c r="R44" i="1"/>
  <c r="S30" i="1"/>
  <c r="T30" i="1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193" i="4"/>
  <c r="I189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75" i="4"/>
  <c r="I171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57" i="4"/>
  <c r="I153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40" i="4"/>
  <c r="I136" i="4"/>
  <c r="M135" i="4"/>
  <c r="L135" i="4"/>
  <c r="K135" i="4"/>
  <c r="M134" i="4"/>
  <c r="L134" i="4"/>
  <c r="K134" i="4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M125" i="4"/>
  <c r="L125" i="4"/>
  <c r="K125" i="4"/>
  <c r="M124" i="4"/>
  <c r="L124" i="4"/>
  <c r="K124" i="4"/>
  <c r="M123" i="4"/>
  <c r="L123" i="4"/>
  <c r="K123" i="4"/>
  <c r="R134" i="2"/>
  <c r="S134" i="2"/>
  <c r="Q134" i="2"/>
  <c r="I137" i="2"/>
  <c r="M131" i="2"/>
  <c r="M132" i="2"/>
  <c r="M133" i="2"/>
  <c r="M134" i="2"/>
  <c r="M135" i="2"/>
  <c r="M136" i="2"/>
  <c r="M130" i="2"/>
  <c r="L131" i="2"/>
  <c r="L132" i="2"/>
  <c r="L133" i="2"/>
  <c r="L134" i="2"/>
  <c r="L135" i="2"/>
  <c r="L136" i="2"/>
  <c r="L130" i="2"/>
  <c r="K131" i="2"/>
  <c r="K132" i="2"/>
  <c r="K133" i="2"/>
  <c r="K134" i="2"/>
  <c r="K135" i="2"/>
  <c r="K136" i="2"/>
  <c r="K130" i="2"/>
  <c r="R122" i="2"/>
  <c r="S122" i="2"/>
  <c r="Q122" i="2"/>
  <c r="I126" i="2"/>
  <c r="M119" i="2"/>
  <c r="M120" i="2"/>
  <c r="M121" i="2"/>
  <c r="M122" i="2"/>
  <c r="M123" i="2"/>
  <c r="M124" i="2"/>
  <c r="M125" i="2"/>
  <c r="M118" i="2"/>
  <c r="L119" i="2"/>
  <c r="L120" i="2"/>
  <c r="L121" i="2"/>
  <c r="L122" i="2"/>
  <c r="L123" i="2"/>
  <c r="L124" i="2"/>
  <c r="L125" i="2"/>
  <c r="L118" i="2"/>
  <c r="K119" i="2"/>
  <c r="K120" i="2"/>
  <c r="K121" i="2"/>
  <c r="K122" i="2"/>
  <c r="K123" i="2"/>
  <c r="K124" i="2"/>
  <c r="K125" i="2"/>
  <c r="K118" i="2"/>
  <c r="R111" i="2"/>
  <c r="S111" i="2"/>
  <c r="Q111" i="2"/>
  <c r="R101" i="2"/>
  <c r="S101" i="2"/>
  <c r="Q101" i="2"/>
  <c r="I114" i="2"/>
  <c r="M108" i="2"/>
  <c r="M109" i="2"/>
  <c r="M110" i="2"/>
  <c r="M111" i="2"/>
  <c r="M112" i="2"/>
  <c r="M113" i="2"/>
  <c r="M107" i="2"/>
  <c r="L108" i="2"/>
  <c r="L109" i="2"/>
  <c r="L110" i="2"/>
  <c r="L111" i="2"/>
  <c r="L112" i="2"/>
  <c r="L113" i="2"/>
  <c r="L107" i="2"/>
  <c r="K108" i="2"/>
  <c r="K109" i="2"/>
  <c r="K110" i="2"/>
  <c r="K111" i="2"/>
  <c r="K112" i="2"/>
  <c r="K113" i="2"/>
  <c r="K107" i="2"/>
  <c r="R91" i="2"/>
  <c r="S91" i="2"/>
  <c r="Q91" i="2"/>
  <c r="I103" i="2"/>
  <c r="M98" i="2"/>
  <c r="M99" i="2"/>
  <c r="M100" i="2"/>
  <c r="M101" i="2"/>
  <c r="M102" i="2"/>
  <c r="M97" i="2"/>
  <c r="L98" i="2"/>
  <c r="L99" i="2"/>
  <c r="L100" i="2"/>
  <c r="L101" i="2"/>
  <c r="L102" i="2"/>
  <c r="L97" i="2"/>
  <c r="K98" i="2"/>
  <c r="K99" i="2"/>
  <c r="K100" i="2"/>
  <c r="K101" i="2"/>
  <c r="K102" i="2"/>
  <c r="K97" i="2"/>
  <c r="I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I141" i="1"/>
  <c r="M135" i="1"/>
  <c r="M136" i="1"/>
  <c r="M137" i="1"/>
  <c r="M138" i="1"/>
  <c r="M139" i="1"/>
  <c r="M140" i="1"/>
  <c r="M134" i="1"/>
  <c r="L135" i="1"/>
  <c r="L136" i="1"/>
  <c r="L137" i="1"/>
  <c r="L138" i="1"/>
  <c r="L139" i="1"/>
  <c r="L140" i="1"/>
  <c r="L134" i="1"/>
  <c r="K135" i="1"/>
  <c r="K136" i="1"/>
  <c r="K137" i="1"/>
  <c r="K138" i="1"/>
  <c r="K139" i="1"/>
  <c r="K140" i="1"/>
  <c r="K134" i="1"/>
  <c r="I130" i="1"/>
  <c r="M125" i="1"/>
  <c r="M126" i="1"/>
  <c r="M127" i="1"/>
  <c r="M128" i="1"/>
  <c r="M129" i="1"/>
  <c r="M124" i="1"/>
  <c r="L125" i="1"/>
  <c r="L126" i="1"/>
  <c r="L127" i="1"/>
  <c r="L128" i="1"/>
  <c r="L129" i="1"/>
  <c r="L124" i="1"/>
  <c r="K125" i="1"/>
  <c r="K126" i="1"/>
  <c r="K127" i="1"/>
  <c r="K128" i="1"/>
  <c r="K129" i="1"/>
  <c r="K124" i="1"/>
  <c r="I120" i="1"/>
  <c r="M114" i="1"/>
  <c r="M115" i="1"/>
  <c r="M116" i="1"/>
  <c r="M117" i="1"/>
  <c r="M118" i="1"/>
  <c r="M119" i="1"/>
  <c r="M113" i="1"/>
  <c r="L114" i="1"/>
  <c r="L115" i="1"/>
  <c r="L116" i="1"/>
  <c r="L117" i="1"/>
  <c r="L118" i="1"/>
  <c r="L119" i="1"/>
  <c r="L113" i="1"/>
  <c r="K114" i="1"/>
  <c r="K115" i="1"/>
  <c r="K116" i="1"/>
  <c r="K117" i="1"/>
  <c r="K118" i="1"/>
  <c r="K119" i="1"/>
  <c r="K113" i="1"/>
  <c r="I109" i="1"/>
  <c r="M104" i="1"/>
  <c r="M105" i="1"/>
  <c r="M106" i="1"/>
  <c r="M107" i="1"/>
  <c r="M108" i="1"/>
  <c r="M103" i="1"/>
  <c r="L104" i="1"/>
  <c r="L105" i="1"/>
  <c r="L106" i="1"/>
  <c r="L107" i="1"/>
  <c r="L108" i="1"/>
  <c r="L103" i="1"/>
  <c r="K104" i="1"/>
  <c r="K105" i="1"/>
  <c r="K106" i="1"/>
  <c r="K107" i="1"/>
  <c r="K108" i="1"/>
  <c r="K103" i="1"/>
  <c r="I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I116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01" i="4"/>
  <c r="I97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83" i="4"/>
  <c r="I79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64" i="4"/>
  <c r="I60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46" i="4"/>
  <c r="I42" i="4"/>
  <c r="M30" i="4"/>
  <c r="M31" i="4"/>
  <c r="M32" i="4"/>
  <c r="M33" i="4"/>
  <c r="M34" i="4"/>
  <c r="M35" i="4"/>
  <c r="M36" i="4"/>
  <c r="M37" i="4"/>
  <c r="M38" i="4"/>
  <c r="M39" i="4"/>
  <c r="M40" i="4"/>
  <c r="M41" i="4"/>
  <c r="M29" i="4"/>
  <c r="L30" i="4"/>
  <c r="L31" i="4"/>
  <c r="L32" i="4"/>
  <c r="L33" i="4"/>
  <c r="L34" i="4"/>
  <c r="L35" i="4"/>
  <c r="L36" i="4"/>
  <c r="L37" i="4"/>
  <c r="L38" i="4"/>
  <c r="L39" i="4"/>
  <c r="L40" i="4"/>
  <c r="L41" i="4"/>
  <c r="L29" i="4"/>
  <c r="K30" i="4"/>
  <c r="K31" i="4"/>
  <c r="K32" i="4"/>
  <c r="K33" i="4"/>
  <c r="K34" i="4"/>
  <c r="K35" i="4"/>
  <c r="K36" i="4"/>
  <c r="K37" i="4"/>
  <c r="K38" i="4"/>
  <c r="K39" i="4"/>
  <c r="K40" i="4"/>
  <c r="K41" i="4"/>
  <c r="K29" i="4"/>
  <c r="I81" i="2"/>
  <c r="M75" i="2"/>
  <c r="M76" i="2"/>
  <c r="M77" i="2"/>
  <c r="M78" i="2"/>
  <c r="M79" i="2"/>
  <c r="M80" i="2"/>
  <c r="M74" i="2"/>
  <c r="L75" i="2"/>
  <c r="L76" i="2"/>
  <c r="L77" i="2"/>
  <c r="L78" i="2"/>
  <c r="L79" i="2"/>
  <c r="L80" i="2"/>
  <c r="L74" i="2"/>
  <c r="K75" i="2"/>
  <c r="K76" i="2"/>
  <c r="K77" i="2"/>
  <c r="K78" i="2"/>
  <c r="K79" i="2"/>
  <c r="K80" i="2"/>
  <c r="K74" i="2"/>
  <c r="I70" i="2"/>
  <c r="M64" i="2"/>
  <c r="M65" i="2"/>
  <c r="M66" i="2"/>
  <c r="M67" i="2"/>
  <c r="M68" i="2"/>
  <c r="M69" i="2"/>
  <c r="M63" i="2"/>
  <c r="L64" i="2"/>
  <c r="L65" i="2"/>
  <c r="L66" i="2"/>
  <c r="L67" i="2"/>
  <c r="L68" i="2"/>
  <c r="L69" i="2"/>
  <c r="L63" i="2"/>
  <c r="K64" i="2"/>
  <c r="K65" i="2"/>
  <c r="K66" i="2"/>
  <c r="K67" i="2"/>
  <c r="K68" i="2"/>
  <c r="K69" i="2"/>
  <c r="K63" i="2"/>
  <c r="I59" i="2"/>
  <c r="M52" i="2"/>
  <c r="M53" i="2"/>
  <c r="M54" i="2"/>
  <c r="M55" i="2"/>
  <c r="M56" i="2"/>
  <c r="M57" i="2"/>
  <c r="M58" i="2"/>
  <c r="M51" i="2"/>
  <c r="L52" i="2"/>
  <c r="L53" i="2"/>
  <c r="L54" i="2"/>
  <c r="L55" i="2"/>
  <c r="L56" i="2"/>
  <c r="L57" i="2"/>
  <c r="L58" i="2"/>
  <c r="L51" i="2"/>
  <c r="K52" i="2"/>
  <c r="K53" i="2"/>
  <c r="K54" i="2"/>
  <c r="K55" i="2"/>
  <c r="K56" i="2"/>
  <c r="K57" i="2"/>
  <c r="K58" i="2"/>
  <c r="K51" i="2"/>
  <c r="I47" i="2"/>
  <c r="M41" i="2"/>
  <c r="M42" i="2"/>
  <c r="M43" i="2"/>
  <c r="M44" i="2"/>
  <c r="M45" i="2"/>
  <c r="M46" i="2"/>
  <c r="M40" i="2"/>
  <c r="L41" i="2"/>
  <c r="L42" i="2"/>
  <c r="L43" i="2"/>
  <c r="L44" i="2"/>
  <c r="L45" i="2"/>
  <c r="L46" i="2"/>
  <c r="L40" i="2"/>
  <c r="K41" i="2"/>
  <c r="K42" i="2"/>
  <c r="K43" i="2"/>
  <c r="K44" i="2"/>
  <c r="K45" i="2"/>
  <c r="K46" i="2"/>
  <c r="K40" i="2"/>
  <c r="R32" i="2"/>
  <c r="S32" i="2"/>
  <c r="Q32" i="2"/>
  <c r="I36" i="2"/>
  <c r="M30" i="2"/>
  <c r="M31" i="2"/>
  <c r="M32" i="2"/>
  <c r="M33" i="2"/>
  <c r="M34" i="2"/>
  <c r="M35" i="2"/>
  <c r="M29" i="2"/>
  <c r="L30" i="2"/>
  <c r="L31" i="2"/>
  <c r="L32" i="2"/>
  <c r="L33" i="2"/>
  <c r="L34" i="2"/>
  <c r="L35" i="2"/>
  <c r="L29" i="2"/>
  <c r="K30" i="2"/>
  <c r="K31" i="2"/>
  <c r="K32" i="2"/>
  <c r="K33" i="2"/>
  <c r="K34" i="2"/>
  <c r="K35" i="2"/>
  <c r="K29" i="2"/>
  <c r="I33" i="1"/>
  <c r="M28" i="1"/>
  <c r="M29" i="1"/>
  <c r="M30" i="1"/>
  <c r="M31" i="1"/>
  <c r="M32" i="1"/>
  <c r="M27" i="1"/>
  <c r="L28" i="1"/>
  <c r="L29" i="1"/>
  <c r="L30" i="1"/>
  <c r="L31" i="1"/>
  <c r="L32" i="1"/>
  <c r="L27" i="1"/>
  <c r="K28" i="1"/>
  <c r="K29" i="1"/>
  <c r="K30" i="1"/>
  <c r="K31" i="1"/>
  <c r="K32" i="1"/>
  <c r="K27" i="1"/>
  <c r="I86" i="1"/>
  <c r="M78" i="1"/>
  <c r="M79" i="1"/>
  <c r="M80" i="1"/>
  <c r="M81" i="1"/>
  <c r="M82" i="1"/>
  <c r="M83" i="1"/>
  <c r="M84" i="1"/>
  <c r="M85" i="1"/>
  <c r="M77" i="1"/>
  <c r="L78" i="1"/>
  <c r="L79" i="1"/>
  <c r="L80" i="1"/>
  <c r="L81" i="1"/>
  <c r="L82" i="1"/>
  <c r="L83" i="1"/>
  <c r="L84" i="1"/>
  <c r="L85" i="1"/>
  <c r="L77" i="1"/>
  <c r="K78" i="1"/>
  <c r="K79" i="1"/>
  <c r="K80" i="1"/>
  <c r="K81" i="1"/>
  <c r="K82" i="1"/>
  <c r="K83" i="1"/>
  <c r="K84" i="1"/>
  <c r="K85" i="1"/>
  <c r="K77" i="1"/>
  <c r="I72" i="1"/>
  <c r="M67" i="1"/>
  <c r="M68" i="1"/>
  <c r="M69" i="1"/>
  <c r="M70" i="1"/>
  <c r="M71" i="1"/>
  <c r="M66" i="1"/>
  <c r="L67" i="1"/>
  <c r="L68" i="1"/>
  <c r="L69" i="1"/>
  <c r="L70" i="1"/>
  <c r="L71" i="1"/>
  <c r="L66" i="1"/>
  <c r="K67" i="1"/>
  <c r="K68" i="1"/>
  <c r="K69" i="1"/>
  <c r="K70" i="1"/>
  <c r="K71" i="1"/>
  <c r="K66" i="1"/>
  <c r="I61" i="1"/>
  <c r="M53" i="1"/>
  <c r="M54" i="1"/>
  <c r="M55" i="1"/>
  <c r="M56" i="1"/>
  <c r="M57" i="1"/>
  <c r="M58" i="1"/>
  <c r="M59" i="1"/>
  <c r="M60" i="1"/>
  <c r="M52" i="1"/>
  <c r="L53" i="1"/>
  <c r="L54" i="1"/>
  <c r="L55" i="1"/>
  <c r="L56" i="1"/>
  <c r="L57" i="1"/>
  <c r="L58" i="1"/>
  <c r="L59" i="1"/>
  <c r="L60" i="1"/>
  <c r="L52" i="1"/>
  <c r="K53" i="1"/>
  <c r="K54" i="1"/>
  <c r="K55" i="1"/>
  <c r="K56" i="1"/>
  <c r="K57" i="1"/>
  <c r="K58" i="1"/>
  <c r="K59" i="1"/>
  <c r="K60" i="1"/>
  <c r="K52" i="1"/>
  <c r="I47" i="1"/>
  <c r="M40" i="1"/>
  <c r="M41" i="1"/>
  <c r="M42" i="1"/>
  <c r="M43" i="1"/>
  <c r="M44" i="1"/>
  <c r="M45" i="1"/>
  <c r="M46" i="1"/>
  <c r="M39" i="1"/>
  <c r="L40" i="1"/>
  <c r="L41" i="1"/>
  <c r="L42" i="1"/>
  <c r="L43" i="1"/>
  <c r="L44" i="1"/>
  <c r="L45" i="1"/>
  <c r="L46" i="1"/>
  <c r="L39" i="1"/>
  <c r="K40" i="1"/>
  <c r="K41" i="1"/>
  <c r="K42" i="1"/>
  <c r="K43" i="1"/>
  <c r="K44" i="1"/>
  <c r="K45" i="1"/>
  <c r="K46" i="1"/>
  <c r="K39" i="1"/>
  <c r="N147" i="8" l="1"/>
  <c r="L147" i="8"/>
  <c r="M147" i="8"/>
  <c r="M114" i="8"/>
  <c r="N114" i="8"/>
  <c r="L114" i="8"/>
  <c r="L41" i="8"/>
  <c r="M41" i="8"/>
  <c r="N41" i="8"/>
  <c r="M97" i="8"/>
  <c r="L97" i="8"/>
  <c r="N97" i="8"/>
  <c r="N67" i="8"/>
  <c r="M67" i="8"/>
  <c r="L67" i="8"/>
  <c r="L103" i="7"/>
  <c r="N124" i="7"/>
  <c r="L124" i="7"/>
  <c r="M124" i="7"/>
  <c r="N103" i="7"/>
  <c r="L85" i="7"/>
  <c r="M85" i="7"/>
  <c r="N85" i="7"/>
  <c r="M103" i="7"/>
  <c r="M42" i="7"/>
  <c r="L42" i="7"/>
  <c r="N42" i="7"/>
  <c r="L63" i="7"/>
  <c r="M63" i="7"/>
  <c r="N63" i="7"/>
  <c r="N118" i="6"/>
  <c r="M118" i="6"/>
  <c r="L118" i="6"/>
  <c r="L95" i="6"/>
  <c r="N95" i="6"/>
  <c r="M95" i="6"/>
  <c r="N80" i="6"/>
  <c r="M80" i="6"/>
  <c r="L80" i="6"/>
  <c r="L36" i="6"/>
  <c r="L56" i="6"/>
  <c r="M56" i="6"/>
  <c r="N56" i="6"/>
  <c r="N36" i="6"/>
  <c r="M36" i="6"/>
  <c r="M110" i="5"/>
  <c r="L110" i="5"/>
  <c r="N110" i="5"/>
  <c r="N92" i="5"/>
  <c r="M92" i="5"/>
  <c r="L92" i="5"/>
  <c r="M76" i="5"/>
  <c r="L76" i="5"/>
  <c r="N76" i="5"/>
  <c r="N57" i="5"/>
  <c r="N38" i="5"/>
  <c r="M57" i="5"/>
  <c r="L57" i="5"/>
  <c r="L38" i="5"/>
  <c r="M38" i="5"/>
  <c r="L207" i="4"/>
  <c r="M207" i="4"/>
  <c r="K207" i="4"/>
  <c r="K137" i="2"/>
  <c r="M126" i="2"/>
  <c r="K126" i="2"/>
  <c r="L137" i="2"/>
  <c r="M137" i="2"/>
  <c r="K72" i="1"/>
  <c r="M141" i="1"/>
  <c r="K141" i="1"/>
  <c r="L189" i="4"/>
  <c r="K189" i="4"/>
  <c r="M189" i="4"/>
  <c r="K171" i="4"/>
  <c r="M171" i="4"/>
  <c r="L171" i="4"/>
  <c r="M153" i="4"/>
  <c r="L153" i="4"/>
  <c r="K153" i="4"/>
  <c r="M97" i="4"/>
  <c r="K136" i="4"/>
  <c r="L136" i="4"/>
  <c r="M136" i="4"/>
  <c r="K116" i="4"/>
  <c r="M116" i="4"/>
  <c r="L116" i="4"/>
  <c r="K103" i="2"/>
  <c r="L126" i="2"/>
  <c r="M70" i="2"/>
  <c r="M114" i="2"/>
  <c r="L81" i="2"/>
  <c r="L114" i="2"/>
  <c r="K114" i="2"/>
  <c r="L103" i="2"/>
  <c r="K81" i="2"/>
  <c r="M103" i="2"/>
  <c r="M93" i="2"/>
  <c r="L93" i="2"/>
  <c r="K93" i="2"/>
  <c r="M81" i="2"/>
  <c r="K70" i="2"/>
  <c r="L141" i="1"/>
  <c r="L130" i="1"/>
  <c r="M120" i="1"/>
  <c r="K130" i="1"/>
  <c r="M130" i="1"/>
  <c r="L120" i="1"/>
  <c r="K120" i="1"/>
  <c r="M72" i="1"/>
  <c r="L109" i="1"/>
  <c r="M33" i="1"/>
  <c r="K109" i="1"/>
  <c r="M109" i="1"/>
  <c r="K97" i="1"/>
  <c r="L97" i="1"/>
  <c r="M97" i="1"/>
  <c r="L97" i="4"/>
  <c r="K97" i="4"/>
  <c r="L79" i="4"/>
  <c r="K79" i="4"/>
  <c r="M79" i="4"/>
  <c r="L60" i="4"/>
  <c r="M60" i="4"/>
  <c r="K60" i="4"/>
  <c r="M42" i="4"/>
  <c r="K42" i="4"/>
  <c r="L42" i="4"/>
  <c r="L70" i="2"/>
  <c r="K47" i="2"/>
  <c r="M59" i="2"/>
  <c r="K59" i="2"/>
  <c r="L59" i="2"/>
  <c r="M47" i="2"/>
  <c r="L47" i="2"/>
  <c r="L36" i="2"/>
  <c r="M36" i="2"/>
  <c r="K36" i="2"/>
  <c r="L33" i="1"/>
  <c r="K33" i="1"/>
  <c r="K86" i="1"/>
  <c r="M86" i="1"/>
  <c r="L86" i="1"/>
  <c r="L72" i="1"/>
  <c r="M61" i="1"/>
  <c r="K61" i="1"/>
  <c r="L61" i="1"/>
  <c r="K47" i="1"/>
  <c r="M47" i="1"/>
  <c r="L47" i="1"/>
</calcChain>
</file>

<file path=xl/sharedStrings.xml><?xml version="1.0" encoding="utf-8"?>
<sst xmlns="http://schemas.openxmlformats.org/spreadsheetml/2006/main" count="3390" uniqueCount="99">
  <si>
    <t>BCNF</t>
  </si>
  <si>
    <t>3NF</t>
  </si>
  <si>
    <t>CONF</t>
  </si>
  <si>
    <t>name</t>
  </si>
  <si>
    <t>Key #/FD #</t>
  </si>
  <si>
    <t>i_10k</t>
  </si>
  <si>
    <t>i_20k</t>
  </si>
  <si>
    <t>i_30k</t>
  </si>
  <si>
    <t>avg time</t>
  </si>
  <si>
    <t>total time</t>
  </si>
  <si>
    <t>[{ 3 : 1 } { 2 : 27 } { 1 : 117 }]</t>
  </si>
  <si>
    <t>BCNF dist</t>
  </si>
  <si>
    <t>3NF dist</t>
  </si>
  <si>
    <t>[{ 3 : (5.00 2.00) : 1 } { 2 : (4.00 2.00) : 2 } { 1 : (3.33 2.33) : 18 }]</t>
  </si>
  <si>
    <t>[{ 3 : 2 } { 2 : 27 } { 1 : 114 }]</t>
  </si>
  <si>
    <t>[{ 4 : 3 } { 3 : 6 } { 2 : 12 }]</t>
  </si>
  <si>
    <t>[{ 3 : 1 } { 2 : 28 } { 1 : 118 }]</t>
  </si>
  <si>
    <t>*</t>
  </si>
  <si>
    <t>=</t>
  </si>
  <si>
    <t>subschema NF</t>
  </si>
  <si>
    <t>DecompAlg2</t>
  </si>
  <si>
    <t>[{ 4 : 2 } { 3 : 5 } { 2 : 23 } { 1 : 111 }]</t>
  </si>
  <si>
    <t>subschema</t>
  </si>
  <si>
    <t>DecompAlg3</t>
  </si>
  <si>
    <t>[{ 2 : 24 } { 1 : 105 }]</t>
  </si>
  <si>
    <t>DecompAlg4</t>
  </si>
  <si>
    <t>[{ 4 : 1 } { 3 : 3 } { 2 : 20 } { 1 : 99 }]</t>
  </si>
  <si>
    <t>iCONF-reduced minimal</t>
  </si>
  <si>
    <t>iCONF-reduced minimal keyfd</t>
  </si>
  <si>
    <t>total cost(ms)</t>
  </si>
  <si>
    <t>average cost(ms)</t>
  </si>
  <si>
    <t>iCONF-red. mini.</t>
  </si>
  <si>
    <t>iCONF-red. mini. mix</t>
  </si>
  <si>
    <t>[{ 2 : 11 } { 1 : 7 }]</t>
  </si>
  <si>
    <t>[{ 4 : (7.00 3.00) : 1 } { 2 : (5.00 3.00) : 1 } { 1 : (5.67 4.67) : 3 }]</t>
  </si>
  <si>
    <t>[{ 3 : 2 } { 2 : 10 } { 1 : 7 }]</t>
  </si>
  <si>
    <t>[{ 8 : 1 } { 5 : 1 } { 4 : 1 } { 2 : 1 }]</t>
  </si>
  <si>
    <t>[{ 3 : 2 } { 2 : 9 } { 1 : 5 }]</t>
  </si>
  <si>
    <t>[{ 5 : 1 } { 3 : 2 } { 2 : 8 } { 1 : 4 }]</t>
  </si>
  <si>
    <t>[{ 3 : 2 } { 2 : 9 } { 1 : 6 }]</t>
  </si>
  <si>
    <t>[{ 3 : 2 } { 2 : 9 } { 1 : 3 }]</t>
  </si>
  <si>
    <t>[{ 3 : 9 } { 2 : 82 } { 1 : 751 }]</t>
  </si>
  <si>
    <t>[{ 3 : 10 } { 2 : 80 } { 1 : 747 }]</t>
  </si>
  <si>
    <t>[{ 12 : 1 } { 10 : 1 } { 9 : 2 } { 8 : 2 } { 7 : 7 } { 6 : 10 } { 5 : 13 } { 4 : 39 } { 3 : 70 } { 2 : 164 }]</t>
  </si>
  <si>
    <t>[{ 3 : 10 } { 2 : 82 } { 1 : 734 }]</t>
  </si>
  <si>
    <t>[{ 4 : 1 } { 3 : 10 } { 2 : 80 } { 1 : 728 }]</t>
  </si>
  <si>
    <t>[{ 3 : 5 } { 2 : 70 } { 1 : 719 }]</t>
  </si>
  <si>
    <t>[{ 4 : 1 } { 3 : 6 } { 2 : 66 } { 1 : 711 }]</t>
  </si>
  <si>
    <t>CONF-mix</t>
  </si>
  <si>
    <t>DecompAlg2-mix</t>
  </si>
  <si>
    <t>DecompAlg3-mix</t>
  </si>
  <si>
    <t>DecompAlg4-mix</t>
  </si>
  <si>
    <t>[{ 4 : (8.50 4.50) : 2 } { 2 : (5.00 3.00) : 1 } { 1 : (3.50 2.50) : 2 }]</t>
  </si>
  <si>
    <t>[{ 6 : (11.00 5.00) : 1 } { 4 : (7.00 3.00) : 1 } { 3 : (5.00 2.00) : 1 } { 2 : (4.50 2.50) : 2 } { 1 : (3.00 2.00) : 1 }]</t>
  </si>
  <si>
    <t>[{ 4 : (8.50 4.50) : 2 } { 3 : (5.00 2.00) : 1 } { 2 : (5.00 3.00) : 1 } { 1 : (4.00 3.00) : 3 }]</t>
  </si>
  <si>
    <t>[{ 9 : 1 } { 5 : 2 } { 4 : 2 } { 3 : 5 } { 2 : 11 }]</t>
  </si>
  <si>
    <t>[{ 5 : 1 } { 4 : 5 } { 3 : 11 } { 2 : 13 }]</t>
  </si>
  <si>
    <t>[{ 9 : 1 } { 5 : 3 } { 4 : 5 } { 3 : 10 } { 2 : 12 }]</t>
  </si>
  <si>
    <t>[{ 4 : (6.00 2.00) : 1 } { 2 : (5.67 3.67) : 3 } { 1 : (3.24 2.24) : 17 }]</t>
  </si>
  <si>
    <t>[{ 4 : (6.00 2.00) : 1 } { 3 : (5.00 2.00) : 1 } { 2 : (4.00 2.00) : 6 } { 1 : (3.05 2.05) : 22 }]</t>
  </si>
  <si>
    <t>[{ 4 : (6.00 2.00) : 1 } { 2 : (4.63 2.63) : 8 } { 1 : (3.27 2.27) : 22 }]</t>
  </si>
  <si>
    <t>[{ 10 : 1 } { 5 : 1 } { 4 : 2 } { 2 : 1 }]</t>
  </si>
  <si>
    <t>[{ 9 : 1 } { 5 : 2 } { 4 : 2 } { 2 : 1 }]</t>
  </si>
  <si>
    <t>[{ 10 : 1 } { 5 : 2 } { 4 : 3 } { 2 : 1 }]</t>
  </si>
  <si>
    <t>[{ 14 : 1 } { 11 : 1 } { 10 : 3 } { 9 : 5 } { 8 : 5 } { 7 : 5 } { 6 : 11 } { 5 : 14 } { 4 : 32 } { 3 : 70 } { 2 : 157 }]</t>
  </si>
  <si>
    <t>[{ 19 : 1 } { 14 : 1 } { 10 : 3 } { 9 : 5 } { 8 : 5 } { 7 : 5 } { 6 : 11 } { 5 : 15 } { 4 : 32 } { 3 : 71 } { 2 : 176 }]</t>
  </si>
  <si>
    <t>[{ 14 : 1 } { 11 : 1 } { 10 : 3 } { 9 : 5 } { 8 : 5 } { 7 : 8 } { 6 : 11 } { 5 : 14 } { 4 : 33 } { 3 : 73} { 2 : 175 }]</t>
  </si>
  <si>
    <t>[{ 10 : 1 } { 9 : 1 } { 8 : 1 } { 7 : 3 } { 6 : 4 } { 5  : 12 } { 4  : 12 } { 3 : 31 } { 2 : 63 } { 1  : 180 }]</t>
  </si>
  <si>
    <t>[{ 10 : 1 } { 9 : 1 } { 8 : 3 } { 7 : 4 } { 6 : 5} { 5  : 12 } { 4  : 13 } { 3 : 27 } { 2 : 66 } { 1  : 172 }]</t>
  </si>
  <si>
    <t>[{ 13 : 1 } { 10 : 1 } { 9 : 1 } { 8 : 3 } { 7 : 4 } { 6 : 5} { 5  : 11 } { 4  : 13 } { 3 : 28 } { 2 : 66 } { 1  : 192 }]</t>
  </si>
  <si>
    <t>[{ 10 : 1 } { 9 : 1 } { 8 : 3 } { 7 : 4 } { 6 : 6} { 5  : 13 } { 4  : 14 } { 3 : 27 } { 2 : 67 } { 1  : 193 }]</t>
  </si>
  <si>
    <t>[6:1 5:1 4:3 3:11 2:119 1:635]</t>
  </si>
  <si>
    <t>[9:1 7:7 6:11 5:27 4:50 3:67 2:115 1:114]</t>
  </si>
  <si>
    <t>[6:1 5:1 4:3 3:11 2:119 1:661]</t>
  </si>
  <si>
    <t>[7:5 6:10 5:27 4:46 3:68 2:112 1:124]</t>
  </si>
  <si>
    <t>[6:2 5:3 4:3 3:16 2:126 1:612]</t>
  </si>
  <si>
    <t>[3:6 2:106 1:629]</t>
  </si>
  <si>
    <t>[7:7 6:12 5:29 4:49 3:75 2:121 1:128]</t>
  </si>
  <si>
    <t>[4:1 3:12 2:104 1:585]</t>
  </si>
  <si>
    <t>[9:1 7:8 6:12 5:27 4:53 3:74 2:120 1:130]</t>
  </si>
  <si>
    <t>[15:1 10:1 6:3 5:3 4:5 3:22 2:104 1:419]</t>
  </si>
  <si>
    <t>[10:2 9:1 5:1 4:1 3:2 2:10 1:12]</t>
  </si>
  <si>
    <t>[15:1 10:1 6:4 5:3 4:5 3:23 2:105 1:425]</t>
  </si>
  <si>
    <t>[4:1 2:9 1:19]</t>
  </si>
  <si>
    <t>[15:1 11:1 10:2 9:9 8:9 7:19 6:26 5:26 4:26 3:26 2:46 1:342]</t>
  </si>
  <si>
    <t>[5:1 4:3 3:17 2:98 1:391]</t>
  </si>
  <si>
    <t>[9:1 4:4 3:4 2:23 1:36]</t>
  </si>
  <si>
    <t>[11:1 10:1 9:8 8:9 7:19 6:21 5:25 4:24 3:18 2:30 1:310]</t>
  </si>
  <si>
    <t>[10:3 9:1 5:1 4:4 3:6 2:20 1:30]</t>
  </si>
  <si>
    <t>[14:1 12:2 10:1 9:1 8:10 7:13 6:24 5:48 4:69 3:122 2:101]</t>
  </si>
  <si>
    <t>[6:1 5:1 4:3 3:10 2:124 1:656]</t>
  </si>
  <si>
    <t>[10:1 9:1 8:8 7:15 6:24 5:47 4:69 3:121 2:107]</t>
  </si>
  <si>
    <t>[12:1 9:1 8:11 7:15 6:28 5:52 4:74 3:127 2:112]</t>
  </si>
  <si>
    <t>[14:1 12:2 10:3 9:1 8:13 7:13 6:27 5:54 4:74 3:131 2:106]</t>
  </si>
  <si>
    <t>[24:1 21:1 18:1 16:2 15:1 13:1 10:1 9:4 8:1 5:2 4:1 3:7 2:6]</t>
  </si>
  <si>
    <t>[15:1 10:1 6:4 5:3 4:6 3:23 2:111 1:430]</t>
  </si>
  <si>
    <t>[7:1 6:1 5:3 4:5 3:10 2:8]</t>
  </si>
  <si>
    <t>[12:1 7:1 6:6 5:7 4:12 3:25 2:16]</t>
  </si>
  <si>
    <t>[24:1 21:2 18:1 16:2 15:1 13:3 12:1 11:1 10:3 9:5 8:6 7:3 6:4 5:8 4:2 3:14 2:8]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</si>
</sst>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3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1" fillId="0" borderId="0" xfId="0" applyNumberFormat="1" applyFont="1"/>
    <xf numFmtId="0" fontId="3" fillId="0" borderId="0" xfId="0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ncvoter</a:t>
            </a:r>
            <a:r>
              <a:rPr lang="en-NZ" altLang="zh-CN" baseline="0"/>
              <a:t>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ncvoter!$C$1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ncvoter!$B$2:$B$6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ncvoter!$C$2:$C$6</c:f>
              <c:numCache>
                <c:formatCode>General</c:formatCode>
                <c:ptCount val="5"/>
                <c:pt idx="0">
                  <c:v>1910237</c:v>
                </c:pt>
                <c:pt idx="1">
                  <c:v>2225144</c:v>
                </c:pt>
                <c:pt idx="2">
                  <c:v>2243583</c:v>
                </c:pt>
                <c:pt idx="3">
                  <c:v>2911883</c:v>
                </c:pt>
                <c:pt idx="4">
                  <c:v>3411536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999-A48C-B9D84A3F3F65}"/>
            </c:ext>
          </c:extLst>
        </c:ser>
        <c:ser>
          <c:idx val="1"/>
          <c:order val="1"/>
          <c:tx>
            <c:strRef>
              <c:f>ncvoter!$D$1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ncvoter!$B$2:$B$6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ncvoter!$D$2:$D$6</c:f>
              <c:numCache>
                <c:formatCode>General</c:formatCode>
                <c:ptCount val="5"/>
                <c:pt idx="0">
                  <c:v>6302192</c:v>
                </c:pt>
                <c:pt idx="1">
                  <c:v>7232809</c:v>
                </c:pt>
                <c:pt idx="2">
                  <c:v>7269876</c:v>
                </c:pt>
                <c:pt idx="3">
                  <c:v>9641718</c:v>
                </c:pt>
                <c:pt idx="4">
                  <c:v>11216525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4-4999-A48C-B9D84A3F3F65}"/>
            </c:ext>
          </c:extLst>
        </c:ser>
        <c:ser>
          <c:idx val="2"/>
          <c:order val="2"/>
          <c:tx>
            <c:strRef>
              <c:f>ncvoter!$E$1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ncvoter!$B$2:$B$6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ncvoter!$E$2:$E$6</c:f>
              <c:numCache>
                <c:formatCode>General</c:formatCode>
                <c:ptCount val="5"/>
                <c:pt idx="0">
                  <c:v>13150086</c:v>
                </c:pt>
                <c:pt idx="1">
                  <c:v>15265171</c:v>
                </c:pt>
                <c:pt idx="2">
                  <c:v>15371359</c:v>
                </c:pt>
                <c:pt idx="3">
                  <c:v>20135062</c:v>
                </c:pt>
                <c:pt idx="4">
                  <c:v>23716229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4-4999-A48C-B9D84A3F3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222447"/>
        <c:axId val="1446229103"/>
      </c:barChart>
      <c:catAx>
        <c:axId val="14462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29103"/>
        <c:crosses val="autoZero"/>
        <c:auto val="1"/>
        <c:lblAlgn val="ctr"/>
        <c:lblOffset val="100"/>
        <c:noMultiLvlLbl val="0"/>
      </c:catAx>
      <c:valAx>
        <c:axId val="14462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hepatitis(avg)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hepatitis!$J$1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hepatitis!$I$2:$I$6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hepatitis!$J$2:$J$6</c:f>
              <c:numCache>
                <c:formatCode>0</c:formatCode>
                <c:ptCount val="5"/>
                <c:pt idx="0">
                  <c:v>27844.897033158813</c:v>
                </c:pt>
                <c:pt idx="1">
                  <c:v>29236.956637168143</c:v>
                </c:pt>
                <c:pt idx="2">
                  <c:v>29741.865538735528</c:v>
                </c:pt>
                <c:pt idx="3">
                  <c:v>31435.64253798034</c:v>
                </c:pt>
                <c:pt idx="4">
                  <c:v>32006.565139263254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4-4F8D-BCC3-EAE6A26DF946}"/>
            </c:ext>
          </c:extLst>
        </c:ser>
        <c:ser>
          <c:idx val="1"/>
          <c:order val="1"/>
          <c:tx>
            <c:strRef>
              <c:f>hepatitis!$K$1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hepatitis!$I$2:$I$6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hepatitis!$K$2:$K$6</c:f>
              <c:numCache>
                <c:formatCode>0</c:formatCode>
                <c:ptCount val="5"/>
                <c:pt idx="0">
                  <c:v>97875.02006980803</c:v>
                </c:pt>
                <c:pt idx="1">
                  <c:v>102733.70176991151</c:v>
                </c:pt>
                <c:pt idx="2">
                  <c:v>104402.26536064113</c:v>
                </c:pt>
                <c:pt idx="3">
                  <c:v>109963.26899016979</c:v>
                </c:pt>
                <c:pt idx="4">
                  <c:v>112619.34950584007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4-4F8D-BCC3-EAE6A26DF946}"/>
            </c:ext>
          </c:extLst>
        </c:ser>
        <c:ser>
          <c:idx val="2"/>
          <c:order val="2"/>
          <c:tx>
            <c:strRef>
              <c:f>hepatitis!$L$1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hepatitis!$I$2:$I$6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hepatitis!$L$2:$L$6</c:f>
              <c:numCache>
                <c:formatCode>0</c:formatCode>
                <c:ptCount val="5"/>
                <c:pt idx="0">
                  <c:v>210049.13874345549</c:v>
                </c:pt>
                <c:pt idx="1">
                  <c:v>219899.3592920354</c:v>
                </c:pt>
                <c:pt idx="2">
                  <c:v>223944.08548530721</c:v>
                </c:pt>
                <c:pt idx="3">
                  <c:v>235172.57193923145</c:v>
                </c:pt>
                <c:pt idx="4">
                  <c:v>241881.37376460017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4-4F8D-BCC3-EAE6A26DF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1967728"/>
        <c:axId val="1341958992"/>
      </c:barChart>
      <c:catAx>
        <c:axId val="13419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58992"/>
        <c:crosses val="autoZero"/>
        <c:auto val="1"/>
        <c:lblAlgn val="ctr"/>
        <c:lblOffset val="100"/>
        <c:noMultiLvlLbl val="0"/>
      </c:catAx>
      <c:valAx>
        <c:axId val="13419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hepatitis(sum)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hepatitis!$Q$1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hepatitis!$P$2:$P$6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hepatitis!$Q$2:$Q$6</c:f>
              <c:numCache>
                <c:formatCode>General</c:formatCode>
                <c:ptCount val="5"/>
                <c:pt idx="0">
                  <c:v>471004</c:v>
                </c:pt>
                <c:pt idx="1">
                  <c:v>489333</c:v>
                </c:pt>
                <c:pt idx="2">
                  <c:v>511427</c:v>
                </c:pt>
                <c:pt idx="3">
                  <c:v>532883</c:v>
                </c:pt>
                <c:pt idx="4">
                  <c:v>548092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A-4FF0-95FC-55A2316046D0}"/>
            </c:ext>
          </c:extLst>
        </c:ser>
        <c:ser>
          <c:idx val="1"/>
          <c:order val="1"/>
          <c:tx>
            <c:strRef>
              <c:f>hepatitis!$R$1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hepatitis!$P$2:$P$6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hepatitis!$R$2:$R$6</c:f>
              <c:numCache>
                <c:formatCode>General</c:formatCode>
                <c:ptCount val="5"/>
                <c:pt idx="0">
                  <c:v>869381</c:v>
                </c:pt>
                <c:pt idx="1">
                  <c:v>893482</c:v>
                </c:pt>
                <c:pt idx="2">
                  <c:v>913992</c:v>
                </c:pt>
                <c:pt idx="3">
                  <c:v>973057</c:v>
                </c:pt>
                <c:pt idx="4">
                  <c:v>984530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A-4FF0-95FC-55A2316046D0}"/>
            </c:ext>
          </c:extLst>
        </c:ser>
        <c:ser>
          <c:idx val="2"/>
          <c:order val="2"/>
          <c:tx>
            <c:strRef>
              <c:f>hepatitis!$S$1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hepatitis!$P$2:$P$6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hepatitis!$S$2:$S$6</c:f>
              <c:numCache>
                <c:formatCode>General</c:formatCode>
                <c:ptCount val="5"/>
                <c:pt idx="0">
                  <c:v>1368653</c:v>
                </c:pt>
                <c:pt idx="1">
                  <c:v>1498332</c:v>
                </c:pt>
                <c:pt idx="2">
                  <c:v>1520683</c:v>
                </c:pt>
                <c:pt idx="3">
                  <c:v>1584967</c:v>
                </c:pt>
                <c:pt idx="4">
                  <c:v>1610768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A-4FF0-95FC-55A2316046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1557375"/>
        <c:axId val="921568191"/>
      </c:barChart>
      <c:catAx>
        <c:axId val="92155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68191"/>
        <c:crosses val="autoZero"/>
        <c:auto val="1"/>
        <c:lblAlgn val="ctr"/>
        <c:lblOffset val="100"/>
        <c:noMultiLvlLbl val="0"/>
      </c:catAx>
      <c:valAx>
        <c:axId val="9215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hepatitis(avg)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hepatitis!$X$1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hepatitis!$W$2:$W$6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hepatitis!$X$2:$X$6</c:f>
              <c:numCache>
                <c:formatCode>0</c:formatCode>
                <c:ptCount val="5"/>
                <c:pt idx="0">
                  <c:v>409.56869565217391</c:v>
                </c:pt>
                <c:pt idx="1">
                  <c:v>433.03805309734514</c:v>
                </c:pt>
                <c:pt idx="2">
                  <c:v>455.41139804096173</c:v>
                </c:pt>
                <c:pt idx="3">
                  <c:v>476.2135835567471</c:v>
                </c:pt>
                <c:pt idx="4">
                  <c:v>492.44564240790658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6-4BDB-A2F3-65812CF7E738}"/>
            </c:ext>
          </c:extLst>
        </c:ser>
        <c:ser>
          <c:idx val="1"/>
          <c:order val="1"/>
          <c:tx>
            <c:strRef>
              <c:f>hepatitis!$Y$1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hepatitis!$W$2:$W$6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hepatitis!$Y$2:$Y$6</c:f>
              <c:numCache>
                <c:formatCode>0</c:formatCode>
                <c:ptCount val="5"/>
                <c:pt idx="0">
                  <c:v>755.98347826086956</c:v>
                </c:pt>
                <c:pt idx="1">
                  <c:v>790.69203539823013</c:v>
                </c:pt>
                <c:pt idx="2">
                  <c:v>813.88423864648269</c:v>
                </c:pt>
                <c:pt idx="3">
                  <c:v>869.57730116175162</c:v>
                </c:pt>
                <c:pt idx="4">
                  <c:v>884.57322551662173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6-4BDB-A2F3-65812CF7E738}"/>
            </c:ext>
          </c:extLst>
        </c:ser>
        <c:ser>
          <c:idx val="2"/>
          <c:order val="2"/>
          <c:tx>
            <c:strRef>
              <c:f>hepatitis!$Z$1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hepatitis!$W$2:$W$6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hepatitis!$Z$2:$Z$6</c:f>
              <c:numCache>
                <c:formatCode>0</c:formatCode>
                <c:ptCount val="5"/>
                <c:pt idx="0">
                  <c:v>1190.1330434782608</c:v>
                </c:pt>
                <c:pt idx="1">
                  <c:v>1325.9575221238938</c:v>
                </c:pt>
                <c:pt idx="2">
                  <c:v>1354.1255565449687</c:v>
                </c:pt>
                <c:pt idx="3">
                  <c:v>1416.413762287757</c:v>
                </c:pt>
                <c:pt idx="4">
                  <c:v>1447.2309074573225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6-4BDB-A2F3-65812CF7E7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417599"/>
        <c:axId val="992430079"/>
      </c:barChart>
      <c:catAx>
        <c:axId val="9924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30079"/>
        <c:crosses val="autoZero"/>
        <c:auto val="1"/>
        <c:lblAlgn val="ctr"/>
        <c:lblOffset val="100"/>
        <c:noMultiLvlLbl val="0"/>
      </c:catAx>
      <c:valAx>
        <c:axId val="9924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1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weather(sum)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weather!$D$1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weather!$C$2:$C$6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weather!$D$2:$D$6</c:f>
              <c:numCache>
                <c:formatCode>General</c:formatCode>
                <c:ptCount val="5"/>
                <c:pt idx="0">
                  <c:v>947790</c:v>
                </c:pt>
                <c:pt idx="1">
                  <c:v>986532</c:v>
                </c:pt>
                <c:pt idx="2">
                  <c:v>988765</c:v>
                </c:pt>
                <c:pt idx="3">
                  <c:v>1021341</c:v>
                </c:pt>
                <c:pt idx="4">
                  <c:v>1026170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2-41BF-8C6B-D991AA312BF9}"/>
            </c:ext>
          </c:extLst>
        </c:ser>
        <c:ser>
          <c:idx val="1"/>
          <c:order val="1"/>
          <c:tx>
            <c:strRef>
              <c:f>weather!$E$1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weather!$C$2:$C$6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weather!$E$2:$E$6</c:f>
              <c:numCache>
                <c:formatCode>General</c:formatCode>
                <c:ptCount val="5"/>
                <c:pt idx="0">
                  <c:v>1948241</c:v>
                </c:pt>
                <c:pt idx="1">
                  <c:v>2023364</c:v>
                </c:pt>
                <c:pt idx="2">
                  <c:v>2031660</c:v>
                </c:pt>
                <c:pt idx="3">
                  <c:v>2073499</c:v>
                </c:pt>
                <c:pt idx="4">
                  <c:v>2095730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2-41BF-8C6B-D991AA312BF9}"/>
            </c:ext>
          </c:extLst>
        </c:ser>
        <c:ser>
          <c:idx val="2"/>
          <c:order val="2"/>
          <c:tx>
            <c:strRef>
              <c:f>weather!$F$1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weather!$C$2:$C$6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weather!$F$2:$F$6</c:f>
              <c:numCache>
                <c:formatCode>General</c:formatCode>
                <c:ptCount val="5"/>
                <c:pt idx="0">
                  <c:v>3039699</c:v>
                </c:pt>
                <c:pt idx="1">
                  <c:v>3151612</c:v>
                </c:pt>
                <c:pt idx="2">
                  <c:v>3170226</c:v>
                </c:pt>
                <c:pt idx="3">
                  <c:v>3226564</c:v>
                </c:pt>
                <c:pt idx="4">
                  <c:v>3282633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2-41BF-8C6B-D991AA312B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19872"/>
        <c:axId val="130332528"/>
      </c:barChart>
      <c:catAx>
        <c:axId val="202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2528"/>
        <c:crosses val="autoZero"/>
        <c:auto val="1"/>
        <c:lblAlgn val="ctr"/>
        <c:lblOffset val="100"/>
        <c:noMultiLvlLbl val="0"/>
      </c:catAx>
      <c:valAx>
        <c:axId val="1303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weather(avg)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weather!$J$1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weather!$I$2:$I$6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weather!$J$2:$J$6</c:f>
              <c:numCache>
                <c:formatCode>0.00</c:formatCode>
                <c:ptCount val="5"/>
                <c:pt idx="0">
                  <c:v>797.80303030303025</c:v>
                </c:pt>
                <c:pt idx="1">
                  <c:v>848.99483648881244</c:v>
                </c:pt>
                <c:pt idx="2">
                  <c:v>856.81542461005199</c:v>
                </c:pt>
                <c:pt idx="3">
                  <c:v>878.95094664371777</c:v>
                </c:pt>
                <c:pt idx="4">
                  <c:v>910.53238686779059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5-4792-9EC6-216A122D868B}"/>
            </c:ext>
          </c:extLst>
        </c:ser>
        <c:ser>
          <c:idx val="1"/>
          <c:order val="1"/>
          <c:tx>
            <c:strRef>
              <c:f>weather!$K$1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weather!$I$2:$I$6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weather!$K$2:$K$6</c:f>
              <c:numCache>
                <c:formatCode>0.00</c:formatCode>
                <c:ptCount val="5"/>
                <c:pt idx="0">
                  <c:v>1639.9335016835016</c:v>
                </c:pt>
                <c:pt idx="1">
                  <c:v>1741.2771084337348</c:v>
                </c:pt>
                <c:pt idx="2">
                  <c:v>1760.5372616984403</c:v>
                </c:pt>
                <c:pt idx="3">
                  <c:v>1784.4225473321858</c:v>
                </c:pt>
                <c:pt idx="4">
                  <c:v>1859.5652173913043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5-4792-9EC6-216A122D868B}"/>
            </c:ext>
          </c:extLst>
        </c:ser>
        <c:ser>
          <c:idx val="2"/>
          <c:order val="2"/>
          <c:tx>
            <c:strRef>
              <c:f>weather!$L$1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weather!$I$2:$I$6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weather!$L$2:$L$6</c:f>
              <c:numCache>
                <c:formatCode>0.00</c:formatCode>
                <c:ptCount val="5"/>
                <c:pt idx="0">
                  <c:v>2558.6691919191921</c:v>
                </c:pt>
                <c:pt idx="1">
                  <c:v>2712.2306368330464</c:v>
                </c:pt>
                <c:pt idx="2">
                  <c:v>2747.1629116117851</c:v>
                </c:pt>
                <c:pt idx="3">
                  <c:v>2776.7332185886403</c:v>
                </c:pt>
                <c:pt idx="4">
                  <c:v>2912.7178349600708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5-4792-9EC6-216A122D86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421008"/>
        <c:axId val="206528624"/>
      </c:barChart>
      <c:catAx>
        <c:axId val="1604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8624"/>
        <c:crosses val="autoZero"/>
        <c:auto val="1"/>
        <c:lblAlgn val="ctr"/>
        <c:lblOffset val="100"/>
        <c:noMultiLvlLbl val="0"/>
      </c:catAx>
      <c:valAx>
        <c:axId val="206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weather(sum)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'weather-fd cover'!$D$1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'weather-fd cover'!$C$2:$C$6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'weather-fd cover'!$D$2:$D$6</c:f>
              <c:numCache>
                <c:formatCode>0.00E+00</c:formatCode>
                <c:ptCount val="5"/>
                <c:pt idx="0">
                  <c:v>2863013264.9133334</c:v>
                </c:pt>
                <c:pt idx="1">
                  <c:v>2942611138.3333335</c:v>
                </c:pt>
                <c:pt idx="2">
                  <c:v>2942629809.9426084</c:v>
                </c:pt>
                <c:pt idx="3">
                  <c:v>3131319203.2729168</c:v>
                </c:pt>
                <c:pt idx="4">
                  <c:v>3236412055.206501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3-4C5C-BFF9-DAA2B112F395}"/>
            </c:ext>
          </c:extLst>
        </c:ser>
        <c:ser>
          <c:idx val="1"/>
          <c:order val="1"/>
          <c:tx>
            <c:strRef>
              <c:f>'weather-fd cover'!$E$1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'weather-fd cover'!$C$2:$C$6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'weather-fd cover'!$E$2:$E$6</c:f>
              <c:numCache>
                <c:formatCode>0.00E+00</c:formatCode>
                <c:ptCount val="5"/>
                <c:pt idx="0">
                  <c:v>6011190517.0180006</c:v>
                </c:pt>
                <c:pt idx="1">
                  <c:v>6179463848.3000011</c:v>
                </c:pt>
                <c:pt idx="2">
                  <c:v>6179501070.7874765</c:v>
                </c:pt>
                <c:pt idx="3">
                  <c:v>6575757040.4975729</c:v>
                </c:pt>
                <c:pt idx="4">
                  <c:v>6796446182.2130127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3-4C5C-BFF9-DAA2B112F395}"/>
            </c:ext>
          </c:extLst>
        </c:ser>
        <c:ser>
          <c:idx val="2"/>
          <c:order val="2"/>
          <c:tx>
            <c:strRef>
              <c:f>'weather-fd cover'!$F$1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'weather-fd cover'!$C$2:$C$6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'weather-fd cover'!$F$2:$F$6</c:f>
              <c:numCache>
                <c:formatCode>0.00E+00</c:formatCode>
                <c:ptCount val="5"/>
                <c:pt idx="0">
                  <c:v>9447518400.3139992</c:v>
                </c:pt>
                <c:pt idx="1">
                  <c:v>9710592604.8999977</c:v>
                </c:pt>
                <c:pt idx="2">
                  <c:v>9710646191.204607</c:v>
                </c:pt>
                <c:pt idx="3">
                  <c:v>10333339195.161247</c:v>
                </c:pt>
                <c:pt idx="4">
                  <c:v>10680135570.804813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3-4C5C-BFF9-DAA2B112F3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75824"/>
        <c:axId val="420287360"/>
      </c:barChart>
      <c:catAx>
        <c:axId val="1889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7360"/>
        <c:crosses val="autoZero"/>
        <c:auto val="1"/>
        <c:lblAlgn val="ctr"/>
        <c:lblOffset val="100"/>
        <c:noMultiLvlLbl val="0"/>
      </c:catAx>
      <c:valAx>
        <c:axId val="420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weather(avg)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'weather-fd cover'!$K$1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'weather-fd cover'!$J$2:$J$6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'weather-fd cover'!$K$2:$K$6</c:f>
              <c:numCache>
                <c:formatCode>0.00E+00</c:formatCode>
                <c:ptCount val="5"/>
                <c:pt idx="0">
                  <c:v>2409943.8256846243</c:v>
                </c:pt>
                <c:pt idx="1">
                  <c:v>2532367.5889271372</c:v>
                </c:pt>
                <c:pt idx="2">
                  <c:v>2549939.176726697</c:v>
                </c:pt>
                <c:pt idx="3">
                  <c:v>2694766.9563450231</c:v>
                </c:pt>
                <c:pt idx="4">
                  <c:v>2871705.4615851799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0-416A-B8D8-CAB27E7F42C5}"/>
            </c:ext>
          </c:extLst>
        </c:ser>
        <c:ser>
          <c:idx val="1"/>
          <c:order val="1"/>
          <c:tx>
            <c:strRef>
              <c:f>'weather-fd cover'!$L$1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'weather-fd cover'!$J$2:$J$6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'weather-fd cover'!$L$2:$L$6</c:f>
              <c:numCache>
                <c:formatCode>0.00E+00</c:formatCode>
                <c:ptCount val="5"/>
                <c:pt idx="0">
                  <c:v>5059924.6776245795</c:v>
                </c:pt>
                <c:pt idx="1">
                  <c:v>5317955.1190189337</c:v>
                </c:pt>
                <c:pt idx="2">
                  <c:v>5354853.6142005865</c:v>
                </c:pt>
                <c:pt idx="3">
                  <c:v>5658999.1742664138</c:v>
                </c:pt>
                <c:pt idx="4">
                  <c:v>6030564.4917595498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0-416A-B8D8-CAB27E7F42C5}"/>
            </c:ext>
          </c:extLst>
        </c:ser>
        <c:ser>
          <c:idx val="2"/>
          <c:order val="2"/>
          <c:tx>
            <c:strRef>
              <c:f>'weather-fd cover'!$M$1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'weather-fd cover'!$J$2:$J$6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'weather-fd cover'!$M$2:$M$6</c:f>
              <c:numCache>
                <c:formatCode>0.00E+00</c:formatCode>
                <c:ptCount val="5"/>
                <c:pt idx="0">
                  <c:v>7952456.5659208745</c:v>
                </c:pt>
                <c:pt idx="1">
                  <c:v>8356792.2589500844</c:v>
                </c:pt>
                <c:pt idx="2">
                  <c:v>8414771.3961911667</c:v>
                </c:pt>
                <c:pt idx="3">
                  <c:v>8892718.7565931566</c:v>
                </c:pt>
                <c:pt idx="4">
                  <c:v>9476606.5401994791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0-416A-B8D8-CAB27E7F42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76304"/>
        <c:axId val="410134896"/>
      </c:barChart>
      <c:catAx>
        <c:axId val="1889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4896"/>
        <c:crosses val="autoZero"/>
        <c:auto val="1"/>
        <c:lblAlgn val="ctr"/>
        <c:lblOffset val="100"/>
        <c:noMultiLvlLbl val="0"/>
      </c:catAx>
      <c:valAx>
        <c:axId val="410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lineitem-500k(sum)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'lineitem-500k'!$D$1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'lineitem-500k'!$C$2:$C$6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'lineitem-500k'!$D$2:$D$6</c:f>
              <c:numCache>
                <c:formatCode>0</c:formatCode>
                <c:ptCount val="5"/>
                <c:pt idx="0">
                  <c:v>236163</c:v>
                </c:pt>
                <c:pt idx="1">
                  <c:v>262300.51741935482</c:v>
                </c:pt>
                <c:pt idx="2">
                  <c:v>302789</c:v>
                </c:pt>
                <c:pt idx="3">
                  <c:v>282256</c:v>
                </c:pt>
                <c:pt idx="4">
                  <c:v>329433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23F-96D4-8FF3D4C0FCF9}"/>
            </c:ext>
          </c:extLst>
        </c:ser>
        <c:ser>
          <c:idx val="1"/>
          <c:order val="1"/>
          <c:tx>
            <c:strRef>
              <c:f>'lineitem-500k'!$E$1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'lineitem-500k'!$C$2:$C$6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'lineitem-500k'!$E$2:$E$6</c:f>
              <c:numCache>
                <c:formatCode>0</c:formatCode>
                <c:ptCount val="5"/>
                <c:pt idx="0">
                  <c:v>448711</c:v>
                </c:pt>
                <c:pt idx="1">
                  <c:v>498370.9830967742</c:v>
                </c:pt>
                <c:pt idx="2">
                  <c:v>582952</c:v>
                </c:pt>
                <c:pt idx="3">
                  <c:v>523470</c:v>
                </c:pt>
                <c:pt idx="4">
                  <c:v>635571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E-423F-96D4-8FF3D4C0FCF9}"/>
            </c:ext>
          </c:extLst>
        </c:ser>
        <c:ser>
          <c:idx val="2"/>
          <c:order val="2"/>
          <c:tx>
            <c:strRef>
              <c:f>'lineitem-500k'!$F$1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'lineitem-500k'!$C$2:$C$6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'lineitem-500k'!$F$2:$F$6</c:f>
              <c:numCache>
                <c:formatCode>0</c:formatCode>
                <c:ptCount val="5"/>
                <c:pt idx="0">
                  <c:v>735758</c:v>
                </c:pt>
                <c:pt idx="1">
                  <c:v>812387</c:v>
                </c:pt>
                <c:pt idx="2">
                  <c:v>937273</c:v>
                </c:pt>
                <c:pt idx="3">
                  <c:v>853622</c:v>
                </c:pt>
                <c:pt idx="4">
                  <c:v>1018649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E-423F-96D4-8FF3D4C0F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4784"/>
        <c:axId val="340090944"/>
      </c:barChart>
      <c:catAx>
        <c:axId val="65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90944"/>
        <c:crosses val="autoZero"/>
        <c:auto val="1"/>
        <c:lblAlgn val="ctr"/>
        <c:lblOffset val="100"/>
        <c:noMultiLvlLbl val="0"/>
      </c:catAx>
      <c:valAx>
        <c:axId val="340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lineitem-500k(avg)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'lineitem-500k'!$J$1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'lineitem-500k'!$I$2:$I$6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'lineitem-500k'!$J$2:$J$6</c:f>
              <c:numCache>
                <c:formatCode>0.00</c:formatCode>
                <c:ptCount val="5"/>
                <c:pt idx="0">
                  <c:v>396.24664429530202</c:v>
                </c:pt>
                <c:pt idx="1">
                  <c:v>446.84926306534038</c:v>
                </c:pt>
                <c:pt idx="2">
                  <c:v>538.77046263345198</c:v>
                </c:pt>
                <c:pt idx="3">
                  <c:v>488.33217993079586</c:v>
                </c:pt>
                <c:pt idx="4">
                  <c:v>620.40112994350284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3-4989-9BD9-A982CA6ED6CD}"/>
            </c:ext>
          </c:extLst>
        </c:ser>
        <c:ser>
          <c:idx val="1"/>
          <c:order val="1"/>
          <c:tx>
            <c:strRef>
              <c:f>'lineitem-500k'!$K$1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'lineitem-500k'!$I$2:$I$6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'lineitem-500k'!$K$2:$K$6</c:f>
              <c:numCache>
                <c:formatCode>0.00</c:formatCode>
                <c:ptCount val="5"/>
                <c:pt idx="0">
                  <c:v>752.87080536912754</c:v>
                </c:pt>
                <c:pt idx="1">
                  <c:v>849.01359982414681</c:v>
                </c:pt>
                <c:pt idx="2">
                  <c:v>1037.2811387900356</c:v>
                </c:pt>
                <c:pt idx="3">
                  <c:v>905.65743944636677</c:v>
                </c:pt>
                <c:pt idx="4">
                  <c:v>1196.9322033898304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3-4989-9BD9-A982CA6ED6CD}"/>
            </c:ext>
          </c:extLst>
        </c:ser>
        <c:ser>
          <c:idx val="2"/>
          <c:order val="2"/>
          <c:tx>
            <c:strRef>
              <c:f>'lineitem-500k'!$L$1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'lineitem-500k'!$I$2:$I$6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'lineitem-500k'!$L$2:$L$6</c:f>
              <c:numCache>
                <c:formatCode>0.00</c:formatCode>
                <c:ptCount val="5"/>
                <c:pt idx="0">
                  <c:v>1234.4932885906039</c:v>
                </c:pt>
                <c:pt idx="1">
                  <c:v>1383.9642248722316</c:v>
                </c:pt>
                <c:pt idx="2">
                  <c:v>1667.7455516014236</c:v>
                </c:pt>
                <c:pt idx="3">
                  <c:v>1476.8546712802768</c:v>
                </c:pt>
                <c:pt idx="4">
                  <c:v>1918.3596986817327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3-4989-9BD9-A982CA6ED6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2496"/>
        <c:axId val="206824640"/>
      </c:barChart>
      <c:catAx>
        <c:axId val="98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4640"/>
        <c:crosses val="autoZero"/>
        <c:auto val="1"/>
        <c:lblAlgn val="ctr"/>
        <c:lblOffset val="100"/>
        <c:noMultiLvlLbl val="0"/>
      </c:catAx>
      <c:valAx>
        <c:axId val="2068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lineitem-500k(sum)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'lineitem-500k-fd cover'!$D$1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'lineitem-500k-fd cover'!$C$2:$C$6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'lineitem-500k-fd cover'!$D$2:$D$6</c:f>
              <c:numCache>
                <c:formatCode>0.00E+00</c:formatCode>
                <c:ptCount val="5"/>
                <c:pt idx="0">
                  <c:v>305690111.46465224</c:v>
                </c:pt>
                <c:pt idx="1">
                  <c:v>738107639.32394278</c:v>
                </c:pt>
                <c:pt idx="2">
                  <c:v>737654106.00000024</c:v>
                </c:pt>
                <c:pt idx="3">
                  <c:v>783695973.26782167</c:v>
                </c:pt>
                <c:pt idx="4">
                  <c:v>1488470805.2084317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0-4F52-8B70-7BE4B861BA31}"/>
            </c:ext>
          </c:extLst>
        </c:ser>
        <c:ser>
          <c:idx val="1"/>
          <c:order val="1"/>
          <c:tx>
            <c:strRef>
              <c:f>'lineitem-500k-fd cover'!$E$1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'lineitem-500k-fd cover'!$C$2:$C$6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'lineitem-500k-fd cover'!$E$2:$E$6</c:f>
              <c:numCache>
                <c:formatCode>0.00E+00</c:formatCode>
                <c:ptCount val="5"/>
                <c:pt idx="0">
                  <c:v>612517170.23944712</c:v>
                </c:pt>
                <c:pt idx="1">
                  <c:v>1486801306.7358546</c:v>
                </c:pt>
                <c:pt idx="2">
                  <c:v>1485882226.333333</c:v>
                </c:pt>
                <c:pt idx="3">
                  <c:v>1570735408.5414789</c:v>
                </c:pt>
                <c:pt idx="4">
                  <c:v>3003098607.67836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0-4F52-8B70-7BE4B861BA31}"/>
            </c:ext>
          </c:extLst>
        </c:ser>
        <c:ser>
          <c:idx val="2"/>
          <c:order val="2"/>
          <c:tx>
            <c:strRef>
              <c:f>'lineitem-500k-fd cover'!$F$1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'lineitem-500k-fd cover'!$C$2:$C$6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'lineitem-500k-fd cover'!$F$2:$F$6</c:f>
              <c:numCache>
                <c:formatCode>0.00E+00</c:formatCode>
                <c:ptCount val="5"/>
                <c:pt idx="0">
                  <c:v>910436734.03274012</c:v>
                </c:pt>
                <c:pt idx="1">
                  <c:v>2260220158.0739155</c:v>
                </c:pt>
                <c:pt idx="2">
                  <c:v>2258791875.333333</c:v>
                </c:pt>
                <c:pt idx="3">
                  <c:v>2343487177.4702253</c:v>
                </c:pt>
                <c:pt idx="4">
                  <c:v>5480742411.9396687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0-4F52-8B70-7BE4B861BA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882464"/>
        <c:axId val="255706864"/>
      </c:barChart>
      <c:catAx>
        <c:axId val="3198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6864"/>
        <c:crosses val="autoZero"/>
        <c:auto val="1"/>
        <c:lblAlgn val="ctr"/>
        <c:lblOffset val="100"/>
        <c:noMultiLvlLbl val="0"/>
      </c:catAx>
      <c:valAx>
        <c:axId val="2557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ncvoter(avg)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ncvoter!$J$1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ncvoter!$I$2:$I$6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ncvoter!$J$2:$J$6</c:f>
              <c:numCache>
                <c:formatCode>0</c:formatCode>
                <c:ptCount val="5"/>
                <c:pt idx="0">
                  <c:v>11647.786585365853</c:v>
                </c:pt>
                <c:pt idx="1">
                  <c:v>13244.904761904761</c:v>
                </c:pt>
                <c:pt idx="2">
                  <c:v>13849.277777777777</c:v>
                </c:pt>
                <c:pt idx="3">
                  <c:v>18313.729559748426</c:v>
                </c:pt>
                <c:pt idx="4">
                  <c:v>22152.83116883117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9-467A-BE7B-21EEF0BF66DE}"/>
            </c:ext>
          </c:extLst>
        </c:ser>
        <c:ser>
          <c:idx val="1"/>
          <c:order val="1"/>
          <c:tx>
            <c:strRef>
              <c:f>ncvoter!$K$1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ncvoter!$I$2:$I$6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ncvoter!$K$2:$K$6</c:f>
              <c:numCache>
                <c:formatCode>0</c:formatCode>
                <c:ptCount val="5"/>
                <c:pt idx="0">
                  <c:v>38428</c:v>
                </c:pt>
                <c:pt idx="1">
                  <c:v>43052.434523809527</c:v>
                </c:pt>
                <c:pt idx="2">
                  <c:v>44875.777777777781</c:v>
                </c:pt>
                <c:pt idx="3">
                  <c:v>60639.735849056604</c:v>
                </c:pt>
                <c:pt idx="4">
                  <c:v>72834.577922077922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9-467A-BE7B-21EEF0BF66DE}"/>
            </c:ext>
          </c:extLst>
        </c:ser>
        <c:ser>
          <c:idx val="2"/>
          <c:order val="2"/>
          <c:tx>
            <c:strRef>
              <c:f>ncvoter!$L$1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ncvoter!$I$2:$I$6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ncvoter!$L$2:$L$6</c:f>
              <c:numCache>
                <c:formatCode>0</c:formatCode>
                <c:ptCount val="5"/>
                <c:pt idx="0">
                  <c:v>80183.451219512193</c:v>
                </c:pt>
                <c:pt idx="1">
                  <c:v>90864.113095238092</c:v>
                </c:pt>
                <c:pt idx="2">
                  <c:v>94884.932098765436</c:v>
                </c:pt>
                <c:pt idx="3">
                  <c:v>126635.61006289309</c:v>
                </c:pt>
                <c:pt idx="4">
                  <c:v>154001.48701298703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9-467A-BE7B-21EEF0BF6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234095"/>
        <c:axId val="1446237839"/>
      </c:barChart>
      <c:catAx>
        <c:axId val="144623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37839"/>
        <c:crosses val="autoZero"/>
        <c:auto val="1"/>
        <c:lblAlgn val="ctr"/>
        <c:lblOffset val="100"/>
        <c:noMultiLvlLbl val="0"/>
      </c:catAx>
      <c:valAx>
        <c:axId val="14462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lineitem-500k(avg)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'lineitem-500k-fd cover'!$K$1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'lineitem-500k-fd cover'!$J$2:$J$6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'lineitem-500k-fd cover'!$K$2:$K$6</c:f>
              <c:numCache>
                <c:formatCode>0.00E+00</c:formatCode>
                <c:ptCount val="5"/>
                <c:pt idx="0">
                  <c:v>503608.0913750449</c:v>
                </c:pt>
                <c:pt idx="1">
                  <c:v>1257423.5763610599</c:v>
                </c:pt>
                <c:pt idx="2">
                  <c:v>1312551.7900355875</c:v>
                </c:pt>
                <c:pt idx="3">
                  <c:v>1355875.386276508</c:v>
                </c:pt>
                <c:pt idx="4">
                  <c:v>2803146.5258162557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9-4322-BA7D-79D50482374D}"/>
            </c:ext>
          </c:extLst>
        </c:ser>
        <c:ser>
          <c:idx val="1"/>
          <c:order val="1"/>
          <c:tx>
            <c:strRef>
              <c:f>'lineitem-500k-fd cover'!$L$1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'lineitem-500k-fd cover'!$J$2:$J$6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'lineitem-500k-fd cover'!$L$2:$L$6</c:f>
              <c:numCache>
                <c:formatCode>0.00E+00</c:formatCode>
                <c:ptCount val="5"/>
                <c:pt idx="0">
                  <c:v>1009089.2425691056</c:v>
                </c:pt>
                <c:pt idx="1">
                  <c:v>2532881.2721224101</c:v>
                </c:pt>
                <c:pt idx="2">
                  <c:v>2643918.5521945427</c:v>
                </c:pt>
                <c:pt idx="3">
                  <c:v>2717535.3088952922</c:v>
                </c:pt>
                <c:pt idx="4">
                  <c:v>5655552.9334809035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9-4322-BA7D-79D50482374D}"/>
            </c:ext>
          </c:extLst>
        </c:ser>
        <c:ser>
          <c:idx val="2"/>
          <c:order val="2"/>
          <c:tx>
            <c:strRef>
              <c:f>'lineitem-500k-fd cover'!$M$1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'lineitem-500k-fd cover'!$J$2:$J$6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'lineitem-500k-fd cover'!$M$2:$M$6</c:f>
              <c:numCache>
                <c:formatCode>0.00E+00</c:formatCode>
                <c:ptCount val="5"/>
                <c:pt idx="0">
                  <c:v>1499895.7727063263</c:v>
                </c:pt>
                <c:pt idx="1">
                  <c:v>3850460.2352196174</c:v>
                </c:pt>
                <c:pt idx="2">
                  <c:v>4019202.6251482796</c:v>
                </c:pt>
                <c:pt idx="3">
                  <c:v>4054476.0855886252</c:v>
                </c:pt>
                <c:pt idx="4">
                  <c:v>10321548.79837979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9-4322-BA7D-79D504823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453504"/>
        <c:axId val="404421504"/>
      </c:barChart>
      <c:catAx>
        <c:axId val="2384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1504"/>
        <c:crosses val="autoZero"/>
        <c:auto val="1"/>
        <c:lblAlgn val="ctr"/>
        <c:lblOffset val="100"/>
        <c:noMultiLvlLbl val="0"/>
      </c:catAx>
      <c:valAx>
        <c:axId val="4044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ncvoter(sum)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ncvoter!$P$1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ncvoter!$O$2:$O$6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ncvoter!$P$2:$P$6</c:f>
              <c:numCache>
                <c:formatCode>General</c:formatCode>
                <c:ptCount val="5"/>
                <c:pt idx="0">
                  <c:v>28920</c:v>
                </c:pt>
                <c:pt idx="1">
                  <c:v>85800</c:v>
                </c:pt>
                <c:pt idx="2">
                  <c:v>84071</c:v>
                </c:pt>
                <c:pt idx="3">
                  <c:v>128075</c:v>
                </c:pt>
                <c:pt idx="4">
                  <c:v>89277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C-46B5-8D8D-0A69DEE86D17}"/>
            </c:ext>
          </c:extLst>
        </c:ser>
        <c:ser>
          <c:idx val="1"/>
          <c:order val="1"/>
          <c:tx>
            <c:strRef>
              <c:f>ncvoter!$Q$1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ncvoter!$O$2:$O$6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ncvoter!$Q$2:$Q$6</c:f>
              <c:numCache>
                <c:formatCode>General</c:formatCode>
                <c:ptCount val="5"/>
                <c:pt idx="0">
                  <c:v>53160</c:v>
                </c:pt>
                <c:pt idx="1">
                  <c:v>213693</c:v>
                </c:pt>
                <c:pt idx="2">
                  <c:v>214531</c:v>
                </c:pt>
                <c:pt idx="3">
                  <c:v>340144</c:v>
                </c:pt>
                <c:pt idx="4">
                  <c:v>215080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C-46B5-8D8D-0A69DEE86D17}"/>
            </c:ext>
          </c:extLst>
        </c:ser>
        <c:ser>
          <c:idx val="2"/>
          <c:order val="2"/>
          <c:tx>
            <c:strRef>
              <c:f>ncvoter!$R$1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ncvoter!$O$2:$O$6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ncvoter!$R$2:$R$6</c:f>
              <c:numCache>
                <c:formatCode>General</c:formatCode>
                <c:ptCount val="5"/>
                <c:pt idx="0">
                  <c:v>84306</c:v>
                </c:pt>
                <c:pt idx="1">
                  <c:v>384163</c:v>
                </c:pt>
                <c:pt idx="2">
                  <c:v>379404</c:v>
                </c:pt>
                <c:pt idx="3">
                  <c:v>639092</c:v>
                </c:pt>
                <c:pt idx="4">
                  <c:v>399980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C-46B5-8D8D-0A69DEE86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498223"/>
        <c:axId val="1369516527"/>
      </c:barChart>
      <c:catAx>
        <c:axId val="136949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16527"/>
        <c:crosses val="autoZero"/>
        <c:auto val="1"/>
        <c:lblAlgn val="ctr"/>
        <c:lblOffset val="100"/>
        <c:noMultiLvlLbl val="0"/>
      </c:catAx>
      <c:valAx>
        <c:axId val="13695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ncvoter(avg)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ncvoter!$W$1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ncvoter!$V$2:$V$6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ncvoter!$W$2:$W$6</c:f>
              <c:numCache>
                <c:formatCode>0</c:formatCode>
                <c:ptCount val="5"/>
                <c:pt idx="0">
                  <c:v>174.21686746987953</c:v>
                </c:pt>
                <c:pt idx="1">
                  <c:v>510.71428571428572</c:v>
                </c:pt>
                <c:pt idx="2">
                  <c:v>518.95679012345681</c:v>
                </c:pt>
                <c:pt idx="3">
                  <c:v>805.50314465408803</c:v>
                </c:pt>
                <c:pt idx="4">
                  <c:v>579.72077922077904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C-4E4A-AF59-E0B071514A3E}"/>
            </c:ext>
          </c:extLst>
        </c:ser>
        <c:ser>
          <c:idx val="1"/>
          <c:order val="1"/>
          <c:tx>
            <c:strRef>
              <c:f>ncvoter!$X$1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ncvoter!$V$2:$V$6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ncvoter!$X$2:$X$6</c:f>
              <c:numCache>
                <c:formatCode>0</c:formatCode>
                <c:ptCount val="5"/>
                <c:pt idx="0">
                  <c:v>320.24096385542168</c:v>
                </c:pt>
                <c:pt idx="1">
                  <c:v>1271.9821428571429</c:v>
                </c:pt>
                <c:pt idx="2">
                  <c:v>1324.2654320987654</c:v>
                </c:pt>
                <c:pt idx="3">
                  <c:v>2139.2704402515724</c:v>
                </c:pt>
                <c:pt idx="4">
                  <c:v>1396.6233766233765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C-4E4A-AF59-E0B071514A3E}"/>
            </c:ext>
          </c:extLst>
        </c:ser>
        <c:ser>
          <c:idx val="2"/>
          <c:order val="2"/>
          <c:tx>
            <c:strRef>
              <c:f>ncvoter!$Y$1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ncvoter!$V$2:$V$6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ncvoter!$Y$2:$Y$6</c:f>
              <c:numCache>
                <c:formatCode>0</c:formatCode>
                <c:ptCount val="5"/>
                <c:pt idx="0">
                  <c:v>507.86746987951807</c:v>
                </c:pt>
                <c:pt idx="1">
                  <c:v>2286.6845238095239</c:v>
                </c:pt>
                <c:pt idx="2">
                  <c:v>2342</c:v>
                </c:pt>
                <c:pt idx="3">
                  <c:v>4019.4465408805031</c:v>
                </c:pt>
                <c:pt idx="4">
                  <c:v>2597.2727272727275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C-4E4A-AF59-E0B071514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521103"/>
        <c:axId val="1369522767"/>
      </c:barChart>
      <c:catAx>
        <c:axId val="136952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767"/>
        <c:crosses val="autoZero"/>
        <c:auto val="1"/>
        <c:lblAlgn val="ctr"/>
        <c:lblOffset val="100"/>
        <c:noMultiLvlLbl val="0"/>
      </c:catAx>
      <c:valAx>
        <c:axId val="13695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abalone(sum)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abalone!$C$1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abalone!$B$2:$B$6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abalone!$C$2:$C$6</c:f>
              <c:numCache>
                <c:formatCode>General</c:formatCode>
                <c:ptCount val="5"/>
                <c:pt idx="0">
                  <c:v>996802</c:v>
                </c:pt>
                <c:pt idx="1">
                  <c:v>1335168</c:v>
                </c:pt>
                <c:pt idx="2">
                  <c:v>1340572</c:v>
                </c:pt>
                <c:pt idx="3">
                  <c:v>1550230</c:v>
                </c:pt>
                <c:pt idx="4">
                  <c:v>1816288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7-459E-8CEB-AE301E5D5192}"/>
            </c:ext>
          </c:extLst>
        </c:ser>
        <c:ser>
          <c:idx val="1"/>
          <c:order val="1"/>
          <c:tx>
            <c:strRef>
              <c:f>abalone!$D$1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abalone!$B$2:$B$6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abalone!$D$2:$D$6</c:f>
              <c:numCache>
                <c:formatCode>General</c:formatCode>
                <c:ptCount val="5"/>
                <c:pt idx="0">
                  <c:v>2916643</c:v>
                </c:pt>
                <c:pt idx="1">
                  <c:v>3943176</c:v>
                </c:pt>
                <c:pt idx="2">
                  <c:v>4032344</c:v>
                </c:pt>
                <c:pt idx="3">
                  <c:v>4562409</c:v>
                </c:pt>
                <c:pt idx="4">
                  <c:v>5420007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7-459E-8CEB-AE301E5D5192}"/>
            </c:ext>
          </c:extLst>
        </c:ser>
        <c:ser>
          <c:idx val="2"/>
          <c:order val="2"/>
          <c:tx>
            <c:strRef>
              <c:f>abalone!$E$1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abalone!$B$2:$B$6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abalone!$E$2:$E$6</c:f>
              <c:numCache>
                <c:formatCode>General</c:formatCode>
                <c:ptCount val="5"/>
                <c:pt idx="0">
                  <c:v>5746757</c:v>
                </c:pt>
                <c:pt idx="1">
                  <c:v>7981764</c:v>
                </c:pt>
                <c:pt idx="2">
                  <c:v>8051042</c:v>
                </c:pt>
                <c:pt idx="3">
                  <c:v>9103882</c:v>
                </c:pt>
                <c:pt idx="4">
                  <c:v>10790853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7-459E-8CEB-AE301E5D51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704400"/>
        <c:axId val="482703984"/>
      </c:barChart>
      <c:catAx>
        <c:axId val="4827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3984"/>
        <c:crosses val="autoZero"/>
        <c:auto val="1"/>
        <c:lblAlgn val="ctr"/>
        <c:lblOffset val="100"/>
        <c:noMultiLvlLbl val="0"/>
      </c:catAx>
      <c:valAx>
        <c:axId val="482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abalone(avg)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abalone!$J$1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abalone!$I$2:$I$6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abalone!$J$2:$J$6</c:f>
              <c:numCache>
                <c:formatCode>0</c:formatCode>
                <c:ptCount val="5"/>
                <c:pt idx="0">
                  <c:v>43339.217391304301</c:v>
                </c:pt>
                <c:pt idx="1">
                  <c:v>63579.428571428572</c:v>
                </c:pt>
                <c:pt idx="2">
                  <c:v>67028.600000000006</c:v>
                </c:pt>
                <c:pt idx="3">
                  <c:v>67401.304347826081</c:v>
                </c:pt>
                <c:pt idx="4">
                  <c:v>86489.904761904763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A-4AED-BE6A-B76E9B31ED2A}"/>
            </c:ext>
          </c:extLst>
        </c:ser>
        <c:ser>
          <c:idx val="1"/>
          <c:order val="1"/>
          <c:tx>
            <c:strRef>
              <c:f>abalone!$K$1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abalone!$I$2:$I$6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abalone!$K$2:$K$6</c:f>
              <c:numCache>
                <c:formatCode>0</c:formatCode>
                <c:ptCount val="5"/>
                <c:pt idx="0">
                  <c:v>126810.56521739131</c:v>
                </c:pt>
                <c:pt idx="1">
                  <c:v>187770.28571428571</c:v>
                </c:pt>
                <c:pt idx="2">
                  <c:v>201617.2</c:v>
                </c:pt>
                <c:pt idx="3">
                  <c:v>198365.60869565216</c:v>
                </c:pt>
                <c:pt idx="4">
                  <c:v>258095.57142857142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A-4AED-BE6A-B76E9B31ED2A}"/>
            </c:ext>
          </c:extLst>
        </c:ser>
        <c:ser>
          <c:idx val="2"/>
          <c:order val="2"/>
          <c:tx>
            <c:strRef>
              <c:f>abalone!$L$1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abalone!$I$2:$I$6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abalone!$L$2:$L$6</c:f>
              <c:numCache>
                <c:formatCode>0</c:formatCode>
                <c:ptCount val="5"/>
                <c:pt idx="0">
                  <c:v>249859</c:v>
                </c:pt>
                <c:pt idx="1">
                  <c:v>380084</c:v>
                </c:pt>
                <c:pt idx="2">
                  <c:v>402552.1</c:v>
                </c:pt>
                <c:pt idx="3">
                  <c:v>395820.95652173914</c:v>
                </c:pt>
                <c:pt idx="4">
                  <c:v>513850.14285714284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A-4AED-BE6A-B76E9B31E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920704"/>
        <c:axId val="479919040"/>
      </c:barChart>
      <c:catAx>
        <c:axId val="4799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19040"/>
        <c:crosses val="autoZero"/>
        <c:auto val="1"/>
        <c:lblAlgn val="ctr"/>
        <c:lblOffset val="100"/>
        <c:noMultiLvlLbl val="0"/>
      </c:catAx>
      <c:valAx>
        <c:axId val="4799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abalone(sum)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abalone!$P$1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abalone!$O$2:$O$6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abalone!$P$2:$P$6</c:f>
              <c:numCache>
                <c:formatCode>General</c:formatCode>
                <c:ptCount val="5"/>
                <c:pt idx="0">
                  <c:v>8813</c:v>
                </c:pt>
                <c:pt idx="1">
                  <c:v>9838</c:v>
                </c:pt>
                <c:pt idx="2">
                  <c:v>10341</c:v>
                </c:pt>
                <c:pt idx="3">
                  <c:v>13787</c:v>
                </c:pt>
                <c:pt idx="4">
                  <c:v>11825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D-4432-A703-286B3DBEBB36}"/>
            </c:ext>
          </c:extLst>
        </c:ser>
        <c:ser>
          <c:idx val="1"/>
          <c:order val="1"/>
          <c:tx>
            <c:strRef>
              <c:f>abalone!$Q$1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abalone!$O$2:$O$6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abalone!$Q$2:$Q$6</c:f>
              <c:numCache>
                <c:formatCode>General</c:formatCode>
                <c:ptCount val="5"/>
                <c:pt idx="0">
                  <c:v>16729</c:v>
                </c:pt>
                <c:pt idx="1">
                  <c:v>19861</c:v>
                </c:pt>
                <c:pt idx="2">
                  <c:v>19673</c:v>
                </c:pt>
                <c:pt idx="3">
                  <c:v>27053</c:v>
                </c:pt>
                <c:pt idx="4">
                  <c:v>22647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D-4432-A703-286B3DBEBB36}"/>
            </c:ext>
          </c:extLst>
        </c:ser>
        <c:ser>
          <c:idx val="2"/>
          <c:order val="2"/>
          <c:tx>
            <c:strRef>
              <c:f>abalone!$R$1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abalone!$O$2:$O$6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abalone!$R$2:$R$6</c:f>
              <c:numCache>
                <c:formatCode>General</c:formatCode>
                <c:ptCount val="5"/>
                <c:pt idx="0">
                  <c:v>26709</c:v>
                </c:pt>
                <c:pt idx="1">
                  <c:v>30985</c:v>
                </c:pt>
                <c:pt idx="2">
                  <c:v>31472</c:v>
                </c:pt>
                <c:pt idx="3">
                  <c:v>42332</c:v>
                </c:pt>
                <c:pt idx="4">
                  <c:v>36244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D-4432-A703-286B3DBEB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01615"/>
        <c:axId val="650043839"/>
      </c:barChart>
      <c:catAx>
        <c:axId val="168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3839"/>
        <c:crosses val="autoZero"/>
        <c:auto val="1"/>
        <c:lblAlgn val="ctr"/>
        <c:lblOffset val="100"/>
        <c:noMultiLvlLbl val="0"/>
      </c:catAx>
      <c:valAx>
        <c:axId val="6500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abalone(avg)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abalone!$W$1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abalone!$V$2:$V$6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abalone!$W$2:$W$6</c:f>
              <c:numCache>
                <c:formatCode>0</c:formatCode>
                <c:ptCount val="5"/>
                <c:pt idx="0">
                  <c:v>383.17391304347825</c:v>
                </c:pt>
                <c:pt idx="1">
                  <c:v>468.47619047619003</c:v>
                </c:pt>
                <c:pt idx="2">
                  <c:v>517.04999999999995</c:v>
                </c:pt>
                <c:pt idx="3">
                  <c:v>599.43478260869563</c:v>
                </c:pt>
                <c:pt idx="4">
                  <c:v>563.09523809523807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7-4CEF-9051-F94D377E299D}"/>
            </c:ext>
          </c:extLst>
        </c:ser>
        <c:ser>
          <c:idx val="1"/>
          <c:order val="1"/>
          <c:tx>
            <c:strRef>
              <c:f>abalone!$X$1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abalone!$V$2:$V$6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abalone!$X$2:$X$6</c:f>
              <c:numCache>
                <c:formatCode>0</c:formatCode>
                <c:ptCount val="5"/>
                <c:pt idx="0">
                  <c:v>727.3478260869565</c:v>
                </c:pt>
                <c:pt idx="1">
                  <c:v>945.76190476190482</c:v>
                </c:pt>
                <c:pt idx="2">
                  <c:v>983.65</c:v>
                </c:pt>
                <c:pt idx="3">
                  <c:v>1176.2173913043478</c:v>
                </c:pt>
                <c:pt idx="4">
                  <c:v>1078.4285714285713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7-4CEF-9051-F94D377E299D}"/>
            </c:ext>
          </c:extLst>
        </c:ser>
        <c:ser>
          <c:idx val="2"/>
          <c:order val="2"/>
          <c:tx>
            <c:strRef>
              <c:f>abalone!$Y$1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abalone!$V$2:$V$6</c:f>
              <c:strCache>
                <c:ptCount val="5"/>
                <c:pt idx="0">
                  <c:v>iCONF-red. mini. mix</c:v>
                </c:pt>
                <c:pt idx="1">
                  <c:v>CONF-mix</c:v>
                </c:pt>
                <c:pt idx="2">
                  <c:v>DecompAlg2-mix</c:v>
                </c:pt>
                <c:pt idx="3">
                  <c:v>DecompAlg3-mix</c:v>
                </c:pt>
                <c:pt idx="4">
                  <c:v>DecompAlg4-mix</c:v>
                </c:pt>
              </c:strCache>
            </c:strRef>
          </c:cat>
          <c:val>
            <c:numRef>
              <c:f>abalone!$Y$2:$Y$6</c:f>
              <c:numCache>
                <c:formatCode>0</c:formatCode>
                <c:ptCount val="5"/>
                <c:pt idx="0">
                  <c:v>1161.2608695652175</c:v>
                </c:pt>
                <c:pt idx="1">
                  <c:v>1475.4761904761904</c:v>
                </c:pt>
                <c:pt idx="2">
                  <c:v>1573.6</c:v>
                </c:pt>
                <c:pt idx="3">
                  <c:v>1840.5217391304348</c:v>
                </c:pt>
                <c:pt idx="4">
                  <c:v>1725.9047619047619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7-4CEF-9051-F94D377E29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092047"/>
        <c:axId val="654093295"/>
      </c:barChart>
      <c:catAx>
        <c:axId val="6540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93295"/>
        <c:crosses val="autoZero"/>
        <c:auto val="1"/>
        <c:lblAlgn val="ctr"/>
        <c:lblOffset val="100"/>
        <c:noMultiLvlLbl val="0"/>
      </c:catAx>
      <c:valAx>
        <c:axId val="6540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hepatitis(sum)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hepatitis!$C$1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hepatitis!$B$2:$B$6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hepatitis!$C$2:$C$6</c:f>
              <c:numCache>
                <c:formatCode>General</c:formatCode>
                <c:ptCount val="5"/>
                <c:pt idx="0">
                  <c:v>31910252</c:v>
                </c:pt>
                <c:pt idx="1">
                  <c:v>33037761</c:v>
                </c:pt>
                <c:pt idx="2">
                  <c:v>33400115</c:v>
                </c:pt>
                <c:pt idx="3">
                  <c:v>35176484</c:v>
                </c:pt>
                <c:pt idx="4">
                  <c:v>35623307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1-4137-A565-02EE8F5888CA}"/>
            </c:ext>
          </c:extLst>
        </c:ser>
        <c:ser>
          <c:idx val="1"/>
          <c:order val="1"/>
          <c:tx>
            <c:strRef>
              <c:f>hepatitis!$D$1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hepatitis!$B$2:$B$6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hepatitis!$D$2:$D$6</c:f>
              <c:numCache>
                <c:formatCode>General</c:formatCode>
                <c:ptCount val="5"/>
                <c:pt idx="0">
                  <c:v>112164773</c:v>
                </c:pt>
                <c:pt idx="1">
                  <c:v>116089083</c:v>
                </c:pt>
                <c:pt idx="2">
                  <c:v>117243744</c:v>
                </c:pt>
                <c:pt idx="3">
                  <c:v>123048898</c:v>
                </c:pt>
                <c:pt idx="4">
                  <c:v>125345336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1-4137-A565-02EE8F5888CA}"/>
            </c:ext>
          </c:extLst>
        </c:ser>
        <c:ser>
          <c:idx val="2"/>
          <c:order val="2"/>
          <c:tx>
            <c:strRef>
              <c:f>hepatitis!$E$1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hepatitis!$B$2:$B$6</c:f>
              <c:strCache>
                <c:ptCount val="5"/>
                <c:pt idx="0">
                  <c:v>iCONF-red. mini.</c:v>
                </c:pt>
                <c:pt idx="1">
                  <c:v>CONF</c:v>
                </c:pt>
                <c:pt idx="2">
                  <c:v>DecompAlg2</c:v>
                </c:pt>
                <c:pt idx="3">
                  <c:v>DecompAlg3</c:v>
                </c:pt>
                <c:pt idx="4">
                  <c:v>DecompAlg4</c:v>
                </c:pt>
              </c:strCache>
            </c:strRef>
          </c:cat>
          <c:val>
            <c:numRef>
              <c:f>hepatitis!$E$2:$E$6</c:f>
              <c:numCache>
                <c:formatCode>General</c:formatCode>
                <c:ptCount val="5"/>
                <c:pt idx="0">
                  <c:v>240716313</c:v>
                </c:pt>
                <c:pt idx="1">
                  <c:v>248486276</c:v>
                </c:pt>
                <c:pt idx="2">
                  <c:v>251489208</c:v>
                </c:pt>
                <c:pt idx="3">
                  <c:v>263158108</c:v>
                </c:pt>
                <c:pt idx="4">
                  <c:v>269213969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1-4137-A565-02EE8F5888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1974800"/>
        <c:axId val="1341973136"/>
      </c:barChart>
      <c:catAx>
        <c:axId val="134197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73136"/>
        <c:crosses val="autoZero"/>
        <c:auto val="1"/>
        <c:lblAlgn val="ctr"/>
        <c:lblOffset val="100"/>
        <c:noMultiLvlLbl val="0"/>
      </c:catAx>
      <c:valAx>
        <c:axId val="13419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7</xdr:row>
      <xdr:rowOff>71437</xdr:rowOff>
    </xdr:from>
    <xdr:to>
      <xdr:col>5</xdr:col>
      <xdr:colOff>257175</xdr:colOff>
      <xdr:row>21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971665-C219-58D6-2501-6E6A1B18D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7</xdr:row>
      <xdr:rowOff>52387</xdr:rowOff>
    </xdr:from>
    <xdr:to>
      <xdr:col>12</xdr:col>
      <xdr:colOff>238125</xdr:colOff>
      <xdr:row>21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B0D80C-C02C-962B-B133-C84AF487D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7</xdr:row>
      <xdr:rowOff>42862</xdr:rowOff>
    </xdr:from>
    <xdr:to>
      <xdr:col>19</xdr:col>
      <xdr:colOff>304800</xdr:colOff>
      <xdr:row>21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53CC0A-C258-B1E7-6549-609D777D1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7</xdr:row>
      <xdr:rowOff>42862</xdr:rowOff>
    </xdr:from>
    <xdr:to>
      <xdr:col>26</xdr:col>
      <xdr:colOff>114300</xdr:colOff>
      <xdr:row>21</xdr:row>
      <xdr:rowOff>119062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755C1C-D129-045C-9275-395483345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14287</xdr:rowOff>
    </xdr:from>
    <xdr:to>
      <xdr:col>5</xdr:col>
      <xdr:colOff>190500</xdr:colOff>
      <xdr:row>22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AF5491-A1C5-8696-2B50-C1C4F2443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8</xdr:row>
      <xdr:rowOff>33337</xdr:rowOff>
    </xdr:from>
    <xdr:to>
      <xdr:col>12</xdr:col>
      <xdr:colOff>295275</xdr:colOff>
      <xdr:row>22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FA355F-AB58-3449-2E62-5D568D28C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8</xdr:row>
      <xdr:rowOff>52387</xdr:rowOff>
    </xdr:from>
    <xdr:to>
      <xdr:col>19</xdr:col>
      <xdr:colOff>9525</xdr:colOff>
      <xdr:row>22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E53E87-870D-D283-9E59-2323BEE18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619125</xdr:colOff>
      <xdr:row>8</xdr:row>
      <xdr:rowOff>14287</xdr:rowOff>
    </xdr:from>
    <xdr:to>
      <xdr:col>25</xdr:col>
      <xdr:colOff>514350</xdr:colOff>
      <xdr:row>22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B248363-A563-ACC8-55E8-CAB4ACEE8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7</xdr:row>
      <xdr:rowOff>71437</xdr:rowOff>
    </xdr:from>
    <xdr:to>
      <xdr:col>5</xdr:col>
      <xdr:colOff>133350</xdr:colOff>
      <xdr:row>21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2D75AE-090B-D6DC-4144-EC4A8ABD7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71437</xdr:rowOff>
    </xdr:from>
    <xdr:to>
      <xdr:col>12</xdr:col>
      <xdr:colOff>323850</xdr:colOff>
      <xdr:row>21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7D67E7-1ED9-0939-1CB8-0E8C3108F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7</xdr:row>
      <xdr:rowOff>71437</xdr:rowOff>
    </xdr:from>
    <xdr:to>
      <xdr:col>20</xdr:col>
      <xdr:colOff>85725</xdr:colOff>
      <xdr:row>21</xdr:row>
      <xdr:rowOff>147637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F95CF1B-4EC7-FD64-D718-7057EF71B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7</xdr:row>
      <xdr:rowOff>80962</xdr:rowOff>
    </xdr:from>
    <xdr:to>
      <xdr:col>27</xdr:col>
      <xdr:colOff>342900</xdr:colOff>
      <xdr:row>21</xdr:row>
      <xdr:rowOff>157162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0F05A98-3C68-0074-9380-1AF5436F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7</xdr:row>
      <xdr:rowOff>42862</xdr:rowOff>
    </xdr:from>
    <xdr:to>
      <xdr:col>6</xdr:col>
      <xdr:colOff>333375</xdr:colOff>
      <xdr:row>21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C80155-E65B-544F-AAB0-9F531F55C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7</xdr:row>
      <xdr:rowOff>52387</xdr:rowOff>
    </xdr:from>
    <xdr:to>
      <xdr:col>13</xdr:col>
      <xdr:colOff>314325</xdr:colOff>
      <xdr:row>21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D6EDD4-A890-6A17-8058-6A878459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8</xdr:row>
      <xdr:rowOff>33337</xdr:rowOff>
    </xdr:from>
    <xdr:to>
      <xdr:col>7</xdr:col>
      <xdr:colOff>66675</xdr:colOff>
      <xdr:row>22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B85846-B267-787E-B8C9-E44AAB439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185737</xdr:rowOff>
    </xdr:from>
    <xdr:to>
      <xdr:col>14</xdr:col>
      <xdr:colOff>381000</xdr:colOff>
      <xdr:row>22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570192-6D95-7847-DB65-B09A5AC8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</xdr:row>
      <xdr:rowOff>166687</xdr:rowOff>
    </xdr:from>
    <xdr:to>
      <xdr:col>6</xdr:col>
      <xdr:colOff>409575</xdr:colOff>
      <xdr:row>21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D33712-B698-99F5-502E-A69BF6A9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6</xdr:row>
      <xdr:rowOff>185737</xdr:rowOff>
    </xdr:from>
    <xdr:to>
      <xdr:col>13</xdr:col>
      <xdr:colOff>409575</xdr:colOff>
      <xdr:row>21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EFA1AF-3CE8-E86C-AB8C-154F13BCA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</xdr:row>
      <xdr:rowOff>90487</xdr:rowOff>
    </xdr:from>
    <xdr:to>
      <xdr:col>7</xdr:col>
      <xdr:colOff>266700</xdr:colOff>
      <xdr:row>21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CDA8F9-5BC9-898F-9B06-1F690929D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7</xdr:row>
      <xdr:rowOff>119062</xdr:rowOff>
    </xdr:from>
    <xdr:to>
      <xdr:col>14</xdr:col>
      <xdr:colOff>600075</xdr:colOff>
      <xdr:row>22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F3DB9B-DB46-BDB9-F0C8-46C93263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41"/>
  <sheetViews>
    <sheetView topLeftCell="F1" workbookViewId="0">
      <selection activeCell="X24" sqref="X24"/>
    </sheetView>
  </sheetViews>
  <sheetFormatPr defaultRowHeight="15"/>
  <cols>
    <col min="2" max="2" width="28.28515625" bestFit="1" customWidth="1"/>
    <col min="3" max="3" width="13.85546875" bestFit="1" customWidth="1"/>
    <col min="4" max="4" width="10.28515625" bestFit="1" customWidth="1"/>
    <col min="5" max="5" width="11.5703125" bestFit="1" customWidth="1"/>
    <col min="9" max="9" width="28.28515625" bestFit="1" customWidth="1"/>
    <col min="10" max="10" width="12" bestFit="1" customWidth="1"/>
    <col min="11" max="11" width="12.140625" customWidth="1"/>
    <col min="12" max="12" width="12" bestFit="1" customWidth="1"/>
    <col min="15" max="15" width="19.85546875" bestFit="1" customWidth="1"/>
    <col min="19" max="19" width="8.42578125" customWidth="1"/>
    <col min="22" max="22" width="19.85546875" bestFit="1" customWidth="1"/>
    <col min="24" max="24" width="11.5703125" customWidth="1"/>
  </cols>
  <sheetData>
    <row r="1" spans="2:25">
      <c r="B1" s="2" t="s">
        <v>29</v>
      </c>
      <c r="C1" s="2" t="s">
        <v>5</v>
      </c>
      <c r="D1" s="2" t="s">
        <v>6</v>
      </c>
      <c r="E1" s="2" t="s">
        <v>7</v>
      </c>
      <c r="I1" s="2" t="s">
        <v>30</v>
      </c>
      <c r="J1" s="2" t="s">
        <v>5</v>
      </c>
      <c r="K1" s="2" t="s">
        <v>6</v>
      </c>
      <c r="L1" s="2" t="s">
        <v>7</v>
      </c>
      <c r="O1" s="2" t="s">
        <v>29</v>
      </c>
      <c r="P1" s="2" t="s">
        <v>5</v>
      </c>
      <c r="Q1" s="2" t="s">
        <v>6</v>
      </c>
      <c r="R1" s="2" t="s">
        <v>7</v>
      </c>
      <c r="V1" s="2" t="s">
        <v>30</v>
      </c>
      <c r="W1" s="2" t="s">
        <v>5</v>
      </c>
      <c r="X1" s="2" t="s">
        <v>6</v>
      </c>
      <c r="Y1" s="2" t="s">
        <v>7</v>
      </c>
    </row>
    <row r="2" spans="2:25">
      <c r="B2" s="2" t="s">
        <v>31</v>
      </c>
      <c r="C2" s="2">
        <v>1910237</v>
      </c>
      <c r="D2" s="2">
        <v>6302192</v>
      </c>
      <c r="E2" s="2">
        <v>13150086</v>
      </c>
      <c r="I2" s="2" t="s">
        <v>31</v>
      </c>
      <c r="J2" s="8">
        <v>11647.786585365853</v>
      </c>
      <c r="K2" s="8">
        <v>38428</v>
      </c>
      <c r="L2" s="8">
        <v>80183.451219512193</v>
      </c>
      <c r="O2" s="2" t="s">
        <v>32</v>
      </c>
      <c r="P2" s="2">
        <v>28920</v>
      </c>
      <c r="Q2" s="2">
        <v>53160</v>
      </c>
      <c r="R2" s="2">
        <v>84306</v>
      </c>
      <c r="V2" s="2" t="s">
        <v>32</v>
      </c>
      <c r="W2" s="8">
        <v>174.21686746987953</v>
      </c>
      <c r="X2" s="8">
        <v>320.24096385542168</v>
      </c>
      <c r="Y2" s="8">
        <v>507.86746987951807</v>
      </c>
    </row>
    <row r="3" spans="2:25">
      <c r="B3" s="2" t="s">
        <v>2</v>
      </c>
      <c r="C3" s="2">
        <v>2225144</v>
      </c>
      <c r="D3" s="2">
        <v>7232809</v>
      </c>
      <c r="E3" s="2">
        <v>15265171</v>
      </c>
      <c r="I3" s="2" t="s">
        <v>2</v>
      </c>
      <c r="J3" s="8">
        <v>13244.904761904761</v>
      </c>
      <c r="K3" s="8">
        <v>43052.434523809527</v>
      </c>
      <c r="L3" s="8">
        <v>90864.113095238092</v>
      </c>
      <c r="O3" s="2" t="s">
        <v>48</v>
      </c>
      <c r="P3" s="2">
        <v>85800</v>
      </c>
      <c r="Q3" s="2">
        <v>213693</v>
      </c>
      <c r="R3" s="2">
        <v>384163</v>
      </c>
      <c r="V3" s="2" t="s">
        <v>48</v>
      </c>
      <c r="W3" s="8">
        <v>510.71428571428572</v>
      </c>
      <c r="X3" s="8">
        <v>1271.9821428571429</v>
      </c>
      <c r="Y3" s="8">
        <v>2286.6845238095239</v>
      </c>
    </row>
    <row r="4" spans="2:25">
      <c r="B4" s="2" t="s">
        <v>20</v>
      </c>
      <c r="C4" s="2">
        <v>2243583</v>
      </c>
      <c r="D4" s="2">
        <v>7269876</v>
      </c>
      <c r="E4" s="2">
        <v>15371359</v>
      </c>
      <c r="I4" s="2" t="s">
        <v>20</v>
      </c>
      <c r="J4" s="8">
        <v>13849.277777777777</v>
      </c>
      <c r="K4" s="8">
        <v>44875.777777777781</v>
      </c>
      <c r="L4" s="8">
        <v>94884.932098765436</v>
      </c>
      <c r="O4" s="2" t="s">
        <v>49</v>
      </c>
      <c r="P4" s="2">
        <v>84071</v>
      </c>
      <c r="Q4" s="2">
        <v>214531</v>
      </c>
      <c r="R4" s="2">
        <v>379404</v>
      </c>
      <c r="V4" s="2" t="s">
        <v>49</v>
      </c>
      <c r="W4" s="8">
        <v>518.95679012345681</v>
      </c>
      <c r="X4" s="8">
        <v>1324.2654320987654</v>
      </c>
      <c r="Y4" s="8">
        <v>2342</v>
      </c>
    </row>
    <row r="5" spans="2:25">
      <c r="B5" s="2" t="s">
        <v>23</v>
      </c>
      <c r="C5" s="2">
        <v>2911883</v>
      </c>
      <c r="D5" s="2">
        <v>9641718</v>
      </c>
      <c r="E5" s="2">
        <v>20135062</v>
      </c>
      <c r="I5" s="2" t="s">
        <v>23</v>
      </c>
      <c r="J5" s="8">
        <v>18313.729559748426</v>
      </c>
      <c r="K5" s="8">
        <v>60639.735849056604</v>
      </c>
      <c r="L5" s="8">
        <v>126635.61006289309</v>
      </c>
      <c r="O5" s="2" t="s">
        <v>50</v>
      </c>
      <c r="P5" s="2">
        <v>128075</v>
      </c>
      <c r="Q5" s="2">
        <v>340144</v>
      </c>
      <c r="R5" s="2">
        <v>639092</v>
      </c>
      <c r="S5" s="2"/>
      <c r="V5" s="2" t="s">
        <v>50</v>
      </c>
      <c r="W5" s="8">
        <v>805.50314465408803</v>
      </c>
      <c r="X5" s="8">
        <v>2139.2704402515724</v>
      </c>
      <c r="Y5" s="8">
        <v>4019.4465408805031</v>
      </c>
    </row>
    <row r="6" spans="2:25">
      <c r="B6" s="2" t="s">
        <v>25</v>
      </c>
      <c r="C6" s="2">
        <v>3411536</v>
      </c>
      <c r="D6" s="2">
        <v>11216525</v>
      </c>
      <c r="E6" s="2">
        <v>23716229</v>
      </c>
      <c r="I6" s="2" t="s">
        <v>25</v>
      </c>
      <c r="J6" s="8">
        <v>22152.83116883117</v>
      </c>
      <c r="K6" s="8">
        <v>72834.577922077922</v>
      </c>
      <c r="L6" s="8">
        <v>154001.48701298703</v>
      </c>
      <c r="O6" s="2" t="s">
        <v>51</v>
      </c>
      <c r="P6" s="2">
        <v>89277</v>
      </c>
      <c r="Q6" s="2">
        <v>215080</v>
      </c>
      <c r="R6" s="2">
        <v>399980</v>
      </c>
      <c r="V6" s="2" t="s">
        <v>51</v>
      </c>
      <c r="W6" s="8">
        <v>579.72077922077904</v>
      </c>
      <c r="X6" s="8">
        <v>1396.6233766233765</v>
      </c>
      <c r="Y6" s="8">
        <v>2597.2727272727275</v>
      </c>
    </row>
    <row r="7" spans="2:25">
      <c r="B7" s="2"/>
      <c r="C7" s="2"/>
      <c r="D7" s="2"/>
      <c r="E7" s="2"/>
    </row>
    <row r="8" spans="2:25">
      <c r="B8" s="2"/>
      <c r="C8" s="2"/>
      <c r="D8" s="2"/>
      <c r="E8" s="2"/>
    </row>
    <row r="9" spans="2:25">
      <c r="B9" s="2"/>
      <c r="C9" s="2"/>
      <c r="D9" s="2"/>
      <c r="E9" s="2"/>
    </row>
    <row r="10" spans="2:25">
      <c r="B10" s="2"/>
      <c r="C10" s="2"/>
      <c r="D10" s="2"/>
      <c r="E10" s="2"/>
    </row>
    <row r="11" spans="2:25">
      <c r="B11" s="2"/>
      <c r="C11" s="2"/>
      <c r="D11" s="2"/>
      <c r="E11" s="2"/>
    </row>
    <row r="12" spans="2:25">
      <c r="B12" s="2"/>
      <c r="C12" s="2"/>
      <c r="D12" s="2"/>
      <c r="E12" s="2"/>
    </row>
    <row r="22" spans="2:20">
      <c r="C22" s="2"/>
      <c r="D22" s="2"/>
      <c r="E22" s="2"/>
    </row>
    <row r="23" spans="2:20">
      <c r="C23" s="2"/>
      <c r="D23" s="2"/>
      <c r="E23" s="2"/>
    </row>
    <row r="25" spans="2:20">
      <c r="I25" t="s">
        <v>11</v>
      </c>
      <c r="J25" t="s">
        <v>14</v>
      </c>
    </row>
    <row r="26" spans="2:20">
      <c r="B26" s="2" t="s">
        <v>3</v>
      </c>
      <c r="C26" t="s">
        <v>19</v>
      </c>
      <c r="D26" t="s">
        <v>4</v>
      </c>
      <c r="E26" t="s">
        <v>5</v>
      </c>
      <c r="F26" t="s">
        <v>6</v>
      </c>
      <c r="G26" t="s">
        <v>7</v>
      </c>
      <c r="I26" t="s">
        <v>12</v>
      </c>
      <c r="J26" t="s">
        <v>15</v>
      </c>
    </row>
    <row r="27" spans="2:20">
      <c r="B27" s="2" t="s">
        <v>27</v>
      </c>
      <c r="C27" t="s">
        <v>0</v>
      </c>
      <c r="D27">
        <v>3</v>
      </c>
      <c r="E27">
        <v>286</v>
      </c>
      <c r="F27">
        <v>430</v>
      </c>
      <c r="G27">
        <v>603</v>
      </c>
      <c r="H27" s="1" t="s">
        <v>17</v>
      </c>
      <c r="I27">
        <v>2</v>
      </c>
      <c r="J27" s="1" t="s">
        <v>18</v>
      </c>
      <c r="K27">
        <f>E27*I27</f>
        <v>572</v>
      </c>
      <c r="L27">
        <f>F27*I27</f>
        <v>860</v>
      </c>
      <c r="M27">
        <f>G27*I27</f>
        <v>1206</v>
      </c>
    </row>
    <row r="28" spans="2:20">
      <c r="B28" s="2" t="s">
        <v>27</v>
      </c>
      <c r="C28" t="s">
        <v>0</v>
      </c>
      <c r="D28">
        <v>2</v>
      </c>
      <c r="E28">
        <v>197</v>
      </c>
      <c r="F28">
        <v>348</v>
      </c>
      <c r="G28">
        <v>451</v>
      </c>
      <c r="H28" s="1" t="s">
        <v>17</v>
      </c>
      <c r="I28">
        <v>27</v>
      </c>
      <c r="J28" s="1" t="s">
        <v>18</v>
      </c>
      <c r="K28">
        <f t="shared" ref="K28:K32" si="0">E28*I28</f>
        <v>5319</v>
      </c>
      <c r="L28">
        <f t="shared" ref="L28:L32" si="1">F28*I28</f>
        <v>9396</v>
      </c>
      <c r="M28">
        <f t="shared" ref="M28:M32" si="2">G28*I28</f>
        <v>12177</v>
      </c>
      <c r="Q28" s="2"/>
      <c r="R28" s="2" t="s">
        <v>5</v>
      </c>
      <c r="S28" s="2" t="s">
        <v>6</v>
      </c>
      <c r="T28" s="2" t="s">
        <v>7</v>
      </c>
    </row>
    <row r="29" spans="2:20">
      <c r="B29" s="2" t="s">
        <v>27</v>
      </c>
      <c r="C29" t="s">
        <v>0</v>
      </c>
      <c r="D29">
        <v>1</v>
      </c>
      <c r="E29">
        <v>116</v>
      </c>
      <c r="F29">
        <v>255</v>
      </c>
      <c r="G29">
        <v>256</v>
      </c>
      <c r="H29" s="1" t="s">
        <v>17</v>
      </c>
      <c r="I29">
        <v>114</v>
      </c>
      <c r="J29" s="1" t="s">
        <v>18</v>
      </c>
      <c r="K29">
        <f t="shared" si="0"/>
        <v>13224</v>
      </c>
      <c r="L29">
        <f t="shared" si="1"/>
        <v>29070</v>
      </c>
      <c r="M29">
        <f t="shared" si="2"/>
        <v>29184</v>
      </c>
      <c r="Q29" s="2" t="s">
        <v>9</v>
      </c>
      <c r="R29" s="2">
        <v>1910237</v>
      </c>
      <c r="S29" s="2">
        <v>6302192</v>
      </c>
      <c r="T29" s="2">
        <v>13150086</v>
      </c>
    </row>
    <row r="30" spans="2:20">
      <c r="B30" s="2" t="s">
        <v>27</v>
      </c>
      <c r="C30" t="s">
        <v>1</v>
      </c>
      <c r="D30">
        <v>4</v>
      </c>
      <c r="E30">
        <v>138652</v>
      </c>
      <c r="F30">
        <v>460262</v>
      </c>
      <c r="G30">
        <v>963489</v>
      </c>
      <c r="H30" s="1" t="s">
        <v>17</v>
      </c>
      <c r="I30">
        <v>3</v>
      </c>
      <c r="J30" s="1" t="s">
        <v>18</v>
      </c>
      <c r="K30">
        <f t="shared" si="0"/>
        <v>415956</v>
      </c>
      <c r="L30">
        <f t="shared" si="1"/>
        <v>1380786</v>
      </c>
      <c r="M30">
        <f t="shared" si="2"/>
        <v>2890467</v>
      </c>
      <c r="Q30" s="2" t="s">
        <v>8</v>
      </c>
      <c r="R30" s="2">
        <f>R29/164</f>
        <v>11647.786585365853</v>
      </c>
      <c r="S30" s="2">
        <f t="shared" ref="S30:T30" si="3">S29/164</f>
        <v>38428</v>
      </c>
      <c r="T30" s="2">
        <f t="shared" si="3"/>
        <v>80183.451219512193</v>
      </c>
    </row>
    <row r="31" spans="2:20">
      <c r="B31" s="2" t="s">
        <v>27</v>
      </c>
      <c r="C31" t="s">
        <v>1</v>
      </c>
      <c r="D31">
        <v>3</v>
      </c>
      <c r="E31">
        <v>107603</v>
      </c>
      <c r="F31">
        <v>356714</v>
      </c>
      <c r="G31">
        <v>740948</v>
      </c>
      <c r="H31" s="1" t="s">
        <v>17</v>
      </c>
      <c r="I31">
        <v>6</v>
      </c>
      <c r="J31" s="1" t="s">
        <v>18</v>
      </c>
      <c r="K31">
        <f t="shared" si="0"/>
        <v>645618</v>
      </c>
      <c r="L31">
        <f t="shared" si="1"/>
        <v>2140284</v>
      </c>
      <c r="M31">
        <f t="shared" si="2"/>
        <v>4445688</v>
      </c>
    </row>
    <row r="32" spans="2:20">
      <c r="B32" s="2" t="s">
        <v>27</v>
      </c>
      <c r="C32" t="s">
        <v>1</v>
      </c>
      <c r="D32">
        <v>2</v>
      </c>
      <c r="E32">
        <v>69129</v>
      </c>
      <c r="F32">
        <v>228483</v>
      </c>
      <c r="G32">
        <v>480947</v>
      </c>
      <c r="H32" s="1" t="s">
        <v>17</v>
      </c>
      <c r="I32">
        <v>12</v>
      </c>
      <c r="J32" s="1" t="s">
        <v>18</v>
      </c>
      <c r="K32">
        <f t="shared" si="0"/>
        <v>829548</v>
      </c>
      <c r="L32">
        <f t="shared" si="1"/>
        <v>2741796</v>
      </c>
      <c r="M32">
        <f t="shared" si="2"/>
        <v>5771364</v>
      </c>
    </row>
    <row r="33" spans="2:20">
      <c r="H33" s="1" t="s">
        <v>22</v>
      </c>
      <c r="I33">
        <f>SUM(I27:I32)</f>
        <v>164</v>
      </c>
      <c r="J33" s="1" t="s">
        <v>9</v>
      </c>
      <c r="K33">
        <f>SUM(K27:K32)</f>
        <v>1910237</v>
      </c>
      <c r="L33">
        <f>SUM(L27:L32)</f>
        <v>6302192</v>
      </c>
      <c r="M33">
        <f>SUM(M27:M32)</f>
        <v>13150086</v>
      </c>
    </row>
    <row r="35" spans="2:20">
      <c r="H35" s="1"/>
      <c r="I35" s="1"/>
      <c r="J35" s="1"/>
      <c r="K35" s="1"/>
      <c r="L35" s="1"/>
      <c r="M35" s="1"/>
    </row>
    <row r="36" spans="2:20">
      <c r="H36" s="1"/>
      <c r="I36" s="1"/>
      <c r="J36" s="1"/>
      <c r="K36" s="1"/>
      <c r="L36" s="1"/>
      <c r="M36" s="1"/>
      <c r="N36" s="1"/>
      <c r="O36" s="1"/>
    </row>
    <row r="37" spans="2:20">
      <c r="H37" s="1"/>
      <c r="I37" t="s">
        <v>11</v>
      </c>
      <c r="J37" t="s">
        <v>16</v>
      </c>
      <c r="K37" s="1"/>
      <c r="L37" s="1"/>
      <c r="M37" s="1"/>
      <c r="N37" s="1"/>
      <c r="O37" s="1"/>
    </row>
    <row r="38" spans="2:20">
      <c r="B38" t="s">
        <v>3</v>
      </c>
      <c r="C38" t="s">
        <v>19</v>
      </c>
      <c r="D38" t="s">
        <v>4</v>
      </c>
      <c r="E38" t="s">
        <v>5</v>
      </c>
      <c r="F38" t="s">
        <v>6</v>
      </c>
      <c r="G38" t="s">
        <v>7</v>
      </c>
      <c r="H38" s="1"/>
      <c r="I38" t="s">
        <v>12</v>
      </c>
      <c r="J38" s="4" t="s">
        <v>55</v>
      </c>
      <c r="K38" s="1"/>
      <c r="L38" s="1"/>
      <c r="M38" s="1"/>
      <c r="N38" s="1"/>
      <c r="O38" s="1"/>
    </row>
    <row r="39" spans="2:20">
      <c r="B39" s="2" t="s">
        <v>2</v>
      </c>
      <c r="C39" t="s">
        <v>0</v>
      </c>
      <c r="D39">
        <v>3</v>
      </c>
      <c r="E39">
        <v>288</v>
      </c>
      <c r="F39">
        <v>393</v>
      </c>
      <c r="G39">
        <v>667</v>
      </c>
      <c r="H39" s="1" t="s">
        <v>17</v>
      </c>
      <c r="I39" s="1">
        <v>1</v>
      </c>
      <c r="J39" s="1" t="s">
        <v>18</v>
      </c>
      <c r="K39" s="1">
        <f>E39*I39</f>
        <v>288</v>
      </c>
      <c r="L39" s="1">
        <f>F39*I39</f>
        <v>393</v>
      </c>
      <c r="M39" s="1">
        <f>G39*I39</f>
        <v>667</v>
      </c>
      <c r="N39" s="1"/>
      <c r="O39" s="1"/>
    </row>
    <row r="40" spans="2:20">
      <c r="B40" s="2" t="s">
        <v>2</v>
      </c>
      <c r="C40" t="s">
        <v>0</v>
      </c>
      <c r="D40">
        <v>2</v>
      </c>
      <c r="E40">
        <v>220</v>
      </c>
      <c r="F40">
        <v>307</v>
      </c>
      <c r="G40">
        <v>486</v>
      </c>
      <c r="H40" s="1" t="s">
        <v>17</v>
      </c>
      <c r="I40" s="1">
        <v>28</v>
      </c>
      <c r="J40" s="1" t="s">
        <v>18</v>
      </c>
      <c r="K40" s="1">
        <f t="shared" ref="K40:K46" si="4">E40*I40</f>
        <v>6160</v>
      </c>
      <c r="L40" s="1">
        <f t="shared" ref="L40:L46" si="5">F40*I40</f>
        <v>8596</v>
      </c>
      <c r="M40" s="1">
        <f t="shared" ref="M40:M46" si="6">G40*I40</f>
        <v>13608</v>
      </c>
      <c r="N40" s="1"/>
      <c r="O40" s="1"/>
    </row>
    <row r="41" spans="2:20">
      <c r="B41" s="2" t="s">
        <v>2</v>
      </c>
      <c r="C41" t="s">
        <v>0</v>
      </c>
      <c r="D41">
        <v>1</v>
      </c>
      <c r="E41">
        <v>119</v>
      </c>
      <c r="F41">
        <v>219</v>
      </c>
      <c r="G41">
        <v>326</v>
      </c>
      <c r="H41" s="1" t="s">
        <v>17</v>
      </c>
      <c r="I41" s="1">
        <v>118</v>
      </c>
      <c r="J41" s="1" t="s">
        <v>18</v>
      </c>
      <c r="K41" s="1">
        <f t="shared" si="4"/>
        <v>14042</v>
      </c>
      <c r="L41" s="1">
        <f t="shared" si="5"/>
        <v>25842</v>
      </c>
      <c r="M41" s="1">
        <f t="shared" si="6"/>
        <v>38468</v>
      </c>
      <c r="N41" s="1"/>
      <c r="O41" s="1"/>
    </row>
    <row r="42" spans="2:20">
      <c r="B42" s="2" t="s">
        <v>2</v>
      </c>
      <c r="C42" t="s">
        <v>1</v>
      </c>
      <c r="D42">
        <v>9</v>
      </c>
      <c r="E42">
        <v>302354</v>
      </c>
      <c r="F42">
        <v>922214</v>
      </c>
      <c r="G42">
        <v>2050366</v>
      </c>
      <c r="H42" s="1" t="s">
        <v>17</v>
      </c>
      <c r="I42" s="1">
        <v>1</v>
      </c>
      <c r="J42" s="1" t="s">
        <v>18</v>
      </c>
      <c r="K42" s="1">
        <f t="shared" si="4"/>
        <v>302354</v>
      </c>
      <c r="L42" s="1">
        <f t="shared" si="5"/>
        <v>922214</v>
      </c>
      <c r="M42" s="1">
        <f t="shared" si="6"/>
        <v>2050366</v>
      </c>
      <c r="N42" s="1"/>
      <c r="O42" s="1"/>
      <c r="Q42" s="2"/>
      <c r="R42" s="2" t="s">
        <v>5</v>
      </c>
      <c r="S42" s="2" t="s">
        <v>6</v>
      </c>
      <c r="T42" s="2" t="s">
        <v>7</v>
      </c>
    </row>
    <row r="43" spans="2:20">
      <c r="B43" s="2" t="s">
        <v>2</v>
      </c>
      <c r="C43" t="s">
        <v>1</v>
      </c>
      <c r="D43">
        <v>5</v>
      </c>
      <c r="E43">
        <v>173031</v>
      </c>
      <c r="F43">
        <v>573976</v>
      </c>
      <c r="G43">
        <v>1202002</v>
      </c>
      <c r="H43" s="1" t="s">
        <v>17</v>
      </c>
      <c r="I43" s="1">
        <v>2</v>
      </c>
      <c r="J43" s="1" t="s">
        <v>18</v>
      </c>
      <c r="K43" s="1">
        <f t="shared" si="4"/>
        <v>346062</v>
      </c>
      <c r="L43" s="1">
        <f t="shared" si="5"/>
        <v>1147952</v>
      </c>
      <c r="M43" s="1">
        <f t="shared" si="6"/>
        <v>2404004</v>
      </c>
      <c r="N43" s="1"/>
      <c r="O43" s="1"/>
      <c r="Q43" s="2" t="s">
        <v>9</v>
      </c>
      <c r="R43" s="2">
        <v>2225144</v>
      </c>
      <c r="S43" s="2">
        <v>7232809</v>
      </c>
      <c r="T43" s="2">
        <v>15265171</v>
      </c>
    </row>
    <row r="44" spans="2:20">
      <c r="B44" s="2" t="s">
        <v>2</v>
      </c>
      <c r="C44" t="s">
        <v>1</v>
      </c>
      <c r="D44">
        <v>4</v>
      </c>
      <c r="E44">
        <v>139172</v>
      </c>
      <c r="F44">
        <v>460606</v>
      </c>
      <c r="G44">
        <v>968174</v>
      </c>
      <c r="H44" s="1" t="s">
        <v>17</v>
      </c>
      <c r="I44" s="1">
        <v>2</v>
      </c>
      <c r="J44" s="1" t="s">
        <v>18</v>
      </c>
      <c r="K44" s="1">
        <f t="shared" si="4"/>
        <v>278344</v>
      </c>
      <c r="L44" s="1">
        <f t="shared" si="5"/>
        <v>921212</v>
      </c>
      <c r="M44" s="1">
        <f t="shared" si="6"/>
        <v>1936348</v>
      </c>
      <c r="N44" s="1"/>
      <c r="O44" s="1"/>
      <c r="Q44" s="2" t="s">
        <v>8</v>
      </c>
      <c r="R44" s="2">
        <f>R43/168</f>
        <v>13244.904761904761</v>
      </c>
      <c r="S44" s="2">
        <f t="shared" ref="S44:T44" si="7">S43/168</f>
        <v>43052.434523809527</v>
      </c>
      <c r="T44" s="2">
        <f t="shared" si="7"/>
        <v>90864.113095238092</v>
      </c>
    </row>
    <row r="45" spans="2:20">
      <c r="B45" s="2" t="s">
        <v>2</v>
      </c>
      <c r="C45" t="s">
        <v>1</v>
      </c>
      <c r="D45">
        <v>2</v>
      </c>
      <c r="E45">
        <v>69439</v>
      </c>
      <c r="F45">
        <v>229300</v>
      </c>
      <c r="G45">
        <v>482695</v>
      </c>
      <c r="H45" s="1" t="s">
        <v>17</v>
      </c>
      <c r="I45" s="1">
        <v>11</v>
      </c>
      <c r="J45" s="1" t="s">
        <v>18</v>
      </c>
      <c r="K45" s="1">
        <f t="shared" si="4"/>
        <v>763829</v>
      </c>
      <c r="L45" s="1">
        <f t="shared" si="5"/>
        <v>2522300</v>
      </c>
      <c r="M45" s="1">
        <f t="shared" si="6"/>
        <v>5309645</v>
      </c>
      <c r="N45" s="1"/>
      <c r="O45" s="1"/>
    </row>
    <row r="46" spans="2:20">
      <c r="B46" s="2" t="s">
        <v>2</v>
      </c>
      <c r="C46" t="s">
        <v>1</v>
      </c>
      <c r="D46">
        <v>3</v>
      </c>
      <c r="E46">
        <v>102813</v>
      </c>
      <c r="F46">
        <v>336860</v>
      </c>
      <c r="G46">
        <v>702413</v>
      </c>
      <c r="H46" s="1" t="s">
        <v>17</v>
      </c>
      <c r="I46" s="1">
        <v>5</v>
      </c>
      <c r="J46" s="1" t="s">
        <v>18</v>
      </c>
      <c r="K46" s="1">
        <f t="shared" si="4"/>
        <v>514065</v>
      </c>
      <c r="L46" s="1">
        <f t="shared" si="5"/>
        <v>1684300</v>
      </c>
      <c r="M46" s="1">
        <f t="shared" si="6"/>
        <v>3512065</v>
      </c>
      <c r="N46" s="1"/>
      <c r="O46" s="1"/>
    </row>
    <row r="47" spans="2:20">
      <c r="H47" s="1" t="s">
        <v>22</v>
      </c>
      <c r="I47">
        <f>SUM(I39:I46)</f>
        <v>168</v>
      </c>
      <c r="J47" s="1" t="s">
        <v>9</v>
      </c>
      <c r="K47" s="1">
        <f>SUM(K39:K46)</f>
        <v>2225144</v>
      </c>
      <c r="L47" s="1">
        <f>SUM(L39:L46)</f>
        <v>7232809</v>
      </c>
      <c r="M47" s="1">
        <f>SUM(M39:M46)</f>
        <v>15265171</v>
      </c>
      <c r="N47" s="1"/>
      <c r="O47" s="1"/>
    </row>
    <row r="48" spans="2:20">
      <c r="H48" s="1"/>
      <c r="J48" s="1"/>
      <c r="K48" s="1"/>
      <c r="L48" s="1"/>
      <c r="M48" s="1"/>
      <c r="N48" s="1"/>
      <c r="O48" s="1"/>
    </row>
    <row r="49" spans="2:20">
      <c r="N49" s="1"/>
      <c r="O49" s="1"/>
    </row>
    <row r="50" spans="2:20">
      <c r="I50" t="s">
        <v>11</v>
      </c>
      <c r="J50" t="s">
        <v>21</v>
      </c>
      <c r="N50" s="1"/>
      <c r="O50" s="1"/>
    </row>
    <row r="51" spans="2:20">
      <c r="B51" t="s">
        <v>3</v>
      </c>
      <c r="C51" t="s">
        <v>19</v>
      </c>
      <c r="D51" t="s">
        <v>4</v>
      </c>
      <c r="E51" t="s">
        <v>5</v>
      </c>
      <c r="F51" t="s">
        <v>6</v>
      </c>
      <c r="G51" t="s">
        <v>7</v>
      </c>
      <c r="I51" t="s">
        <v>12</v>
      </c>
      <c r="J51" t="s">
        <v>55</v>
      </c>
    </row>
    <row r="52" spans="2:20">
      <c r="B52" s="2" t="s">
        <v>20</v>
      </c>
      <c r="C52" t="s">
        <v>0</v>
      </c>
      <c r="D52">
        <v>1</v>
      </c>
      <c r="E52">
        <v>157</v>
      </c>
      <c r="F52">
        <v>247</v>
      </c>
      <c r="G52">
        <v>349</v>
      </c>
      <c r="H52" s="1" t="s">
        <v>17</v>
      </c>
      <c r="I52">
        <v>111</v>
      </c>
      <c r="J52" s="1" t="s">
        <v>18</v>
      </c>
      <c r="K52">
        <f>E52*I52</f>
        <v>17427</v>
      </c>
      <c r="L52">
        <f>F52*I52</f>
        <v>27417</v>
      </c>
      <c r="M52">
        <f>G52*I52</f>
        <v>38739</v>
      </c>
    </row>
    <row r="53" spans="2:20">
      <c r="B53" s="2" t="s">
        <v>20</v>
      </c>
      <c r="C53" t="s">
        <v>0</v>
      </c>
      <c r="D53">
        <v>2</v>
      </c>
      <c r="E53">
        <v>201</v>
      </c>
      <c r="F53">
        <v>303</v>
      </c>
      <c r="G53">
        <v>498</v>
      </c>
      <c r="H53" s="1" t="s">
        <v>17</v>
      </c>
      <c r="I53">
        <v>23</v>
      </c>
      <c r="J53" s="1" t="s">
        <v>18</v>
      </c>
      <c r="K53">
        <f t="shared" ref="K53:K60" si="8">E53*I53</f>
        <v>4623</v>
      </c>
      <c r="L53">
        <f t="shared" ref="L53:L60" si="9">F53*I53</f>
        <v>6969</v>
      </c>
      <c r="M53">
        <f t="shared" ref="M53:M60" si="10">G53*I53</f>
        <v>11454</v>
      </c>
    </row>
    <row r="54" spans="2:20">
      <c r="B54" s="2" t="s">
        <v>20</v>
      </c>
      <c r="C54" t="s">
        <v>0</v>
      </c>
      <c r="D54">
        <v>4</v>
      </c>
      <c r="E54">
        <v>305</v>
      </c>
      <c r="F54">
        <v>463</v>
      </c>
      <c r="G54">
        <v>722</v>
      </c>
      <c r="H54" s="1" t="s">
        <v>17</v>
      </c>
      <c r="I54">
        <v>2</v>
      </c>
      <c r="J54" s="1" t="s">
        <v>18</v>
      </c>
      <c r="K54">
        <f t="shared" si="8"/>
        <v>610</v>
      </c>
      <c r="L54">
        <f t="shared" si="9"/>
        <v>926</v>
      </c>
      <c r="M54">
        <f t="shared" si="10"/>
        <v>1444</v>
      </c>
    </row>
    <row r="55" spans="2:20">
      <c r="B55" s="2" t="s">
        <v>20</v>
      </c>
      <c r="C55" t="s">
        <v>0</v>
      </c>
      <c r="D55">
        <v>3</v>
      </c>
      <c r="E55">
        <v>210</v>
      </c>
      <c r="F55">
        <v>348</v>
      </c>
      <c r="G55">
        <v>558</v>
      </c>
      <c r="H55" s="1" t="s">
        <v>17</v>
      </c>
      <c r="I55">
        <v>5</v>
      </c>
      <c r="J55" s="1" t="s">
        <v>18</v>
      </c>
      <c r="K55">
        <f t="shared" si="8"/>
        <v>1050</v>
      </c>
      <c r="L55">
        <f t="shared" si="9"/>
        <v>1740</v>
      </c>
      <c r="M55">
        <f t="shared" si="10"/>
        <v>2790</v>
      </c>
      <c r="Q55" s="2"/>
      <c r="R55" s="2" t="s">
        <v>5</v>
      </c>
      <c r="S55" s="2" t="s">
        <v>6</v>
      </c>
      <c r="T55" s="2" t="s">
        <v>7</v>
      </c>
    </row>
    <row r="56" spans="2:20">
      <c r="B56" s="2" t="s">
        <v>20</v>
      </c>
      <c r="C56" t="s">
        <v>1</v>
      </c>
      <c r="D56">
        <v>2</v>
      </c>
      <c r="E56">
        <v>69543</v>
      </c>
      <c r="F56">
        <v>229427</v>
      </c>
      <c r="G56">
        <v>478499</v>
      </c>
      <c r="H56" s="1" t="s">
        <v>17</v>
      </c>
      <c r="I56">
        <v>11</v>
      </c>
      <c r="J56" s="1" t="s">
        <v>18</v>
      </c>
      <c r="K56">
        <f t="shared" si="8"/>
        <v>764973</v>
      </c>
      <c r="L56">
        <f t="shared" si="9"/>
        <v>2523697</v>
      </c>
      <c r="M56">
        <f t="shared" si="10"/>
        <v>5263489</v>
      </c>
      <c r="Q56" s="2" t="s">
        <v>9</v>
      </c>
      <c r="R56" s="2">
        <v>2243583</v>
      </c>
      <c r="S56" s="2">
        <v>7269876</v>
      </c>
      <c r="T56" s="2">
        <v>15371359</v>
      </c>
    </row>
    <row r="57" spans="2:20">
      <c r="B57" s="2" t="s">
        <v>20</v>
      </c>
      <c r="C57" t="s">
        <v>1</v>
      </c>
      <c r="D57">
        <v>5</v>
      </c>
      <c r="E57">
        <v>176091</v>
      </c>
      <c r="F57">
        <v>573871</v>
      </c>
      <c r="G57">
        <v>1200170</v>
      </c>
      <c r="H57" s="1" t="s">
        <v>17</v>
      </c>
      <c r="I57">
        <v>2</v>
      </c>
      <c r="J57" s="1" t="s">
        <v>18</v>
      </c>
      <c r="K57">
        <f t="shared" si="8"/>
        <v>352182</v>
      </c>
      <c r="L57">
        <f t="shared" si="9"/>
        <v>1147742</v>
      </c>
      <c r="M57">
        <f t="shared" si="10"/>
        <v>2400340</v>
      </c>
      <c r="Q57" s="2" t="s">
        <v>8</v>
      </c>
      <c r="R57" s="2">
        <f>R56/162</f>
        <v>13849.277777777777</v>
      </c>
      <c r="S57" s="2">
        <f t="shared" ref="S57:T57" si="11">S56/162</f>
        <v>44875.777777777781</v>
      </c>
      <c r="T57" s="2">
        <f t="shared" si="11"/>
        <v>94884.932098765436</v>
      </c>
    </row>
    <row r="58" spans="2:20">
      <c r="B58" s="2" t="s">
        <v>20</v>
      </c>
      <c r="C58" t="s">
        <v>1</v>
      </c>
      <c r="D58">
        <v>9</v>
      </c>
      <c r="E58">
        <v>303834</v>
      </c>
      <c r="F58">
        <v>937404</v>
      </c>
      <c r="G58">
        <v>2150044</v>
      </c>
      <c r="H58" s="1" t="s">
        <v>17</v>
      </c>
      <c r="I58">
        <v>1</v>
      </c>
      <c r="J58" s="1" t="s">
        <v>18</v>
      </c>
      <c r="K58">
        <f t="shared" si="8"/>
        <v>303834</v>
      </c>
      <c r="L58">
        <f t="shared" si="9"/>
        <v>937404</v>
      </c>
      <c r="M58">
        <f t="shared" si="10"/>
        <v>2150044</v>
      </c>
    </row>
    <row r="59" spans="2:20">
      <c r="B59" s="2" t="s">
        <v>20</v>
      </c>
      <c r="C59" t="s">
        <v>1</v>
      </c>
      <c r="D59">
        <v>4</v>
      </c>
      <c r="E59">
        <v>142722</v>
      </c>
      <c r="F59">
        <v>472158</v>
      </c>
      <c r="G59">
        <v>991692</v>
      </c>
      <c r="H59" s="1" t="s">
        <v>17</v>
      </c>
      <c r="I59">
        <v>2</v>
      </c>
      <c r="J59" s="1" t="s">
        <v>18</v>
      </c>
      <c r="K59">
        <f t="shared" si="8"/>
        <v>285444</v>
      </c>
      <c r="L59">
        <f t="shared" si="9"/>
        <v>944316</v>
      </c>
      <c r="M59">
        <f t="shared" si="10"/>
        <v>1983384</v>
      </c>
    </row>
    <row r="60" spans="2:20">
      <c r="B60" s="2" t="s">
        <v>20</v>
      </c>
      <c r="C60" t="s">
        <v>1</v>
      </c>
      <c r="D60">
        <v>3</v>
      </c>
      <c r="E60">
        <v>102688</v>
      </c>
      <c r="F60">
        <v>335933</v>
      </c>
      <c r="G60">
        <v>703935</v>
      </c>
      <c r="H60" s="1" t="s">
        <v>17</v>
      </c>
      <c r="I60">
        <v>5</v>
      </c>
      <c r="J60" s="1" t="s">
        <v>18</v>
      </c>
      <c r="K60">
        <f t="shared" si="8"/>
        <v>513440</v>
      </c>
      <c r="L60">
        <f t="shared" si="9"/>
        <v>1679665</v>
      </c>
      <c r="M60">
        <f t="shared" si="10"/>
        <v>3519675</v>
      </c>
    </row>
    <row r="61" spans="2:20">
      <c r="H61" s="1" t="s">
        <v>22</v>
      </c>
      <c r="I61">
        <f>SUM(I52:I60)</f>
        <v>162</v>
      </c>
      <c r="J61" s="1" t="s">
        <v>9</v>
      </c>
      <c r="K61">
        <f>SUM(K52:K60)</f>
        <v>2243583</v>
      </c>
      <c r="L61">
        <f>SUM(L52:L60)</f>
        <v>7269876</v>
      </c>
      <c r="M61">
        <f>SUM(M52:M60)</f>
        <v>15371359</v>
      </c>
    </row>
    <row r="62" spans="2:20">
      <c r="H62" s="1"/>
      <c r="J62" s="1"/>
    </row>
    <row r="64" spans="2:20">
      <c r="I64" t="s">
        <v>11</v>
      </c>
      <c r="J64" t="s">
        <v>24</v>
      </c>
    </row>
    <row r="65" spans="2:20">
      <c r="B65" t="s">
        <v>3</v>
      </c>
      <c r="C65" t="s">
        <v>19</v>
      </c>
      <c r="D65" t="s">
        <v>4</v>
      </c>
      <c r="E65" t="s">
        <v>5</v>
      </c>
      <c r="F65" t="s">
        <v>6</v>
      </c>
      <c r="G65" t="s">
        <v>7</v>
      </c>
      <c r="I65" t="s">
        <v>12</v>
      </c>
      <c r="J65" t="s">
        <v>56</v>
      </c>
    </row>
    <row r="66" spans="2:20">
      <c r="B66" s="2" t="s">
        <v>23</v>
      </c>
      <c r="C66" t="s">
        <v>0</v>
      </c>
      <c r="D66">
        <v>2</v>
      </c>
      <c r="E66">
        <v>203</v>
      </c>
      <c r="F66">
        <v>320</v>
      </c>
      <c r="G66">
        <v>494</v>
      </c>
      <c r="H66" s="1" t="s">
        <v>17</v>
      </c>
      <c r="I66">
        <v>24</v>
      </c>
      <c r="J66" s="1" t="s">
        <v>18</v>
      </c>
      <c r="K66">
        <f>E66*I66</f>
        <v>4872</v>
      </c>
      <c r="L66">
        <f>F66*I66</f>
        <v>7680</v>
      </c>
      <c r="M66">
        <f>G66*I66</f>
        <v>11856</v>
      </c>
    </row>
    <row r="67" spans="2:20">
      <c r="B67" s="2" t="s">
        <v>23</v>
      </c>
      <c r="C67" t="s">
        <v>0</v>
      </c>
      <c r="D67">
        <v>1</v>
      </c>
      <c r="E67">
        <v>123</v>
      </c>
      <c r="F67">
        <v>258</v>
      </c>
      <c r="G67">
        <v>328</v>
      </c>
      <c r="H67" s="1" t="s">
        <v>17</v>
      </c>
      <c r="I67">
        <v>105</v>
      </c>
      <c r="J67" s="1" t="s">
        <v>18</v>
      </c>
      <c r="K67">
        <f t="shared" ref="K67:K71" si="12">E67*I67</f>
        <v>12915</v>
      </c>
      <c r="L67">
        <f t="shared" ref="L67:L71" si="13">F67*I67</f>
        <v>27090</v>
      </c>
      <c r="M67">
        <f t="shared" ref="M67:M71" si="14">G67*I67</f>
        <v>34440</v>
      </c>
      <c r="Q67" s="2"/>
      <c r="R67" s="2" t="s">
        <v>5</v>
      </c>
      <c r="S67" s="2" t="s">
        <v>6</v>
      </c>
      <c r="T67" s="2" t="s">
        <v>7</v>
      </c>
    </row>
    <row r="68" spans="2:20">
      <c r="B68" s="2" t="s">
        <v>23</v>
      </c>
      <c r="C68" t="s">
        <v>1</v>
      </c>
      <c r="D68">
        <v>5</v>
      </c>
      <c r="E68">
        <v>172232</v>
      </c>
      <c r="F68">
        <v>572030</v>
      </c>
      <c r="G68">
        <v>1197133</v>
      </c>
      <c r="H68" s="1" t="s">
        <v>17</v>
      </c>
      <c r="I68">
        <v>1</v>
      </c>
      <c r="J68" s="1" t="s">
        <v>18</v>
      </c>
      <c r="K68">
        <f t="shared" si="12"/>
        <v>172232</v>
      </c>
      <c r="L68">
        <f t="shared" si="13"/>
        <v>572030</v>
      </c>
      <c r="M68">
        <f t="shared" si="14"/>
        <v>1197133</v>
      </c>
      <c r="Q68" s="2" t="s">
        <v>9</v>
      </c>
      <c r="R68" s="2">
        <v>2911883</v>
      </c>
      <c r="S68" s="2">
        <v>9641718</v>
      </c>
      <c r="T68" s="2">
        <v>20135062</v>
      </c>
    </row>
    <row r="69" spans="2:20">
      <c r="B69" s="2" t="s">
        <v>23</v>
      </c>
      <c r="C69" t="s">
        <v>1</v>
      </c>
      <c r="D69">
        <v>2</v>
      </c>
      <c r="E69">
        <v>68621</v>
      </c>
      <c r="F69">
        <v>228360</v>
      </c>
      <c r="G69">
        <v>479419</v>
      </c>
      <c r="H69" s="1" t="s">
        <v>17</v>
      </c>
      <c r="I69">
        <v>13</v>
      </c>
      <c r="J69" s="1" t="s">
        <v>18</v>
      </c>
      <c r="K69">
        <f t="shared" si="12"/>
        <v>892073</v>
      </c>
      <c r="L69">
        <f t="shared" si="13"/>
        <v>2968680</v>
      </c>
      <c r="M69">
        <f t="shared" si="14"/>
        <v>6232447</v>
      </c>
      <c r="Q69" s="2" t="s">
        <v>8</v>
      </c>
      <c r="R69" s="2">
        <f>R68/159</f>
        <v>18313.729559748426</v>
      </c>
      <c r="S69" s="2">
        <f t="shared" ref="S69:T69" si="15">S68/159</f>
        <v>60639.735849056604</v>
      </c>
      <c r="T69" s="2">
        <f t="shared" si="15"/>
        <v>126635.61006289309</v>
      </c>
    </row>
    <row r="70" spans="2:20">
      <c r="B70" s="2" t="s">
        <v>23</v>
      </c>
      <c r="C70" t="s">
        <v>1</v>
      </c>
      <c r="D70">
        <v>4</v>
      </c>
      <c r="E70">
        <v>141952</v>
      </c>
      <c r="F70">
        <v>472688</v>
      </c>
      <c r="G70">
        <v>989404</v>
      </c>
      <c r="H70" s="1" t="s">
        <v>17</v>
      </c>
      <c r="I70">
        <v>5</v>
      </c>
      <c r="J70" s="1" t="s">
        <v>18</v>
      </c>
      <c r="K70">
        <f t="shared" si="12"/>
        <v>709760</v>
      </c>
      <c r="L70">
        <f t="shared" si="13"/>
        <v>2363440</v>
      </c>
      <c r="M70">
        <f t="shared" si="14"/>
        <v>4947020</v>
      </c>
    </row>
    <row r="71" spans="2:20">
      <c r="B71" s="2" t="s">
        <v>23</v>
      </c>
      <c r="C71" t="s">
        <v>1</v>
      </c>
      <c r="D71">
        <v>3</v>
      </c>
      <c r="E71">
        <v>101821</v>
      </c>
      <c r="F71">
        <v>336618</v>
      </c>
      <c r="G71">
        <v>701106</v>
      </c>
      <c r="H71" s="1" t="s">
        <v>17</v>
      </c>
      <c r="I71">
        <v>11</v>
      </c>
      <c r="J71" s="1" t="s">
        <v>18</v>
      </c>
      <c r="K71">
        <f t="shared" si="12"/>
        <v>1120031</v>
      </c>
      <c r="L71">
        <f t="shared" si="13"/>
        <v>3702798</v>
      </c>
      <c r="M71">
        <f t="shared" si="14"/>
        <v>7712166</v>
      </c>
    </row>
    <row r="72" spans="2:20">
      <c r="H72" s="1" t="s">
        <v>22</v>
      </c>
      <c r="I72">
        <f>SUM(I66:I71)</f>
        <v>159</v>
      </c>
      <c r="J72" s="1" t="s">
        <v>9</v>
      </c>
      <c r="K72">
        <f>SUM(K66:K71)</f>
        <v>2911883</v>
      </c>
      <c r="L72">
        <f>SUM(L66:L71)</f>
        <v>9641718</v>
      </c>
      <c r="M72">
        <f>SUM(M66:M71)</f>
        <v>20135062</v>
      </c>
    </row>
    <row r="73" spans="2:20">
      <c r="H73" s="1"/>
      <c r="J73" s="1"/>
    </row>
    <row r="74" spans="2:20">
      <c r="H74" s="1"/>
    </row>
    <row r="75" spans="2:20">
      <c r="H75" s="1"/>
      <c r="I75" t="s">
        <v>11</v>
      </c>
      <c r="J75" t="s">
        <v>26</v>
      </c>
    </row>
    <row r="76" spans="2:20">
      <c r="B76" t="s">
        <v>3</v>
      </c>
      <c r="C76" t="s">
        <v>19</v>
      </c>
      <c r="D76" t="s">
        <v>4</v>
      </c>
      <c r="E76" t="s">
        <v>5</v>
      </c>
      <c r="F76" t="s">
        <v>6</v>
      </c>
      <c r="G76" t="s">
        <v>7</v>
      </c>
      <c r="I76" t="s">
        <v>12</v>
      </c>
      <c r="J76" t="s">
        <v>57</v>
      </c>
    </row>
    <row r="77" spans="2:20">
      <c r="B77" s="2" t="s">
        <v>25</v>
      </c>
      <c r="C77" t="s">
        <v>0</v>
      </c>
      <c r="D77">
        <v>1</v>
      </c>
      <c r="E77">
        <v>129</v>
      </c>
      <c r="F77">
        <v>218</v>
      </c>
      <c r="G77">
        <v>325</v>
      </c>
      <c r="H77" s="1" t="s">
        <v>17</v>
      </c>
      <c r="I77">
        <v>99</v>
      </c>
      <c r="J77" s="1" t="s">
        <v>18</v>
      </c>
      <c r="K77">
        <f>E77*I77</f>
        <v>12771</v>
      </c>
      <c r="L77">
        <f>F77*I77</f>
        <v>21582</v>
      </c>
      <c r="M77">
        <f>G77*I77</f>
        <v>32175</v>
      </c>
    </row>
    <row r="78" spans="2:20">
      <c r="B78" s="2" t="s">
        <v>25</v>
      </c>
      <c r="C78" t="s">
        <v>0</v>
      </c>
      <c r="D78">
        <v>2</v>
      </c>
      <c r="E78">
        <v>210</v>
      </c>
      <c r="F78">
        <v>301</v>
      </c>
      <c r="G78">
        <v>482</v>
      </c>
      <c r="H78" s="1" t="s">
        <v>17</v>
      </c>
      <c r="I78">
        <v>20</v>
      </c>
      <c r="J78" s="1" t="s">
        <v>18</v>
      </c>
      <c r="K78">
        <f t="shared" ref="K78:K85" si="16">E78*I78</f>
        <v>4200</v>
      </c>
      <c r="L78">
        <f t="shared" ref="L78:L85" si="17">F78*I78</f>
        <v>6020</v>
      </c>
      <c r="M78">
        <f t="shared" ref="M78:M85" si="18">G78*I78</f>
        <v>9640</v>
      </c>
    </row>
    <row r="79" spans="2:20">
      <c r="B79" s="2" t="s">
        <v>25</v>
      </c>
      <c r="C79" t="s">
        <v>0</v>
      </c>
      <c r="D79">
        <v>3</v>
      </c>
      <c r="E79">
        <v>233</v>
      </c>
      <c r="F79">
        <v>398</v>
      </c>
      <c r="G79">
        <v>595</v>
      </c>
      <c r="H79" s="1" t="s">
        <v>17</v>
      </c>
      <c r="I79">
        <v>3</v>
      </c>
      <c r="J79" s="1" t="s">
        <v>18</v>
      </c>
      <c r="K79">
        <f t="shared" si="16"/>
        <v>699</v>
      </c>
      <c r="L79">
        <f t="shared" si="17"/>
        <v>1194</v>
      </c>
      <c r="M79">
        <f t="shared" si="18"/>
        <v>1785</v>
      </c>
    </row>
    <row r="80" spans="2:20">
      <c r="B80" s="2" t="s">
        <v>25</v>
      </c>
      <c r="C80" t="s">
        <v>0</v>
      </c>
      <c r="D80">
        <v>4</v>
      </c>
      <c r="E80">
        <v>246</v>
      </c>
      <c r="F80">
        <v>463</v>
      </c>
      <c r="G80">
        <v>683</v>
      </c>
      <c r="H80" s="1" t="s">
        <v>17</v>
      </c>
      <c r="I80">
        <v>1</v>
      </c>
      <c r="J80" s="1" t="s">
        <v>18</v>
      </c>
      <c r="K80">
        <f t="shared" si="16"/>
        <v>246</v>
      </c>
      <c r="L80">
        <f t="shared" si="17"/>
        <v>463</v>
      </c>
      <c r="M80">
        <f t="shared" si="18"/>
        <v>683</v>
      </c>
      <c r="Q80" s="2"/>
      <c r="R80" s="2" t="s">
        <v>5</v>
      </c>
      <c r="S80" s="2" t="s">
        <v>6</v>
      </c>
      <c r="T80" s="2" t="s">
        <v>7</v>
      </c>
    </row>
    <row r="81" spans="2:20">
      <c r="B81" s="2" t="s">
        <v>25</v>
      </c>
      <c r="C81" t="s">
        <v>1</v>
      </c>
      <c r="D81">
        <v>2</v>
      </c>
      <c r="E81">
        <v>68783</v>
      </c>
      <c r="F81">
        <v>228685</v>
      </c>
      <c r="G81">
        <v>478761</v>
      </c>
      <c r="H81" s="1" t="s">
        <v>17</v>
      </c>
      <c r="I81">
        <v>12</v>
      </c>
      <c r="J81" s="1" t="s">
        <v>18</v>
      </c>
      <c r="K81">
        <f t="shared" si="16"/>
        <v>825396</v>
      </c>
      <c r="L81">
        <f t="shared" si="17"/>
        <v>2744220</v>
      </c>
      <c r="M81">
        <f t="shared" si="18"/>
        <v>5745132</v>
      </c>
      <c r="Q81" s="2" t="s">
        <v>9</v>
      </c>
      <c r="R81" s="2">
        <v>3411536</v>
      </c>
      <c r="S81" s="2">
        <v>11216525</v>
      </c>
      <c r="T81" s="2">
        <v>23716229</v>
      </c>
    </row>
    <row r="82" spans="2:20">
      <c r="B82" s="2" t="s">
        <v>25</v>
      </c>
      <c r="C82" t="s">
        <v>1</v>
      </c>
      <c r="D82">
        <v>5</v>
      </c>
      <c r="E82">
        <v>172845</v>
      </c>
      <c r="F82">
        <v>572632</v>
      </c>
      <c r="G82">
        <v>1198233</v>
      </c>
      <c r="H82" s="1" t="s">
        <v>17</v>
      </c>
      <c r="I82">
        <v>3</v>
      </c>
      <c r="J82" s="1" t="s">
        <v>18</v>
      </c>
      <c r="K82">
        <f t="shared" si="16"/>
        <v>518535</v>
      </c>
      <c r="L82">
        <f t="shared" si="17"/>
        <v>1717896</v>
      </c>
      <c r="M82">
        <f t="shared" si="18"/>
        <v>3594699</v>
      </c>
      <c r="Q82" s="2" t="s">
        <v>8</v>
      </c>
      <c r="R82" s="2">
        <f>R81/154</f>
        <v>22152.83116883117</v>
      </c>
      <c r="S82" s="2">
        <f t="shared" ref="S82:T82" si="19">S81/154</f>
        <v>72834.577922077922</v>
      </c>
      <c r="T82" s="2">
        <f t="shared" si="19"/>
        <v>154001.48701298703</v>
      </c>
    </row>
    <row r="83" spans="2:20">
      <c r="B83" s="2" t="s">
        <v>25</v>
      </c>
      <c r="C83" t="s">
        <v>1</v>
      </c>
      <c r="D83">
        <v>9</v>
      </c>
      <c r="E83">
        <v>301254</v>
      </c>
      <c r="F83">
        <v>944200</v>
      </c>
      <c r="G83">
        <v>2160755</v>
      </c>
      <c r="H83" s="1" t="s">
        <v>17</v>
      </c>
      <c r="I83">
        <v>1</v>
      </c>
      <c r="J83" s="1" t="s">
        <v>18</v>
      </c>
      <c r="K83">
        <f t="shared" si="16"/>
        <v>301254</v>
      </c>
      <c r="L83">
        <f t="shared" si="17"/>
        <v>944200</v>
      </c>
      <c r="M83">
        <f t="shared" si="18"/>
        <v>2160755</v>
      </c>
    </row>
    <row r="84" spans="2:20">
      <c r="B84" s="2" t="s">
        <v>25</v>
      </c>
      <c r="C84" t="s">
        <v>1</v>
      </c>
      <c r="D84">
        <v>3</v>
      </c>
      <c r="E84">
        <v>103383</v>
      </c>
      <c r="F84">
        <v>342385</v>
      </c>
      <c r="G84">
        <v>724934</v>
      </c>
      <c r="H84" s="1" t="s">
        <v>17</v>
      </c>
      <c r="I84">
        <v>10</v>
      </c>
      <c r="J84" s="1" t="s">
        <v>18</v>
      </c>
      <c r="K84">
        <f t="shared" si="16"/>
        <v>1033830</v>
      </c>
      <c r="L84">
        <f t="shared" si="17"/>
        <v>3423850</v>
      </c>
      <c r="M84">
        <f t="shared" si="18"/>
        <v>7249340</v>
      </c>
    </row>
    <row r="85" spans="2:20">
      <c r="B85" s="2" t="s">
        <v>25</v>
      </c>
      <c r="C85" t="s">
        <v>1</v>
      </c>
      <c r="D85">
        <v>4</v>
      </c>
      <c r="E85">
        <v>142921</v>
      </c>
      <c r="F85">
        <v>471420</v>
      </c>
      <c r="G85">
        <v>984404</v>
      </c>
      <c r="H85" s="1" t="s">
        <v>17</v>
      </c>
      <c r="I85">
        <v>5</v>
      </c>
      <c r="J85" s="1" t="s">
        <v>18</v>
      </c>
      <c r="K85">
        <f t="shared" si="16"/>
        <v>714605</v>
      </c>
      <c r="L85">
        <f t="shared" si="17"/>
        <v>2357100</v>
      </c>
      <c r="M85">
        <f t="shared" si="18"/>
        <v>4922020</v>
      </c>
    </row>
    <row r="86" spans="2:20">
      <c r="H86" s="1" t="s">
        <v>22</v>
      </c>
      <c r="I86">
        <f>SUM(I77:I85)</f>
        <v>154</v>
      </c>
      <c r="J86" s="1" t="s">
        <v>9</v>
      </c>
      <c r="K86">
        <f>SUM(K77:K85)</f>
        <v>3411536</v>
      </c>
      <c r="L86">
        <f>SUM(L77:L85)</f>
        <v>11216525</v>
      </c>
      <c r="M86">
        <f>SUM(M77:M85)</f>
        <v>23716229</v>
      </c>
    </row>
    <row r="89" spans="2:20">
      <c r="I89" t="s">
        <v>11</v>
      </c>
      <c r="J89" t="s">
        <v>10</v>
      </c>
    </row>
    <row r="90" spans="2:20">
      <c r="B90" t="s">
        <v>3</v>
      </c>
      <c r="C90" t="s">
        <v>19</v>
      </c>
      <c r="D90" t="s">
        <v>4</v>
      </c>
      <c r="E90" t="s">
        <v>5</v>
      </c>
      <c r="F90" t="s">
        <v>6</v>
      </c>
      <c r="G90" t="s">
        <v>7</v>
      </c>
      <c r="I90" t="s">
        <v>12</v>
      </c>
      <c r="J90" t="s">
        <v>13</v>
      </c>
    </row>
    <row r="91" spans="2:20">
      <c r="B91" s="2" t="s">
        <v>28</v>
      </c>
      <c r="C91" t="s">
        <v>0</v>
      </c>
      <c r="D91">
        <v>3</v>
      </c>
      <c r="E91">
        <v>232</v>
      </c>
      <c r="F91">
        <v>444</v>
      </c>
      <c r="G91">
        <v>619</v>
      </c>
      <c r="H91" s="1" t="s">
        <v>17</v>
      </c>
      <c r="I91">
        <v>1</v>
      </c>
      <c r="J91" s="1" t="s">
        <v>18</v>
      </c>
      <c r="K91">
        <f>E91*I91</f>
        <v>232</v>
      </c>
      <c r="L91">
        <f>F91*I91</f>
        <v>444</v>
      </c>
      <c r="M91">
        <f>G91*I91</f>
        <v>619</v>
      </c>
    </row>
    <row r="92" spans="2:20">
      <c r="B92" s="2" t="s">
        <v>28</v>
      </c>
      <c r="C92" t="s">
        <v>0</v>
      </c>
      <c r="D92">
        <v>2</v>
      </c>
      <c r="E92">
        <v>185</v>
      </c>
      <c r="F92">
        <v>298</v>
      </c>
      <c r="G92">
        <v>528</v>
      </c>
      <c r="H92" s="1" t="s">
        <v>17</v>
      </c>
      <c r="I92">
        <v>27</v>
      </c>
      <c r="J92" s="1" t="s">
        <v>18</v>
      </c>
      <c r="K92">
        <f t="shared" ref="K92:K96" si="20">E92*I92</f>
        <v>4995</v>
      </c>
      <c r="L92">
        <f t="shared" ref="L92:L96" si="21">F92*I92</f>
        <v>8046</v>
      </c>
      <c r="M92">
        <f t="shared" ref="M92:M96" si="22">G92*I92</f>
        <v>14256</v>
      </c>
      <c r="Q92" s="2"/>
      <c r="R92" s="2" t="s">
        <v>5</v>
      </c>
      <c r="S92" s="2" t="s">
        <v>6</v>
      </c>
      <c r="T92" s="2" t="s">
        <v>7</v>
      </c>
    </row>
    <row r="93" spans="2:20">
      <c r="B93" s="2" t="s">
        <v>28</v>
      </c>
      <c r="C93" t="s">
        <v>0</v>
      </c>
      <c r="D93">
        <v>1</v>
      </c>
      <c r="E93">
        <v>112</v>
      </c>
      <c r="F93">
        <v>207</v>
      </c>
      <c r="G93">
        <v>313</v>
      </c>
      <c r="H93" s="1" t="s">
        <v>17</v>
      </c>
      <c r="I93">
        <v>117</v>
      </c>
      <c r="J93" s="1" t="s">
        <v>18</v>
      </c>
      <c r="K93">
        <f t="shared" si="20"/>
        <v>13104</v>
      </c>
      <c r="L93">
        <f t="shared" si="21"/>
        <v>24219</v>
      </c>
      <c r="M93">
        <f t="shared" si="22"/>
        <v>36621</v>
      </c>
      <c r="Q93" s="2" t="s">
        <v>9</v>
      </c>
      <c r="R93" s="2">
        <v>28920</v>
      </c>
      <c r="S93" s="2">
        <v>53160</v>
      </c>
      <c r="T93" s="2">
        <v>84306</v>
      </c>
    </row>
    <row r="94" spans="2:20">
      <c r="B94" s="2" t="s">
        <v>28</v>
      </c>
      <c r="C94" t="s">
        <v>1</v>
      </c>
      <c r="D94">
        <v>3</v>
      </c>
      <c r="E94">
        <v>725</v>
      </c>
      <c r="F94">
        <v>1501</v>
      </c>
      <c r="G94">
        <v>2200</v>
      </c>
      <c r="H94" s="1" t="s">
        <v>17</v>
      </c>
      <c r="I94">
        <v>1</v>
      </c>
      <c r="J94" s="1" t="s">
        <v>18</v>
      </c>
      <c r="K94">
        <f t="shared" si="20"/>
        <v>725</v>
      </c>
      <c r="L94">
        <f t="shared" si="21"/>
        <v>1501</v>
      </c>
      <c r="M94">
        <f t="shared" si="22"/>
        <v>2200</v>
      </c>
      <c r="Q94" s="2" t="s">
        <v>8</v>
      </c>
      <c r="R94" s="2">
        <f>R93/166</f>
        <v>174.21686746987953</v>
      </c>
      <c r="S94" s="2">
        <f t="shared" ref="S94:T94" si="23">S93/166</f>
        <v>320.24096385542168</v>
      </c>
      <c r="T94" s="2">
        <f t="shared" si="23"/>
        <v>507.86746987951807</v>
      </c>
    </row>
    <row r="95" spans="2:20">
      <c r="B95" s="2" t="s">
        <v>28</v>
      </c>
      <c r="C95" t="s">
        <v>1</v>
      </c>
      <c r="D95">
        <v>2</v>
      </c>
      <c r="E95">
        <v>585</v>
      </c>
      <c r="F95">
        <v>1132</v>
      </c>
      <c r="G95">
        <v>1742</v>
      </c>
      <c r="H95" s="1" t="s">
        <v>17</v>
      </c>
      <c r="I95">
        <v>2</v>
      </c>
      <c r="J95" s="1" t="s">
        <v>18</v>
      </c>
      <c r="K95">
        <f t="shared" si="20"/>
        <v>1170</v>
      </c>
      <c r="L95">
        <f t="shared" si="21"/>
        <v>2264</v>
      </c>
      <c r="M95">
        <f t="shared" si="22"/>
        <v>3484</v>
      </c>
    </row>
    <row r="96" spans="2:20">
      <c r="B96" s="2" t="s">
        <v>28</v>
      </c>
      <c r="C96" t="s">
        <v>1</v>
      </c>
      <c r="D96">
        <v>1</v>
      </c>
      <c r="E96">
        <v>483</v>
      </c>
      <c r="F96">
        <v>927</v>
      </c>
      <c r="G96">
        <v>1507</v>
      </c>
      <c r="H96" s="1" t="s">
        <v>17</v>
      </c>
      <c r="I96">
        <v>18</v>
      </c>
      <c r="J96" s="1" t="s">
        <v>18</v>
      </c>
      <c r="K96">
        <f t="shared" si="20"/>
        <v>8694</v>
      </c>
      <c r="L96">
        <f t="shared" si="21"/>
        <v>16686</v>
      </c>
      <c r="M96">
        <f t="shared" si="22"/>
        <v>27126</v>
      </c>
    </row>
    <row r="97" spans="2:20">
      <c r="H97" s="1" t="s">
        <v>22</v>
      </c>
      <c r="I97">
        <f>SUM(I91:I96)</f>
        <v>166</v>
      </c>
      <c r="J97" s="1" t="s">
        <v>9</v>
      </c>
      <c r="K97">
        <f>SUM(K91:K96)</f>
        <v>28920</v>
      </c>
      <c r="L97">
        <f>SUM(L91:L96)</f>
        <v>53160</v>
      </c>
      <c r="M97">
        <f>SUM(M91:M96)</f>
        <v>84306</v>
      </c>
    </row>
    <row r="101" spans="2:20">
      <c r="I101" t="s">
        <v>11</v>
      </c>
      <c r="J101" t="s">
        <v>16</v>
      </c>
    </row>
    <row r="102" spans="2:20">
      <c r="B102" t="s">
        <v>3</v>
      </c>
      <c r="C102" t="s">
        <v>19</v>
      </c>
      <c r="D102" t="s">
        <v>4</v>
      </c>
      <c r="E102" t="s">
        <v>5</v>
      </c>
      <c r="F102" t="s">
        <v>6</v>
      </c>
      <c r="G102" t="s">
        <v>7</v>
      </c>
      <c r="I102" t="s">
        <v>12</v>
      </c>
      <c r="J102" t="s">
        <v>58</v>
      </c>
      <c r="N102" s="1"/>
      <c r="O102" s="1"/>
    </row>
    <row r="103" spans="2:20">
      <c r="B103" s="2" t="s">
        <v>48</v>
      </c>
      <c r="C103" t="s">
        <v>0</v>
      </c>
      <c r="D103">
        <v>3</v>
      </c>
      <c r="E103">
        <v>302</v>
      </c>
      <c r="F103">
        <v>414</v>
      </c>
      <c r="G103">
        <v>612</v>
      </c>
      <c r="H103" s="1" t="s">
        <v>17</v>
      </c>
      <c r="I103">
        <v>1</v>
      </c>
      <c r="J103" s="1" t="s">
        <v>18</v>
      </c>
      <c r="K103">
        <f>E103*I103</f>
        <v>302</v>
      </c>
      <c r="L103">
        <f>F103*I103</f>
        <v>414</v>
      </c>
      <c r="M103">
        <f>G103*I103</f>
        <v>612</v>
      </c>
      <c r="N103" s="1"/>
      <c r="O103" s="1"/>
    </row>
    <row r="104" spans="2:20">
      <c r="B104" s="2" t="s">
        <v>48</v>
      </c>
      <c r="C104" t="s">
        <v>0</v>
      </c>
      <c r="D104">
        <v>2</v>
      </c>
      <c r="E104">
        <v>197</v>
      </c>
      <c r="F104">
        <v>332</v>
      </c>
      <c r="G104">
        <v>448</v>
      </c>
      <c r="H104" s="1" t="s">
        <v>17</v>
      </c>
      <c r="I104">
        <v>28</v>
      </c>
      <c r="J104" s="1" t="s">
        <v>18</v>
      </c>
      <c r="K104">
        <f t="shared" ref="K104:K108" si="24">E104*I104</f>
        <v>5516</v>
      </c>
      <c r="L104">
        <f t="shared" ref="L104:L108" si="25">F104*I104</f>
        <v>9296</v>
      </c>
      <c r="M104">
        <f t="shared" ref="M104:M108" si="26">G104*I104</f>
        <v>12544</v>
      </c>
      <c r="N104" s="1"/>
      <c r="O104" s="1"/>
      <c r="Q104" s="2"/>
      <c r="R104" s="2" t="s">
        <v>5</v>
      </c>
      <c r="S104" s="2" t="s">
        <v>6</v>
      </c>
      <c r="T104" s="2" t="s">
        <v>7</v>
      </c>
    </row>
    <row r="105" spans="2:20">
      <c r="B105" s="2" t="s">
        <v>48</v>
      </c>
      <c r="C105" t="s">
        <v>0</v>
      </c>
      <c r="D105">
        <v>1</v>
      </c>
      <c r="E105">
        <v>130</v>
      </c>
      <c r="F105">
        <v>258</v>
      </c>
      <c r="G105">
        <v>324</v>
      </c>
      <c r="H105" s="1" t="s">
        <v>17</v>
      </c>
      <c r="I105">
        <v>118</v>
      </c>
      <c r="J105" s="1" t="s">
        <v>18</v>
      </c>
      <c r="K105">
        <f t="shared" si="24"/>
        <v>15340</v>
      </c>
      <c r="L105">
        <f t="shared" si="25"/>
        <v>30444</v>
      </c>
      <c r="M105">
        <f t="shared" si="26"/>
        <v>38232</v>
      </c>
      <c r="N105" s="1"/>
      <c r="O105" s="1"/>
      <c r="Q105" s="2" t="s">
        <v>9</v>
      </c>
      <c r="R105" s="2">
        <v>85800</v>
      </c>
      <c r="S105" s="2">
        <v>213693</v>
      </c>
      <c r="T105" s="2">
        <v>384163</v>
      </c>
    </row>
    <row r="106" spans="2:20">
      <c r="B106" s="2" t="s">
        <v>48</v>
      </c>
      <c r="C106" t="s">
        <v>1</v>
      </c>
      <c r="D106">
        <v>2</v>
      </c>
      <c r="E106">
        <v>838</v>
      </c>
      <c r="F106">
        <v>1752</v>
      </c>
      <c r="G106">
        <v>2756</v>
      </c>
      <c r="H106" s="1" t="s">
        <v>17</v>
      </c>
      <c r="I106">
        <v>3</v>
      </c>
      <c r="J106" s="1" t="s">
        <v>18</v>
      </c>
      <c r="K106">
        <f t="shared" si="24"/>
        <v>2514</v>
      </c>
      <c r="L106">
        <f t="shared" si="25"/>
        <v>5256</v>
      </c>
      <c r="M106">
        <f t="shared" si="26"/>
        <v>8268</v>
      </c>
      <c r="N106" s="1"/>
      <c r="O106" s="1"/>
      <c r="Q106" s="2" t="s">
        <v>8</v>
      </c>
      <c r="R106" s="2">
        <f>R105/168</f>
        <v>510.71428571428572</v>
      </c>
      <c r="S106" s="2">
        <f t="shared" ref="S106:T106" si="27">S105/168</f>
        <v>1271.9821428571429</v>
      </c>
      <c r="T106" s="2">
        <f t="shared" si="27"/>
        <v>2286.6845238095239</v>
      </c>
    </row>
    <row r="107" spans="2:20">
      <c r="B107" s="2" t="s">
        <v>48</v>
      </c>
      <c r="C107" t="s">
        <v>1</v>
      </c>
      <c r="D107">
        <v>1</v>
      </c>
      <c r="E107">
        <v>522</v>
      </c>
      <c r="F107">
        <v>1054</v>
      </c>
      <c r="G107">
        <v>1616</v>
      </c>
      <c r="H107" s="1" t="s">
        <v>17</v>
      </c>
      <c r="I107">
        <v>17</v>
      </c>
      <c r="J107" s="1" t="s">
        <v>18</v>
      </c>
      <c r="K107">
        <f t="shared" si="24"/>
        <v>8874</v>
      </c>
      <c r="L107">
        <f t="shared" si="25"/>
        <v>17918</v>
      </c>
      <c r="M107">
        <f t="shared" si="26"/>
        <v>27472</v>
      </c>
      <c r="N107" s="1"/>
      <c r="O107" s="1"/>
    </row>
    <row r="108" spans="2:20">
      <c r="B108" s="2" t="s">
        <v>48</v>
      </c>
      <c r="C108" t="s">
        <v>1</v>
      </c>
      <c r="D108">
        <v>4</v>
      </c>
      <c r="E108">
        <v>53254</v>
      </c>
      <c r="F108">
        <v>150365</v>
      </c>
      <c r="G108">
        <v>297035</v>
      </c>
      <c r="H108" s="1" t="s">
        <v>17</v>
      </c>
      <c r="I108">
        <v>1</v>
      </c>
      <c r="J108" s="1" t="s">
        <v>18</v>
      </c>
      <c r="K108">
        <f t="shared" si="24"/>
        <v>53254</v>
      </c>
      <c r="L108">
        <f t="shared" si="25"/>
        <v>150365</v>
      </c>
      <c r="M108">
        <f t="shared" si="26"/>
        <v>297035</v>
      </c>
      <c r="N108" s="1"/>
      <c r="O108" s="1"/>
    </row>
    <row r="109" spans="2:20">
      <c r="H109" s="1" t="s">
        <v>22</v>
      </c>
      <c r="I109">
        <f>SUM(I103:I108)</f>
        <v>168</v>
      </c>
      <c r="J109" s="1" t="s">
        <v>9</v>
      </c>
      <c r="K109">
        <f>SUM(K103:K108)</f>
        <v>85800</v>
      </c>
      <c r="L109">
        <f>SUM(L103:L108)</f>
        <v>213693</v>
      </c>
      <c r="M109">
        <f>SUM(M103:M108)</f>
        <v>384163</v>
      </c>
    </row>
    <row r="111" spans="2:20">
      <c r="I111" t="s">
        <v>11</v>
      </c>
      <c r="J111" t="s">
        <v>21</v>
      </c>
    </row>
    <row r="112" spans="2:20">
      <c r="B112" t="s">
        <v>3</v>
      </c>
      <c r="C112" t="s">
        <v>19</v>
      </c>
      <c r="D112" t="s">
        <v>4</v>
      </c>
      <c r="E112" t="s">
        <v>5</v>
      </c>
      <c r="F112" t="s">
        <v>6</v>
      </c>
      <c r="G112" t="s">
        <v>7</v>
      </c>
      <c r="I112" t="s">
        <v>12</v>
      </c>
      <c r="J112" t="s">
        <v>58</v>
      </c>
    </row>
    <row r="113" spans="2:20">
      <c r="B113" s="2" t="s">
        <v>49</v>
      </c>
      <c r="C113" t="s">
        <v>0</v>
      </c>
      <c r="D113">
        <v>1</v>
      </c>
      <c r="E113">
        <v>112</v>
      </c>
      <c r="F113">
        <v>216</v>
      </c>
      <c r="G113">
        <v>295</v>
      </c>
      <c r="H113" s="1" t="s">
        <v>17</v>
      </c>
      <c r="I113">
        <v>111</v>
      </c>
      <c r="J113" s="1" t="s">
        <v>18</v>
      </c>
      <c r="K113">
        <f>E113*I113</f>
        <v>12432</v>
      </c>
      <c r="L113">
        <f>F113*I113</f>
        <v>23976</v>
      </c>
      <c r="M113">
        <f>G113*I113</f>
        <v>32745</v>
      </c>
    </row>
    <row r="114" spans="2:20">
      <c r="B114" s="2" t="s">
        <v>49</v>
      </c>
      <c r="C114" t="s">
        <v>0</v>
      </c>
      <c r="D114">
        <v>2</v>
      </c>
      <c r="E114">
        <v>194</v>
      </c>
      <c r="F114">
        <v>299</v>
      </c>
      <c r="G114">
        <v>467</v>
      </c>
      <c r="H114" s="1" t="s">
        <v>17</v>
      </c>
      <c r="I114">
        <v>23</v>
      </c>
      <c r="J114" s="1" t="s">
        <v>18</v>
      </c>
      <c r="K114">
        <f t="shared" ref="K114:K119" si="28">E114*I114</f>
        <v>4462</v>
      </c>
      <c r="L114">
        <f t="shared" ref="L114:L119" si="29">F114*I114</f>
        <v>6877</v>
      </c>
      <c r="M114">
        <f t="shared" ref="M114:M119" si="30">G114*I114</f>
        <v>10741</v>
      </c>
      <c r="Q114" s="2"/>
      <c r="R114" s="2" t="s">
        <v>5</v>
      </c>
      <c r="S114" s="2" t="s">
        <v>6</v>
      </c>
      <c r="T114" s="2" t="s">
        <v>7</v>
      </c>
    </row>
    <row r="115" spans="2:20">
      <c r="B115" s="2" t="s">
        <v>49</v>
      </c>
      <c r="C115" t="s">
        <v>0</v>
      </c>
      <c r="D115">
        <v>4</v>
      </c>
      <c r="E115">
        <v>243</v>
      </c>
      <c r="F115">
        <v>474</v>
      </c>
      <c r="G115">
        <v>689</v>
      </c>
      <c r="H115" s="1" t="s">
        <v>17</v>
      </c>
      <c r="I115">
        <v>2</v>
      </c>
      <c r="J115" s="1" t="s">
        <v>18</v>
      </c>
      <c r="K115">
        <f t="shared" si="28"/>
        <v>486</v>
      </c>
      <c r="L115">
        <f t="shared" si="29"/>
        <v>948</v>
      </c>
      <c r="M115">
        <f t="shared" si="30"/>
        <v>1378</v>
      </c>
      <c r="Q115" s="2" t="s">
        <v>9</v>
      </c>
      <c r="R115" s="2">
        <v>84071</v>
      </c>
      <c r="S115" s="2">
        <v>214531</v>
      </c>
      <c r="T115" s="2">
        <v>379404</v>
      </c>
    </row>
    <row r="116" spans="2:20">
      <c r="B116" s="2" t="s">
        <v>49</v>
      </c>
      <c r="C116" t="s">
        <v>0</v>
      </c>
      <c r="D116">
        <v>3</v>
      </c>
      <c r="E116">
        <v>206</v>
      </c>
      <c r="F116">
        <v>349</v>
      </c>
      <c r="G116">
        <v>530</v>
      </c>
      <c r="H116" s="1" t="s">
        <v>17</v>
      </c>
      <c r="I116">
        <v>5</v>
      </c>
      <c r="J116" s="1" t="s">
        <v>18</v>
      </c>
      <c r="K116">
        <f t="shared" si="28"/>
        <v>1030</v>
      </c>
      <c r="L116">
        <f t="shared" si="29"/>
        <v>1745</v>
      </c>
      <c r="M116">
        <f t="shared" si="30"/>
        <v>2650</v>
      </c>
      <c r="Q116" s="2" t="s">
        <v>8</v>
      </c>
      <c r="R116" s="2">
        <f>R115/162</f>
        <v>518.95679012345681</v>
      </c>
      <c r="S116" s="2">
        <f t="shared" ref="S116:T116" si="31">S115/162</f>
        <v>1324.2654320987654</v>
      </c>
      <c r="T116" s="2">
        <f t="shared" si="31"/>
        <v>2342</v>
      </c>
    </row>
    <row r="117" spans="2:20">
      <c r="B117" s="2" t="s">
        <v>49</v>
      </c>
      <c r="C117" t="s">
        <v>1</v>
      </c>
      <c r="D117">
        <v>1</v>
      </c>
      <c r="E117">
        <v>488</v>
      </c>
      <c r="F117">
        <v>919</v>
      </c>
      <c r="G117">
        <v>1496</v>
      </c>
      <c r="H117" s="1" t="s">
        <v>17</v>
      </c>
      <c r="I117">
        <v>17</v>
      </c>
      <c r="J117" s="1" t="s">
        <v>18</v>
      </c>
      <c r="K117">
        <f t="shared" si="28"/>
        <v>8296</v>
      </c>
      <c r="L117">
        <f t="shared" si="29"/>
        <v>15623</v>
      </c>
      <c r="M117">
        <f t="shared" si="30"/>
        <v>25432</v>
      </c>
    </row>
    <row r="118" spans="2:20">
      <c r="B118" s="2" t="s">
        <v>49</v>
      </c>
      <c r="C118" t="s">
        <v>1</v>
      </c>
      <c r="D118">
        <v>4</v>
      </c>
      <c r="E118">
        <v>55520</v>
      </c>
      <c r="F118">
        <v>162074</v>
      </c>
      <c r="G118">
        <v>301253</v>
      </c>
      <c r="H118" s="1" t="s">
        <v>17</v>
      </c>
      <c r="I118">
        <v>1</v>
      </c>
      <c r="J118" s="1" t="s">
        <v>18</v>
      </c>
      <c r="K118">
        <f t="shared" si="28"/>
        <v>55520</v>
      </c>
      <c r="L118">
        <f t="shared" si="29"/>
        <v>162074</v>
      </c>
      <c r="M118">
        <f t="shared" si="30"/>
        <v>301253</v>
      </c>
    </row>
    <row r="119" spans="2:20">
      <c r="B119" s="2" t="s">
        <v>49</v>
      </c>
      <c r="C119" t="s">
        <v>1</v>
      </c>
      <c r="D119">
        <v>2</v>
      </c>
      <c r="E119">
        <v>615</v>
      </c>
      <c r="F119">
        <v>1096</v>
      </c>
      <c r="G119">
        <v>1735</v>
      </c>
      <c r="H119" s="1" t="s">
        <v>17</v>
      </c>
      <c r="I119">
        <v>3</v>
      </c>
      <c r="J119" s="1" t="s">
        <v>18</v>
      </c>
      <c r="K119">
        <f t="shared" si="28"/>
        <v>1845</v>
      </c>
      <c r="L119">
        <f t="shared" si="29"/>
        <v>3288</v>
      </c>
      <c r="M119">
        <f t="shared" si="30"/>
        <v>5205</v>
      </c>
    </row>
    <row r="120" spans="2:20">
      <c r="H120" s="1" t="s">
        <v>22</v>
      </c>
      <c r="I120">
        <f>SUM(I113:I119)</f>
        <v>162</v>
      </c>
      <c r="J120" s="1" t="s">
        <v>9</v>
      </c>
      <c r="K120">
        <f>SUM(K113:K119)</f>
        <v>84071</v>
      </c>
      <c r="L120">
        <f>SUM(L113:L119)</f>
        <v>214531</v>
      </c>
      <c r="M120">
        <f>SUM(M113:M119)</f>
        <v>379404</v>
      </c>
    </row>
    <row r="122" spans="2:20">
      <c r="I122" t="s">
        <v>11</v>
      </c>
      <c r="J122" t="s">
        <v>24</v>
      </c>
    </row>
    <row r="123" spans="2:20">
      <c r="B123" t="s">
        <v>3</v>
      </c>
      <c r="C123" t="s">
        <v>19</v>
      </c>
      <c r="D123" t="s">
        <v>4</v>
      </c>
      <c r="E123" t="s">
        <v>5</v>
      </c>
      <c r="F123" t="s">
        <v>6</v>
      </c>
      <c r="G123" t="s">
        <v>7</v>
      </c>
      <c r="I123" t="s">
        <v>12</v>
      </c>
      <c r="J123" t="s">
        <v>59</v>
      </c>
    </row>
    <row r="124" spans="2:20">
      <c r="B124" s="2" t="s">
        <v>50</v>
      </c>
      <c r="C124" t="s">
        <v>0</v>
      </c>
      <c r="D124">
        <v>2</v>
      </c>
      <c r="E124">
        <v>189</v>
      </c>
      <c r="F124">
        <v>302</v>
      </c>
      <c r="G124">
        <v>478</v>
      </c>
      <c r="H124" s="1" t="s">
        <v>17</v>
      </c>
      <c r="I124">
        <v>24</v>
      </c>
      <c r="J124" s="1" t="s">
        <v>18</v>
      </c>
      <c r="K124">
        <f>E124*I124</f>
        <v>4536</v>
      </c>
      <c r="L124">
        <f>F124*I124</f>
        <v>7248</v>
      </c>
      <c r="M124">
        <f>G124*I124</f>
        <v>11472</v>
      </c>
    </row>
    <row r="125" spans="2:20">
      <c r="B125" s="2" t="s">
        <v>50</v>
      </c>
      <c r="C125" t="s">
        <v>0</v>
      </c>
      <c r="D125">
        <v>1</v>
      </c>
      <c r="E125">
        <v>150</v>
      </c>
      <c r="F125">
        <v>244</v>
      </c>
      <c r="G125">
        <v>278</v>
      </c>
      <c r="H125" s="1" t="s">
        <v>17</v>
      </c>
      <c r="I125">
        <v>105</v>
      </c>
      <c r="J125" s="1" t="s">
        <v>18</v>
      </c>
      <c r="K125">
        <f t="shared" ref="K125:K129" si="32">E125*I125</f>
        <v>15750</v>
      </c>
      <c r="L125">
        <f t="shared" ref="L125:L129" si="33">F125*I125</f>
        <v>25620</v>
      </c>
      <c r="M125">
        <f t="shared" ref="M125:M129" si="34">G125*I125</f>
        <v>29190</v>
      </c>
      <c r="Q125" s="2"/>
      <c r="R125" s="2" t="s">
        <v>5</v>
      </c>
      <c r="S125" s="2" t="s">
        <v>6</v>
      </c>
      <c r="T125" s="2" t="s">
        <v>7</v>
      </c>
    </row>
    <row r="126" spans="2:20">
      <c r="B126" s="2" t="s">
        <v>50</v>
      </c>
      <c r="C126" t="s">
        <v>1</v>
      </c>
      <c r="D126">
        <v>1</v>
      </c>
      <c r="E126">
        <v>542</v>
      </c>
      <c r="F126">
        <v>1005</v>
      </c>
      <c r="G126">
        <v>1669</v>
      </c>
      <c r="H126" s="1" t="s">
        <v>17</v>
      </c>
      <c r="I126">
        <v>22</v>
      </c>
      <c r="J126" s="1" t="s">
        <v>18</v>
      </c>
      <c r="K126">
        <f t="shared" si="32"/>
        <v>11924</v>
      </c>
      <c r="L126">
        <f t="shared" si="33"/>
        <v>22110</v>
      </c>
      <c r="M126">
        <f t="shared" si="34"/>
        <v>36718</v>
      </c>
      <c r="Q126" s="2" t="s">
        <v>9</v>
      </c>
      <c r="R126" s="2">
        <v>128075</v>
      </c>
      <c r="S126" s="2">
        <v>340144</v>
      </c>
      <c r="T126" s="2">
        <v>639092</v>
      </c>
    </row>
    <row r="127" spans="2:20">
      <c r="B127" s="2" t="s">
        <v>50</v>
      </c>
      <c r="C127" t="s">
        <v>1</v>
      </c>
      <c r="D127">
        <v>3</v>
      </c>
      <c r="E127">
        <v>36645</v>
      </c>
      <c r="F127">
        <v>120360</v>
      </c>
      <c r="G127">
        <v>249260</v>
      </c>
      <c r="H127" s="1" t="s">
        <v>17</v>
      </c>
      <c r="I127">
        <v>1</v>
      </c>
      <c r="J127" s="1" t="s">
        <v>18</v>
      </c>
      <c r="K127">
        <f t="shared" si="32"/>
        <v>36645</v>
      </c>
      <c r="L127">
        <f t="shared" si="33"/>
        <v>120360</v>
      </c>
      <c r="M127">
        <f t="shared" si="34"/>
        <v>249260</v>
      </c>
      <c r="Q127" s="2" t="s">
        <v>8</v>
      </c>
      <c r="R127" s="2">
        <f>R126/159</f>
        <v>805.50314465408803</v>
      </c>
      <c r="S127" s="2">
        <f t="shared" ref="S127:T127" si="35">S126/159</f>
        <v>2139.2704402515724</v>
      </c>
      <c r="T127" s="2">
        <f t="shared" si="35"/>
        <v>4019.4465408805031</v>
      </c>
    </row>
    <row r="128" spans="2:20">
      <c r="B128" s="2" t="s">
        <v>50</v>
      </c>
      <c r="C128" t="s">
        <v>1</v>
      </c>
      <c r="D128">
        <v>4</v>
      </c>
      <c r="E128">
        <v>55710</v>
      </c>
      <c r="F128">
        <v>158200</v>
      </c>
      <c r="G128">
        <v>302222</v>
      </c>
      <c r="H128" s="1" t="s">
        <v>17</v>
      </c>
      <c r="I128">
        <v>1</v>
      </c>
      <c r="J128" s="1" t="s">
        <v>18</v>
      </c>
      <c r="K128">
        <f t="shared" si="32"/>
        <v>55710</v>
      </c>
      <c r="L128">
        <f t="shared" si="33"/>
        <v>158200</v>
      </c>
      <c r="M128">
        <f t="shared" si="34"/>
        <v>302222</v>
      </c>
    </row>
    <row r="129" spans="2:20">
      <c r="B129" s="2" t="s">
        <v>50</v>
      </c>
      <c r="C129" t="s">
        <v>1</v>
      </c>
      <c r="D129">
        <v>2</v>
      </c>
      <c r="E129">
        <v>585</v>
      </c>
      <c r="F129">
        <v>1101</v>
      </c>
      <c r="G129">
        <v>1705</v>
      </c>
      <c r="H129" s="1" t="s">
        <v>17</v>
      </c>
      <c r="I129">
        <v>6</v>
      </c>
      <c r="J129" s="1" t="s">
        <v>18</v>
      </c>
      <c r="K129">
        <f t="shared" si="32"/>
        <v>3510</v>
      </c>
      <c r="L129">
        <f t="shared" si="33"/>
        <v>6606</v>
      </c>
      <c r="M129">
        <f t="shared" si="34"/>
        <v>10230</v>
      </c>
    </row>
    <row r="130" spans="2:20">
      <c r="H130" s="1" t="s">
        <v>22</v>
      </c>
      <c r="I130">
        <f>SUM(I124:I129)</f>
        <v>159</v>
      </c>
      <c r="J130" s="1" t="s">
        <v>9</v>
      </c>
      <c r="K130">
        <f>SUM(K124:K129)</f>
        <v>128075</v>
      </c>
      <c r="L130">
        <f>SUM(L124:L129)</f>
        <v>340144</v>
      </c>
      <c r="M130">
        <f>SUM(M124:M129)</f>
        <v>639092</v>
      </c>
    </row>
    <row r="132" spans="2:20">
      <c r="I132" t="s">
        <v>11</v>
      </c>
      <c r="J132" t="s">
        <v>26</v>
      </c>
    </row>
    <row r="133" spans="2:20">
      <c r="B133" t="s">
        <v>3</v>
      </c>
      <c r="C133" t="s">
        <v>19</v>
      </c>
      <c r="D133" t="s">
        <v>4</v>
      </c>
      <c r="E133" t="s">
        <v>5</v>
      </c>
      <c r="F133" t="s">
        <v>6</v>
      </c>
      <c r="G133" t="s">
        <v>7</v>
      </c>
      <c r="I133" t="s">
        <v>12</v>
      </c>
      <c r="J133" t="s">
        <v>60</v>
      </c>
    </row>
    <row r="134" spans="2:20">
      <c r="B134" s="2" t="s">
        <v>51</v>
      </c>
      <c r="C134" t="s">
        <v>0</v>
      </c>
      <c r="D134">
        <v>1</v>
      </c>
      <c r="E134">
        <v>113</v>
      </c>
      <c r="F134">
        <v>245</v>
      </c>
      <c r="G134">
        <v>320</v>
      </c>
      <c r="H134" s="1" t="s">
        <v>17</v>
      </c>
      <c r="I134">
        <v>99</v>
      </c>
      <c r="J134" s="1" t="s">
        <v>18</v>
      </c>
      <c r="K134">
        <f>E134*I134</f>
        <v>11187</v>
      </c>
      <c r="L134">
        <f>F134*I134</f>
        <v>24255</v>
      </c>
      <c r="M134">
        <f>G134*I134</f>
        <v>31680</v>
      </c>
    </row>
    <row r="135" spans="2:20">
      <c r="B135" s="2" t="s">
        <v>51</v>
      </c>
      <c r="C135" t="s">
        <v>0</v>
      </c>
      <c r="D135">
        <v>2</v>
      </c>
      <c r="E135">
        <v>185</v>
      </c>
      <c r="F135">
        <v>318</v>
      </c>
      <c r="G135">
        <v>484</v>
      </c>
      <c r="H135" s="1" t="s">
        <v>17</v>
      </c>
      <c r="I135">
        <v>20</v>
      </c>
      <c r="J135" s="1" t="s">
        <v>18</v>
      </c>
      <c r="K135">
        <f t="shared" ref="K135:K140" si="36">E135*I135</f>
        <v>3700</v>
      </c>
      <c r="L135">
        <f t="shared" ref="L135:L140" si="37">F135*I135</f>
        <v>6360</v>
      </c>
      <c r="M135">
        <f t="shared" ref="M135:M140" si="38">G135*I135</f>
        <v>9680</v>
      </c>
      <c r="Q135" s="2"/>
      <c r="R135" s="2" t="s">
        <v>5</v>
      </c>
      <c r="S135" s="2" t="s">
        <v>6</v>
      </c>
      <c r="T135" s="2" t="s">
        <v>7</v>
      </c>
    </row>
    <row r="136" spans="2:20">
      <c r="B136" s="2" t="s">
        <v>51</v>
      </c>
      <c r="C136" t="s">
        <v>0</v>
      </c>
      <c r="D136">
        <v>3</v>
      </c>
      <c r="E136">
        <v>201</v>
      </c>
      <c r="F136">
        <v>341</v>
      </c>
      <c r="G136">
        <v>575</v>
      </c>
      <c r="H136" s="1" t="s">
        <v>17</v>
      </c>
      <c r="I136">
        <v>3</v>
      </c>
      <c r="J136" s="1" t="s">
        <v>18</v>
      </c>
      <c r="K136">
        <f t="shared" si="36"/>
        <v>603</v>
      </c>
      <c r="L136">
        <f t="shared" si="37"/>
        <v>1023</v>
      </c>
      <c r="M136">
        <f t="shared" si="38"/>
        <v>1725</v>
      </c>
      <c r="Q136" s="2" t="s">
        <v>9</v>
      </c>
      <c r="R136" s="2">
        <v>89277</v>
      </c>
      <c r="S136" s="2">
        <v>215080</v>
      </c>
      <c r="T136" s="2">
        <v>399980</v>
      </c>
    </row>
    <row r="137" spans="2:20">
      <c r="B137" s="2" t="s">
        <v>51</v>
      </c>
      <c r="C137" t="s">
        <v>0</v>
      </c>
      <c r="D137">
        <v>4</v>
      </c>
      <c r="E137">
        <v>228</v>
      </c>
      <c r="F137">
        <v>406</v>
      </c>
      <c r="G137">
        <v>680</v>
      </c>
      <c r="H137" s="1" t="s">
        <v>17</v>
      </c>
      <c r="I137">
        <v>1</v>
      </c>
      <c r="J137" s="1" t="s">
        <v>18</v>
      </c>
      <c r="K137">
        <f t="shared" si="36"/>
        <v>228</v>
      </c>
      <c r="L137">
        <f t="shared" si="37"/>
        <v>406</v>
      </c>
      <c r="M137">
        <f t="shared" si="38"/>
        <v>680</v>
      </c>
      <c r="Q137" s="2" t="s">
        <v>8</v>
      </c>
      <c r="R137" s="2">
        <f>R136/154</f>
        <v>579.72077922077926</v>
      </c>
      <c r="S137" s="2">
        <f t="shared" ref="S137:T137" si="39">S136/154</f>
        <v>1396.6233766233765</v>
      </c>
      <c r="T137" s="2">
        <f t="shared" si="39"/>
        <v>2597.2727272727275</v>
      </c>
    </row>
    <row r="138" spans="2:20">
      <c r="B138" s="2" t="s">
        <v>51</v>
      </c>
      <c r="C138" t="s">
        <v>1</v>
      </c>
      <c r="D138">
        <v>1</v>
      </c>
      <c r="E138">
        <v>503</v>
      </c>
      <c r="F138">
        <v>910</v>
      </c>
      <c r="G138">
        <v>1485</v>
      </c>
      <c r="H138" s="1" t="s">
        <v>17</v>
      </c>
      <c r="I138">
        <v>22</v>
      </c>
      <c r="J138" s="1" t="s">
        <v>18</v>
      </c>
      <c r="K138">
        <f t="shared" si="36"/>
        <v>11066</v>
      </c>
      <c r="L138">
        <f t="shared" si="37"/>
        <v>20020</v>
      </c>
      <c r="M138">
        <f t="shared" si="38"/>
        <v>32670</v>
      </c>
    </row>
    <row r="139" spans="2:20">
      <c r="B139" s="2" t="s">
        <v>51</v>
      </c>
      <c r="C139" t="s">
        <v>1</v>
      </c>
      <c r="D139">
        <v>2</v>
      </c>
      <c r="E139">
        <v>745</v>
      </c>
      <c r="F139">
        <v>1377</v>
      </c>
      <c r="G139">
        <v>2286</v>
      </c>
      <c r="H139" s="1" t="s">
        <v>17</v>
      </c>
      <c r="I139">
        <v>8</v>
      </c>
      <c r="J139" s="1" t="s">
        <v>18</v>
      </c>
      <c r="K139">
        <f t="shared" si="36"/>
        <v>5960</v>
      </c>
      <c r="L139">
        <f t="shared" si="37"/>
        <v>11016</v>
      </c>
      <c r="M139">
        <f t="shared" si="38"/>
        <v>18288</v>
      </c>
    </row>
    <row r="140" spans="2:20">
      <c r="B140" s="2" t="s">
        <v>51</v>
      </c>
      <c r="C140" t="s">
        <v>1</v>
      </c>
      <c r="D140">
        <v>4</v>
      </c>
      <c r="E140">
        <v>56533</v>
      </c>
      <c r="F140">
        <v>152000</v>
      </c>
      <c r="G140">
        <v>305257</v>
      </c>
      <c r="H140" s="1" t="s">
        <v>17</v>
      </c>
      <c r="I140">
        <v>1</v>
      </c>
      <c r="J140" s="1" t="s">
        <v>18</v>
      </c>
      <c r="K140">
        <f t="shared" si="36"/>
        <v>56533</v>
      </c>
      <c r="L140">
        <f t="shared" si="37"/>
        <v>152000</v>
      </c>
      <c r="M140">
        <f t="shared" si="38"/>
        <v>305257</v>
      </c>
    </row>
    <row r="141" spans="2:20">
      <c r="H141" s="1" t="s">
        <v>22</v>
      </c>
      <c r="I141">
        <f>SUM(I134:I140)</f>
        <v>154</v>
      </c>
      <c r="J141" s="1" t="s">
        <v>9</v>
      </c>
      <c r="K141">
        <f>SUM(K134:K140)</f>
        <v>89277</v>
      </c>
      <c r="L141">
        <f>SUM(L134:L140)</f>
        <v>215080</v>
      </c>
      <c r="M141">
        <f>SUM(M134:M140)</f>
        <v>399980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474E-F1A9-41EA-B139-EAAC8E0A91CB}">
  <dimension ref="B1:Y137"/>
  <sheetViews>
    <sheetView workbookViewId="0">
      <selection activeCell="Y26" sqref="Y26"/>
    </sheetView>
  </sheetViews>
  <sheetFormatPr defaultRowHeight="15"/>
  <cols>
    <col min="2" max="2" width="28.28515625" bestFit="1" customWidth="1"/>
    <col min="3" max="3" width="13.85546875" bestFit="1" customWidth="1"/>
    <col min="4" max="4" width="10.28515625" bestFit="1" customWidth="1"/>
    <col min="5" max="5" width="11.5703125" bestFit="1" customWidth="1"/>
    <col min="9" max="9" width="19.85546875" bestFit="1" customWidth="1"/>
    <col min="10" max="10" width="12.7109375" customWidth="1"/>
    <col min="11" max="11" width="14.5703125" customWidth="1"/>
    <col min="12" max="12" width="11.85546875" customWidth="1"/>
    <col min="15" max="15" width="19.85546875" bestFit="1" customWidth="1"/>
    <col min="16" max="16" width="10.85546875" customWidth="1"/>
    <col min="17" max="17" width="9.85546875" customWidth="1"/>
    <col min="18" max="18" width="10.85546875" customWidth="1"/>
    <col min="19" max="20" width="9.5703125" bestFit="1" customWidth="1"/>
    <col min="22" max="22" width="19.85546875" bestFit="1" customWidth="1"/>
    <col min="23" max="23" width="10.5703125" customWidth="1"/>
    <col min="24" max="24" width="10.42578125" customWidth="1"/>
    <col min="25" max="25" width="10.5703125" customWidth="1"/>
  </cols>
  <sheetData>
    <row r="1" spans="2:25">
      <c r="B1" s="2" t="s">
        <v>29</v>
      </c>
      <c r="C1" s="2" t="s">
        <v>5</v>
      </c>
      <c r="D1" s="2" t="s">
        <v>6</v>
      </c>
      <c r="E1" s="2" t="s">
        <v>7</v>
      </c>
      <c r="I1" s="2" t="s">
        <v>30</v>
      </c>
      <c r="J1" s="2" t="s">
        <v>5</v>
      </c>
      <c r="K1" s="2" t="s">
        <v>6</v>
      </c>
      <c r="L1" s="2" t="s">
        <v>7</v>
      </c>
      <c r="O1" s="2" t="s">
        <v>29</v>
      </c>
      <c r="P1" s="2" t="s">
        <v>5</v>
      </c>
      <c r="Q1" s="2" t="s">
        <v>6</v>
      </c>
      <c r="R1" s="2" t="s">
        <v>7</v>
      </c>
      <c r="V1" s="2" t="s">
        <v>30</v>
      </c>
      <c r="W1" s="2" t="s">
        <v>5</v>
      </c>
      <c r="X1" s="2" t="s">
        <v>6</v>
      </c>
      <c r="Y1" s="2" t="s">
        <v>7</v>
      </c>
    </row>
    <row r="2" spans="2:25">
      <c r="B2" s="2" t="s">
        <v>31</v>
      </c>
      <c r="C2" s="2">
        <v>996802</v>
      </c>
      <c r="D2" s="2">
        <v>2916643</v>
      </c>
      <c r="E2" s="2">
        <v>5746757</v>
      </c>
      <c r="I2" s="2" t="s">
        <v>31</v>
      </c>
      <c r="J2" s="8">
        <v>43339.217391304301</v>
      </c>
      <c r="K2" s="8">
        <v>126810.56521739131</v>
      </c>
      <c r="L2" s="8">
        <v>249859</v>
      </c>
      <c r="O2" s="2" t="s">
        <v>32</v>
      </c>
      <c r="P2" s="2">
        <v>8813</v>
      </c>
      <c r="Q2" s="2">
        <v>16729</v>
      </c>
      <c r="R2" s="2">
        <v>26709</v>
      </c>
      <c r="V2" s="2" t="s">
        <v>32</v>
      </c>
      <c r="W2" s="8">
        <v>383.17391304347825</v>
      </c>
      <c r="X2" s="8">
        <v>727.3478260869565</v>
      </c>
      <c r="Y2" s="8">
        <v>1161.2608695652175</v>
      </c>
    </row>
    <row r="3" spans="2:25">
      <c r="B3" s="2" t="s">
        <v>2</v>
      </c>
      <c r="C3" s="2">
        <v>1335168</v>
      </c>
      <c r="D3" s="2">
        <v>3943176</v>
      </c>
      <c r="E3" s="2">
        <v>7981764</v>
      </c>
      <c r="I3" s="2" t="s">
        <v>2</v>
      </c>
      <c r="J3" s="8">
        <v>63579.428571428572</v>
      </c>
      <c r="K3" s="8">
        <v>187770.28571428571</v>
      </c>
      <c r="L3" s="8">
        <v>380084</v>
      </c>
      <c r="O3" s="2" t="s">
        <v>48</v>
      </c>
      <c r="P3" s="2">
        <v>9838</v>
      </c>
      <c r="Q3" s="2">
        <v>19861</v>
      </c>
      <c r="R3" s="2">
        <v>30985</v>
      </c>
      <c r="V3" s="2" t="s">
        <v>48</v>
      </c>
      <c r="W3" s="8">
        <v>468.47619047619003</v>
      </c>
      <c r="X3" s="8">
        <v>945.76190476190482</v>
      </c>
      <c r="Y3" s="8">
        <v>1475.4761904761904</v>
      </c>
    </row>
    <row r="4" spans="2:25">
      <c r="B4" s="2" t="s">
        <v>20</v>
      </c>
      <c r="C4" s="2">
        <v>1340572</v>
      </c>
      <c r="D4" s="2">
        <v>4032344</v>
      </c>
      <c r="E4" s="2">
        <v>8051042</v>
      </c>
      <c r="I4" s="2" t="s">
        <v>20</v>
      </c>
      <c r="J4" s="8">
        <v>67028.600000000006</v>
      </c>
      <c r="K4" s="8">
        <v>201617.2</v>
      </c>
      <c r="L4" s="8">
        <v>402552.1</v>
      </c>
      <c r="O4" s="2" t="s">
        <v>49</v>
      </c>
      <c r="P4" s="2">
        <v>10341</v>
      </c>
      <c r="Q4" s="2">
        <v>19673</v>
      </c>
      <c r="R4" s="2">
        <v>31472</v>
      </c>
      <c r="V4" s="2" t="s">
        <v>49</v>
      </c>
      <c r="W4" s="8">
        <v>517.04999999999995</v>
      </c>
      <c r="X4" s="8">
        <v>983.65</v>
      </c>
      <c r="Y4" s="8">
        <v>1573.6</v>
      </c>
    </row>
    <row r="5" spans="2:25">
      <c r="B5" s="2" t="s">
        <v>23</v>
      </c>
      <c r="C5" s="2">
        <v>1550230</v>
      </c>
      <c r="D5" s="2">
        <v>4562409</v>
      </c>
      <c r="E5" s="2">
        <v>9103882</v>
      </c>
      <c r="I5" s="2" t="s">
        <v>23</v>
      </c>
      <c r="J5" s="8">
        <v>67401.304347826081</v>
      </c>
      <c r="K5" s="8">
        <v>198365.60869565216</v>
      </c>
      <c r="L5" s="8">
        <v>395820.95652173914</v>
      </c>
      <c r="O5" s="2" t="s">
        <v>50</v>
      </c>
      <c r="P5" s="2">
        <v>13787</v>
      </c>
      <c r="Q5" s="2">
        <v>27053</v>
      </c>
      <c r="R5" s="2">
        <v>42332</v>
      </c>
      <c r="S5" s="2"/>
      <c r="V5" s="2" t="s">
        <v>50</v>
      </c>
      <c r="W5" s="8">
        <v>599.43478260869563</v>
      </c>
      <c r="X5" s="8">
        <v>1176.2173913043478</v>
      </c>
      <c r="Y5" s="8">
        <v>1840.5217391304348</v>
      </c>
    </row>
    <row r="6" spans="2:25">
      <c r="B6" s="2" t="s">
        <v>25</v>
      </c>
      <c r="C6" s="2">
        <v>1816288</v>
      </c>
      <c r="D6" s="2">
        <v>5420007</v>
      </c>
      <c r="E6" s="2">
        <v>10790853</v>
      </c>
      <c r="I6" s="2" t="s">
        <v>25</v>
      </c>
      <c r="J6" s="8">
        <v>86489.904761904763</v>
      </c>
      <c r="K6" s="8">
        <v>258095.57142857142</v>
      </c>
      <c r="L6" s="8">
        <v>513850.14285714284</v>
      </c>
      <c r="O6" s="2" t="s">
        <v>51</v>
      </c>
      <c r="P6" s="2">
        <v>11825</v>
      </c>
      <c r="Q6" s="2">
        <v>22647</v>
      </c>
      <c r="R6" s="2">
        <v>36244</v>
      </c>
      <c r="V6" s="2" t="s">
        <v>51</v>
      </c>
      <c r="W6" s="8">
        <v>563.09523809523807</v>
      </c>
      <c r="X6" s="8">
        <v>1078.4285714285713</v>
      </c>
      <c r="Y6" s="8">
        <v>1725.9047619047619</v>
      </c>
    </row>
    <row r="25" spans="2:19">
      <c r="I25" s="1"/>
      <c r="K25" s="1"/>
    </row>
    <row r="27" spans="2:19">
      <c r="I27" t="s">
        <v>11</v>
      </c>
      <c r="J27" t="s">
        <v>35</v>
      </c>
    </row>
    <row r="28" spans="2:19">
      <c r="B28" t="s">
        <v>3</v>
      </c>
      <c r="C28" t="s">
        <v>19</v>
      </c>
      <c r="D28" t="s">
        <v>4</v>
      </c>
      <c r="E28" t="s">
        <v>5</v>
      </c>
      <c r="F28" t="s">
        <v>6</v>
      </c>
      <c r="G28" t="s">
        <v>7</v>
      </c>
      <c r="I28" t="s">
        <v>12</v>
      </c>
      <c r="J28" t="s">
        <v>36</v>
      </c>
    </row>
    <row r="29" spans="2:19">
      <c r="B29" s="2" t="s">
        <v>27</v>
      </c>
      <c r="C29" t="s">
        <v>0</v>
      </c>
      <c r="D29">
        <v>3</v>
      </c>
      <c r="E29">
        <v>233</v>
      </c>
      <c r="F29">
        <v>462</v>
      </c>
      <c r="G29">
        <v>693</v>
      </c>
      <c r="H29" s="1" t="s">
        <v>17</v>
      </c>
      <c r="I29">
        <v>2</v>
      </c>
      <c r="J29" s="1" t="s">
        <v>18</v>
      </c>
      <c r="K29">
        <f>E29*I29</f>
        <v>466</v>
      </c>
      <c r="L29">
        <f>F29*I29</f>
        <v>924</v>
      </c>
      <c r="M29">
        <f>G29*I29</f>
        <v>1386</v>
      </c>
    </row>
    <row r="30" spans="2:19">
      <c r="B30" s="2" t="s">
        <v>27</v>
      </c>
      <c r="C30" t="s">
        <v>0</v>
      </c>
      <c r="D30">
        <v>2</v>
      </c>
      <c r="E30">
        <v>198</v>
      </c>
      <c r="F30">
        <v>359</v>
      </c>
      <c r="G30">
        <v>532</v>
      </c>
      <c r="H30" s="1" t="s">
        <v>17</v>
      </c>
      <c r="I30">
        <v>10</v>
      </c>
      <c r="J30" s="1" t="s">
        <v>18</v>
      </c>
      <c r="K30">
        <f t="shared" ref="K30:K35" si="0">E30*I30</f>
        <v>1980</v>
      </c>
      <c r="L30">
        <f t="shared" ref="L30:L35" si="1">F30*I30</f>
        <v>3590</v>
      </c>
      <c r="M30">
        <f t="shared" ref="M30:M35" si="2">G30*I30</f>
        <v>5320</v>
      </c>
      <c r="P30" s="2"/>
      <c r="Q30" s="2" t="s">
        <v>5</v>
      </c>
      <c r="R30" s="2" t="s">
        <v>6</v>
      </c>
      <c r="S30" s="2" t="s">
        <v>7</v>
      </c>
    </row>
    <row r="31" spans="2:19">
      <c r="B31" s="2" t="s">
        <v>27</v>
      </c>
      <c r="C31" t="s">
        <v>0</v>
      </c>
      <c r="D31">
        <v>1</v>
      </c>
      <c r="E31">
        <v>190</v>
      </c>
      <c r="F31">
        <v>294</v>
      </c>
      <c r="G31">
        <v>470</v>
      </c>
      <c r="H31" s="1" t="s">
        <v>17</v>
      </c>
      <c r="I31">
        <v>7</v>
      </c>
      <c r="J31" s="1" t="s">
        <v>18</v>
      </c>
      <c r="K31">
        <f t="shared" si="0"/>
        <v>1330</v>
      </c>
      <c r="L31">
        <f t="shared" si="1"/>
        <v>2058</v>
      </c>
      <c r="M31">
        <f t="shared" si="2"/>
        <v>3290</v>
      </c>
      <c r="P31" s="2" t="s">
        <v>9</v>
      </c>
      <c r="Q31" s="2">
        <v>996802</v>
      </c>
      <c r="R31" s="2">
        <v>2916643</v>
      </c>
      <c r="S31" s="2">
        <v>5746757</v>
      </c>
    </row>
    <row r="32" spans="2:19">
      <c r="B32" s="2" t="s">
        <v>27</v>
      </c>
      <c r="C32" t="s">
        <v>1</v>
      </c>
      <c r="D32">
        <v>8</v>
      </c>
      <c r="E32">
        <v>423394</v>
      </c>
      <c r="F32">
        <v>1248545</v>
      </c>
      <c r="G32">
        <v>2458295</v>
      </c>
      <c r="H32" s="1" t="s">
        <v>17</v>
      </c>
      <c r="I32">
        <v>1</v>
      </c>
      <c r="J32" s="1" t="s">
        <v>18</v>
      </c>
      <c r="K32">
        <f t="shared" si="0"/>
        <v>423394</v>
      </c>
      <c r="L32">
        <f t="shared" si="1"/>
        <v>1248545</v>
      </c>
      <c r="M32">
        <f t="shared" si="2"/>
        <v>2458295</v>
      </c>
      <c r="P32" s="2" t="s">
        <v>8</v>
      </c>
      <c r="Q32" s="3">
        <f>Q31/23</f>
        <v>43339.217391304344</v>
      </c>
      <c r="R32" s="3">
        <f t="shared" ref="R32:S32" si="3">R31/23</f>
        <v>126810.56521739131</v>
      </c>
      <c r="S32" s="3">
        <f t="shared" si="3"/>
        <v>249859</v>
      </c>
    </row>
    <row r="33" spans="2:19">
      <c r="B33" s="2" t="s">
        <v>27</v>
      </c>
      <c r="C33" t="s">
        <v>1</v>
      </c>
      <c r="D33">
        <v>5</v>
      </c>
      <c r="E33">
        <v>265858</v>
      </c>
      <c r="F33">
        <v>775898</v>
      </c>
      <c r="G33">
        <v>1536072</v>
      </c>
      <c r="H33" s="1" t="s">
        <v>17</v>
      </c>
      <c r="I33">
        <v>1</v>
      </c>
      <c r="J33" s="1" t="s">
        <v>18</v>
      </c>
      <c r="K33">
        <f t="shared" si="0"/>
        <v>265858</v>
      </c>
      <c r="L33">
        <f t="shared" si="1"/>
        <v>775898</v>
      </c>
      <c r="M33">
        <f t="shared" si="2"/>
        <v>1536072</v>
      </c>
    </row>
    <row r="34" spans="2:19">
      <c r="B34" s="2" t="s">
        <v>27</v>
      </c>
      <c r="C34" t="s">
        <v>1</v>
      </c>
      <c r="D34">
        <v>4</v>
      </c>
      <c r="E34">
        <v>203860</v>
      </c>
      <c r="F34">
        <v>596289</v>
      </c>
      <c r="G34">
        <v>1172672</v>
      </c>
      <c r="H34" s="1" t="s">
        <v>17</v>
      </c>
      <c r="I34">
        <v>1</v>
      </c>
      <c r="J34" s="1" t="s">
        <v>18</v>
      </c>
      <c r="K34">
        <f t="shared" si="0"/>
        <v>203860</v>
      </c>
      <c r="L34">
        <f t="shared" si="1"/>
        <v>596289</v>
      </c>
      <c r="M34">
        <f t="shared" si="2"/>
        <v>1172672</v>
      </c>
    </row>
    <row r="35" spans="2:19">
      <c r="B35" s="2" t="s">
        <v>27</v>
      </c>
      <c r="C35" t="s">
        <v>1</v>
      </c>
      <c r="D35">
        <v>2</v>
      </c>
      <c r="E35">
        <v>99914</v>
      </c>
      <c r="F35">
        <v>289339</v>
      </c>
      <c r="G35">
        <v>569722</v>
      </c>
      <c r="H35" s="1" t="s">
        <v>17</v>
      </c>
      <c r="I35">
        <v>1</v>
      </c>
      <c r="J35" s="1" t="s">
        <v>18</v>
      </c>
      <c r="K35">
        <f t="shared" si="0"/>
        <v>99914</v>
      </c>
      <c r="L35">
        <f t="shared" si="1"/>
        <v>289339</v>
      </c>
      <c r="M35">
        <f t="shared" si="2"/>
        <v>569722</v>
      </c>
    </row>
    <row r="36" spans="2:19">
      <c r="H36" s="1" t="s">
        <v>22</v>
      </c>
      <c r="I36">
        <f>SUM(I29:I35)</f>
        <v>23</v>
      </c>
      <c r="J36" s="1" t="s">
        <v>9</v>
      </c>
      <c r="K36">
        <f>SUM(K29:K35)</f>
        <v>996802</v>
      </c>
      <c r="L36">
        <f>SUM(L29:L35)</f>
        <v>2916643</v>
      </c>
      <c r="M36">
        <f>SUM(M29:M35)</f>
        <v>5746757</v>
      </c>
    </row>
    <row r="38" spans="2:19">
      <c r="I38" t="s">
        <v>11</v>
      </c>
      <c r="J38" t="s">
        <v>37</v>
      </c>
    </row>
    <row r="39" spans="2:19">
      <c r="B39" t="s">
        <v>3</v>
      </c>
      <c r="C39" t="s">
        <v>19</v>
      </c>
      <c r="D39" t="s">
        <v>4</v>
      </c>
      <c r="E39" t="s">
        <v>5</v>
      </c>
      <c r="F39" t="s">
        <v>6</v>
      </c>
      <c r="G39" t="s">
        <v>7</v>
      </c>
      <c r="I39" t="s">
        <v>12</v>
      </c>
      <c r="J39" t="s">
        <v>61</v>
      </c>
    </row>
    <row r="40" spans="2:19">
      <c r="B40" s="2" t="s">
        <v>2</v>
      </c>
      <c r="C40" t="s">
        <v>0</v>
      </c>
      <c r="D40">
        <v>3</v>
      </c>
      <c r="E40">
        <v>254</v>
      </c>
      <c r="F40">
        <v>441</v>
      </c>
      <c r="G40">
        <v>655</v>
      </c>
      <c r="H40" s="1" t="s">
        <v>17</v>
      </c>
      <c r="I40">
        <v>2</v>
      </c>
      <c r="J40" s="1" t="s">
        <v>18</v>
      </c>
      <c r="K40">
        <f>E40*I40</f>
        <v>508</v>
      </c>
      <c r="L40">
        <f>F40*I40</f>
        <v>882</v>
      </c>
      <c r="M40">
        <f>G40*I40</f>
        <v>1310</v>
      </c>
    </row>
    <row r="41" spans="2:19">
      <c r="B41" s="2" t="s">
        <v>2</v>
      </c>
      <c r="C41" t="s">
        <v>0</v>
      </c>
      <c r="D41">
        <v>2</v>
      </c>
      <c r="E41">
        <v>196</v>
      </c>
      <c r="F41">
        <v>306</v>
      </c>
      <c r="G41">
        <v>510</v>
      </c>
      <c r="H41" s="1" t="s">
        <v>17</v>
      </c>
      <c r="I41">
        <v>9</v>
      </c>
      <c r="J41" s="1" t="s">
        <v>18</v>
      </c>
      <c r="K41">
        <f t="shared" ref="K41:K46" si="4">E41*I41</f>
        <v>1764</v>
      </c>
      <c r="L41">
        <f t="shared" ref="L41:L46" si="5">F41*I41</f>
        <v>2754</v>
      </c>
      <c r="M41">
        <f t="shared" ref="M41:M46" si="6">G41*I41</f>
        <v>4590</v>
      </c>
    </row>
    <row r="42" spans="2:19">
      <c r="B42" s="2" t="s">
        <v>2</v>
      </c>
      <c r="C42" t="s">
        <v>0</v>
      </c>
      <c r="D42">
        <v>1</v>
      </c>
      <c r="E42">
        <v>159</v>
      </c>
      <c r="F42">
        <v>238</v>
      </c>
      <c r="G42">
        <v>406</v>
      </c>
      <c r="H42" s="1" t="s">
        <v>17</v>
      </c>
      <c r="I42">
        <v>5</v>
      </c>
      <c r="J42" s="1" t="s">
        <v>18</v>
      </c>
      <c r="K42">
        <f t="shared" si="4"/>
        <v>795</v>
      </c>
      <c r="L42">
        <f t="shared" si="5"/>
        <v>1190</v>
      </c>
      <c r="M42">
        <f t="shared" si="6"/>
        <v>2030</v>
      </c>
      <c r="P42" s="2"/>
      <c r="Q42" s="2" t="s">
        <v>5</v>
      </c>
      <c r="R42" s="2" t="s">
        <v>6</v>
      </c>
      <c r="S42" s="2" t="s">
        <v>7</v>
      </c>
    </row>
    <row r="43" spans="2:19">
      <c r="B43" s="2" t="s">
        <v>2</v>
      </c>
      <c r="C43" t="s">
        <v>1</v>
      </c>
      <c r="D43">
        <v>10</v>
      </c>
      <c r="E43">
        <v>557421</v>
      </c>
      <c r="F43">
        <v>1684201</v>
      </c>
      <c r="G43">
        <v>3523555</v>
      </c>
      <c r="H43" s="1" t="s">
        <v>17</v>
      </c>
      <c r="I43">
        <v>1</v>
      </c>
      <c r="J43" s="1" t="s">
        <v>18</v>
      </c>
      <c r="K43">
        <f t="shared" si="4"/>
        <v>557421</v>
      </c>
      <c r="L43">
        <f t="shared" si="5"/>
        <v>1684201</v>
      </c>
      <c r="M43">
        <f t="shared" si="6"/>
        <v>3523555</v>
      </c>
      <c r="P43" s="2" t="s">
        <v>9</v>
      </c>
      <c r="Q43" s="2">
        <v>1335168</v>
      </c>
      <c r="R43" s="2">
        <v>3943176</v>
      </c>
      <c r="S43" s="2">
        <v>7981764</v>
      </c>
    </row>
    <row r="44" spans="2:19">
      <c r="B44" s="2" t="s">
        <v>2</v>
      </c>
      <c r="C44" t="s">
        <v>1</v>
      </c>
      <c r="D44">
        <v>5</v>
      </c>
      <c r="E44">
        <v>265007</v>
      </c>
      <c r="F44">
        <v>775177</v>
      </c>
      <c r="G44">
        <v>1530908</v>
      </c>
      <c r="H44" s="1" t="s">
        <v>17</v>
      </c>
      <c r="I44">
        <v>1</v>
      </c>
      <c r="J44" s="1" t="s">
        <v>18</v>
      </c>
      <c r="K44">
        <f t="shared" si="4"/>
        <v>265007</v>
      </c>
      <c r="L44">
        <f t="shared" si="5"/>
        <v>775177</v>
      </c>
      <c r="M44">
        <f t="shared" si="6"/>
        <v>1530908</v>
      </c>
      <c r="P44" s="2" t="s">
        <v>8</v>
      </c>
      <c r="Q44" s="3">
        <f>Q43/21</f>
        <v>63579.428571428572</v>
      </c>
      <c r="R44" s="3">
        <f t="shared" ref="R44:S44" si="7">R43/21</f>
        <v>187770.28571428571</v>
      </c>
      <c r="S44" s="3">
        <f t="shared" si="7"/>
        <v>380084</v>
      </c>
    </row>
    <row r="45" spans="2:19">
      <c r="B45" s="2" t="s">
        <v>2</v>
      </c>
      <c r="C45" t="s">
        <v>1</v>
      </c>
      <c r="D45">
        <v>4</v>
      </c>
      <c r="E45">
        <v>205033</v>
      </c>
      <c r="F45">
        <v>594976</v>
      </c>
      <c r="G45">
        <v>1174542</v>
      </c>
      <c r="H45" s="1" t="s">
        <v>17</v>
      </c>
      <c r="I45">
        <v>2</v>
      </c>
      <c r="J45" s="1" t="s">
        <v>18</v>
      </c>
      <c r="K45">
        <f t="shared" si="4"/>
        <v>410066</v>
      </c>
      <c r="L45">
        <f t="shared" si="5"/>
        <v>1189952</v>
      </c>
      <c r="M45">
        <f t="shared" si="6"/>
        <v>2349084</v>
      </c>
    </row>
    <row r="46" spans="2:19">
      <c r="B46" s="2" t="s">
        <v>2</v>
      </c>
      <c r="C46" t="s">
        <v>1</v>
      </c>
      <c r="D46">
        <v>2</v>
      </c>
      <c r="E46">
        <v>99607</v>
      </c>
      <c r="F46">
        <v>289020</v>
      </c>
      <c r="G46">
        <v>570287</v>
      </c>
      <c r="H46" s="1" t="s">
        <v>17</v>
      </c>
      <c r="I46">
        <v>1</v>
      </c>
      <c r="J46" s="1" t="s">
        <v>18</v>
      </c>
      <c r="K46">
        <f t="shared" si="4"/>
        <v>99607</v>
      </c>
      <c r="L46">
        <f t="shared" si="5"/>
        <v>289020</v>
      </c>
      <c r="M46">
        <f t="shared" si="6"/>
        <v>570287</v>
      </c>
    </row>
    <row r="47" spans="2:19">
      <c r="H47" s="1" t="s">
        <v>22</v>
      </c>
      <c r="I47">
        <f>SUM(I40:I46)</f>
        <v>21</v>
      </c>
      <c r="J47" s="1" t="s">
        <v>9</v>
      </c>
      <c r="K47">
        <f>SUM(K40:K46)</f>
        <v>1335168</v>
      </c>
      <c r="L47">
        <f>SUM(L40:L46)</f>
        <v>3943176</v>
      </c>
      <c r="M47">
        <f>SUM(M40:M46)</f>
        <v>7981764</v>
      </c>
    </row>
    <row r="49" spans="2:19">
      <c r="I49" t="s">
        <v>11</v>
      </c>
      <c r="J49" t="s">
        <v>38</v>
      </c>
    </row>
    <row r="50" spans="2:19">
      <c r="B50" t="s">
        <v>3</v>
      </c>
      <c r="C50" t="s">
        <v>19</v>
      </c>
      <c r="D50" t="s">
        <v>4</v>
      </c>
      <c r="E50" t="s">
        <v>5</v>
      </c>
      <c r="F50" t="s">
        <v>6</v>
      </c>
      <c r="G50" t="s">
        <v>7</v>
      </c>
      <c r="I50" t="s">
        <v>12</v>
      </c>
      <c r="J50" t="s">
        <v>61</v>
      </c>
    </row>
    <row r="51" spans="2:19">
      <c r="B51" s="2" t="s">
        <v>20</v>
      </c>
      <c r="C51" t="s">
        <v>0</v>
      </c>
      <c r="D51">
        <v>2</v>
      </c>
      <c r="E51">
        <v>174</v>
      </c>
      <c r="F51">
        <v>322</v>
      </c>
      <c r="G51">
        <v>495</v>
      </c>
      <c r="H51" s="1" t="s">
        <v>17</v>
      </c>
      <c r="I51">
        <v>8</v>
      </c>
      <c r="J51" s="1" t="s">
        <v>18</v>
      </c>
      <c r="K51">
        <f>E51*I51</f>
        <v>1392</v>
      </c>
      <c r="L51">
        <f>F51*I51</f>
        <v>2576</v>
      </c>
      <c r="M51">
        <f>G51*I51</f>
        <v>3960</v>
      </c>
    </row>
    <row r="52" spans="2:19">
      <c r="B52" s="2" t="s">
        <v>20</v>
      </c>
      <c r="C52" t="s">
        <v>0</v>
      </c>
      <c r="D52">
        <v>1</v>
      </c>
      <c r="E52">
        <v>165</v>
      </c>
      <c r="F52">
        <v>237</v>
      </c>
      <c r="G52">
        <v>388</v>
      </c>
      <c r="H52" s="1" t="s">
        <v>17</v>
      </c>
      <c r="I52">
        <v>4</v>
      </c>
      <c r="J52" s="1" t="s">
        <v>18</v>
      </c>
      <c r="K52">
        <f t="shared" ref="K52:K58" si="8">E52*I52</f>
        <v>660</v>
      </c>
      <c r="L52">
        <f t="shared" ref="L52:L58" si="9">F52*I52</f>
        <v>948</v>
      </c>
      <c r="M52">
        <f t="shared" ref="M52:M58" si="10">G52*I52</f>
        <v>1552</v>
      </c>
    </row>
    <row r="53" spans="2:19">
      <c r="B53" s="2" t="s">
        <v>20</v>
      </c>
      <c r="C53" t="s">
        <v>0</v>
      </c>
      <c r="D53">
        <v>3</v>
      </c>
      <c r="E53">
        <v>204</v>
      </c>
      <c r="F53">
        <v>397</v>
      </c>
      <c r="G53">
        <v>660</v>
      </c>
      <c r="H53" s="1" t="s">
        <v>17</v>
      </c>
      <c r="I53">
        <v>2</v>
      </c>
      <c r="J53" s="1" t="s">
        <v>18</v>
      </c>
      <c r="K53">
        <f t="shared" si="8"/>
        <v>408</v>
      </c>
      <c r="L53">
        <f t="shared" si="9"/>
        <v>794</v>
      </c>
      <c r="M53">
        <f t="shared" si="10"/>
        <v>1320</v>
      </c>
    </row>
    <row r="54" spans="2:19">
      <c r="B54" s="2" t="s">
        <v>20</v>
      </c>
      <c r="C54" t="s">
        <v>0</v>
      </c>
      <c r="D54">
        <v>5</v>
      </c>
      <c r="E54">
        <v>269</v>
      </c>
      <c r="F54">
        <v>526</v>
      </c>
      <c r="G54">
        <v>815</v>
      </c>
      <c r="H54" s="1" t="s">
        <v>17</v>
      </c>
      <c r="I54">
        <v>1</v>
      </c>
      <c r="J54" s="1" t="s">
        <v>18</v>
      </c>
      <c r="K54">
        <f t="shared" si="8"/>
        <v>269</v>
      </c>
      <c r="L54">
        <f t="shared" si="9"/>
        <v>526</v>
      </c>
      <c r="M54">
        <f t="shared" si="10"/>
        <v>815</v>
      </c>
      <c r="P54" s="2"/>
      <c r="Q54" s="2" t="s">
        <v>5</v>
      </c>
      <c r="R54" s="2" t="s">
        <v>6</v>
      </c>
      <c r="S54" s="2" t="s">
        <v>7</v>
      </c>
    </row>
    <row r="55" spans="2:19">
      <c r="B55" s="2" t="s">
        <v>20</v>
      </c>
      <c r="C55" t="s">
        <v>1</v>
      </c>
      <c r="D55">
        <v>5</v>
      </c>
      <c r="E55">
        <v>264551</v>
      </c>
      <c r="F55">
        <v>776853</v>
      </c>
      <c r="G55">
        <v>1531204</v>
      </c>
      <c r="H55" s="1" t="s">
        <v>17</v>
      </c>
      <c r="I55">
        <v>1</v>
      </c>
      <c r="J55" s="1" t="s">
        <v>18</v>
      </c>
      <c r="K55">
        <f t="shared" si="8"/>
        <v>264551</v>
      </c>
      <c r="L55">
        <f t="shared" si="9"/>
        <v>776853</v>
      </c>
      <c r="M55">
        <f t="shared" si="10"/>
        <v>1531204</v>
      </c>
      <c r="P55" s="2" t="s">
        <v>9</v>
      </c>
      <c r="Q55" s="2">
        <v>1340572</v>
      </c>
      <c r="R55" s="2">
        <v>4032344</v>
      </c>
      <c r="S55" s="2">
        <v>8051042</v>
      </c>
    </row>
    <row r="56" spans="2:19">
      <c r="B56" s="2" t="s">
        <v>20</v>
      </c>
      <c r="C56" t="s">
        <v>1</v>
      </c>
      <c r="D56">
        <v>4</v>
      </c>
      <c r="E56">
        <v>203906</v>
      </c>
      <c r="F56">
        <v>595329</v>
      </c>
      <c r="G56">
        <v>1169887</v>
      </c>
      <c r="H56" s="1" t="s">
        <v>17</v>
      </c>
      <c r="I56">
        <v>2</v>
      </c>
      <c r="J56" s="1" t="s">
        <v>18</v>
      </c>
      <c r="K56">
        <f t="shared" si="8"/>
        <v>407812</v>
      </c>
      <c r="L56">
        <f t="shared" si="9"/>
        <v>1190658</v>
      </c>
      <c r="M56">
        <f t="shared" si="10"/>
        <v>2339774</v>
      </c>
      <c r="P56" s="2" t="s">
        <v>8</v>
      </c>
      <c r="Q56" s="3">
        <f>Q55/20</f>
        <v>67028.600000000006</v>
      </c>
      <c r="R56" s="3">
        <f t="shared" ref="R56:S56" si="11">R55/20</f>
        <v>201617.2</v>
      </c>
      <c r="S56" s="3">
        <f t="shared" si="11"/>
        <v>402552.1</v>
      </c>
    </row>
    <row r="57" spans="2:19">
      <c r="B57" s="2" t="s">
        <v>20</v>
      </c>
      <c r="C57" t="s">
        <v>1</v>
      </c>
      <c r="D57">
        <v>2</v>
      </c>
      <c r="E57">
        <v>98691</v>
      </c>
      <c r="F57">
        <v>288987</v>
      </c>
      <c r="G57">
        <v>570185</v>
      </c>
      <c r="H57" s="1" t="s">
        <v>17</v>
      </c>
      <c r="I57">
        <v>1</v>
      </c>
      <c r="J57" s="1" t="s">
        <v>18</v>
      </c>
      <c r="K57">
        <f t="shared" si="8"/>
        <v>98691</v>
      </c>
      <c r="L57">
        <f t="shared" si="9"/>
        <v>288987</v>
      </c>
      <c r="M57">
        <f t="shared" si="10"/>
        <v>570185</v>
      </c>
    </row>
    <row r="58" spans="2:19">
      <c r="B58" s="2" t="s">
        <v>20</v>
      </c>
      <c r="C58" t="s">
        <v>1</v>
      </c>
      <c r="D58">
        <v>10</v>
      </c>
      <c r="E58">
        <v>566789</v>
      </c>
      <c r="F58">
        <v>1771002</v>
      </c>
      <c r="G58">
        <v>3602232</v>
      </c>
      <c r="H58" s="1" t="s">
        <v>17</v>
      </c>
      <c r="I58">
        <v>1</v>
      </c>
      <c r="J58" s="1" t="s">
        <v>18</v>
      </c>
      <c r="K58">
        <f t="shared" si="8"/>
        <v>566789</v>
      </c>
      <c r="L58">
        <f t="shared" si="9"/>
        <v>1771002</v>
      </c>
      <c r="M58">
        <f t="shared" si="10"/>
        <v>3602232</v>
      </c>
    </row>
    <row r="59" spans="2:19">
      <c r="H59" s="1" t="s">
        <v>22</v>
      </c>
      <c r="I59">
        <f>SUM(I51:I58)</f>
        <v>20</v>
      </c>
      <c r="J59" s="1" t="s">
        <v>9</v>
      </c>
      <c r="K59">
        <f>SUM(K51:K58)</f>
        <v>1340572</v>
      </c>
      <c r="L59">
        <f>SUM(L51:L58)</f>
        <v>4032344</v>
      </c>
      <c r="M59">
        <f>SUM(M51:M58)</f>
        <v>8051042</v>
      </c>
    </row>
    <row r="61" spans="2:19">
      <c r="I61" t="s">
        <v>11</v>
      </c>
      <c r="J61" t="s">
        <v>39</v>
      </c>
    </row>
    <row r="62" spans="2:19">
      <c r="B62" t="s">
        <v>3</v>
      </c>
      <c r="C62" t="s">
        <v>19</v>
      </c>
      <c r="D62" t="s">
        <v>4</v>
      </c>
      <c r="E62" t="s">
        <v>5</v>
      </c>
      <c r="F62" t="s">
        <v>6</v>
      </c>
      <c r="G62" t="s">
        <v>7</v>
      </c>
      <c r="I62" t="s">
        <v>12</v>
      </c>
      <c r="J62" t="s">
        <v>62</v>
      </c>
    </row>
    <row r="63" spans="2:19">
      <c r="B63" s="2" t="s">
        <v>23</v>
      </c>
      <c r="C63" t="s">
        <v>0</v>
      </c>
      <c r="D63">
        <v>3</v>
      </c>
      <c r="E63">
        <v>228</v>
      </c>
      <c r="F63">
        <v>405</v>
      </c>
      <c r="G63">
        <v>677</v>
      </c>
      <c r="H63" s="1" t="s">
        <v>17</v>
      </c>
      <c r="I63">
        <v>2</v>
      </c>
      <c r="J63" s="1" t="s">
        <v>18</v>
      </c>
      <c r="K63">
        <f>E63*I63</f>
        <v>456</v>
      </c>
      <c r="L63">
        <f>F63*I63</f>
        <v>810</v>
      </c>
      <c r="M63">
        <f>G63*I63</f>
        <v>1354</v>
      </c>
    </row>
    <row r="64" spans="2:19">
      <c r="B64" s="2" t="s">
        <v>23</v>
      </c>
      <c r="C64" t="s">
        <v>0</v>
      </c>
      <c r="D64">
        <v>2</v>
      </c>
      <c r="E64">
        <v>174</v>
      </c>
      <c r="F64">
        <v>370</v>
      </c>
      <c r="G64">
        <v>484</v>
      </c>
      <c r="H64" s="1" t="s">
        <v>17</v>
      </c>
      <c r="I64">
        <v>9</v>
      </c>
      <c r="J64" s="1" t="s">
        <v>18</v>
      </c>
      <c r="K64">
        <f t="shared" ref="K64:K69" si="12">E64*I64</f>
        <v>1566</v>
      </c>
      <c r="L64">
        <f t="shared" ref="L64:L69" si="13">F64*I64</f>
        <v>3330</v>
      </c>
      <c r="M64">
        <f t="shared" ref="M64:M69" si="14">G64*I64</f>
        <v>4356</v>
      </c>
    </row>
    <row r="65" spans="2:19">
      <c r="B65" s="2" t="s">
        <v>23</v>
      </c>
      <c r="C65" t="s">
        <v>0</v>
      </c>
      <c r="D65">
        <v>1</v>
      </c>
      <c r="E65">
        <v>192</v>
      </c>
      <c r="F65">
        <v>309</v>
      </c>
      <c r="G65">
        <v>447</v>
      </c>
      <c r="H65" s="1" t="s">
        <v>17</v>
      </c>
      <c r="I65">
        <v>6</v>
      </c>
      <c r="J65" s="1" t="s">
        <v>18</v>
      </c>
      <c r="K65">
        <f t="shared" si="12"/>
        <v>1152</v>
      </c>
      <c r="L65">
        <f t="shared" si="13"/>
        <v>1854</v>
      </c>
      <c r="M65">
        <f t="shared" si="14"/>
        <v>2682</v>
      </c>
      <c r="P65" s="2"/>
      <c r="Q65" s="2" t="s">
        <v>5</v>
      </c>
      <c r="R65" s="2" t="s">
        <v>6</v>
      </c>
      <c r="S65" s="2" t="s">
        <v>7</v>
      </c>
    </row>
    <row r="66" spans="2:19">
      <c r="B66" s="2" t="s">
        <v>23</v>
      </c>
      <c r="C66" t="s">
        <v>1</v>
      </c>
      <c r="D66">
        <v>9</v>
      </c>
      <c r="E66">
        <v>507714</v>
      </c>
      <c r="F66">
        <v>1511030</v>
      </c>
      <c r="G66">
        <v>3101423</v>
      </c>
      <c r="H66" s="1" t="s">
        <v>17</v>
      </c>
      <c r="I66">
        <v>1</v>
      </c>
      <c r="J66" s="1" t="s">
        <v>18</v>
      </c>
      <c r="K66">
        <f t="shared" si="12"/>
        <v>507714</v>
      </c>
      <c r="L66">
        <f t="shared" si="13"/>
        <v>1511030</v>
      </c>
      <c r="M66">
        <f t="shared" si="14"/>
        <v>3101423</v>
      </c>
      <c r="P66" s="2" t="s">
        <v>9</v>
      </c>
      <c r="Q66" s="2">
        <v>1550230</v>
      </c>
      <c r="R66" s="2">
        <v>4562409</v>
      </c>
      <c r="S66" s="2">
        <v>9103882</v>
      </c>
    </row>
    <row r="67" spans="2:19">
      <c r="B67" s="2" t="s">
        <v>23</v>
      </c>
      <c r="C67" t="s">
        <v>1</v>
      </c>
      <c r="D67">
        <v>5</v>
      </c>
      <c r="E67">
        <v>263515</v>
      </c>
      <c r="F67">
        <v>777329</v>
      </c>
      <c r="G67">
        <v>1538885</v>
      </c>
      <c r="H67" s="1" t="s">
        <v>17</v>
      </c>
      <c r="I67">
        <v>2</v>
      </c>
      <c r="J67" s="1" t="s">
        <v>18</v>
      </c>
      <c r="K67">
        <f t="shared" si="12"/>
        <v>527030</v>
      </c>
      <c r="L67">
        <f t="shared" si="13"/>
        <v>1554658</v>
      </c>
      <c r="M67">
        <f t="shared" si="14"/>
        <v>3077770</v>
      </c>
      <c r="P67" s="2" t="s">
        <v>8</v>
      </c>
      <c r="Q67" s="3">
        <f>Q66/23</f>
        <v>67401.304347826081</v>
      </c>
      <c r="R67" s="3">
        <f t="shared" ref="R67:S67" si="15">R66/23</f>
        <v>198365.60869565216</v>
      </c>
      <c r="S67" s="3">
        <f t="shared" si="15"/>
        <v>395820.95652173914</v>
      </c>
    </row>
    <row r="68" spans="2:19">
      <c r="B68" s="2" t="s">
        <v>23</v>
      </c>
      <c r="C68" t="s">
        <v>1</v>
      </c>
      <c r="D68">
        <v>4</v>
      </c>
      <c r="E68">
        <v>206405</v>
      </c>
      <c r="F68">
        <v>600846</v>
      </c>
      <c r="G68">
        <v>1173686</v>
      </c>
      <c r="H68" s="1" t="s">
        <v>17</v>
      </c>
      <c r="I68">
        <v>2</v>
      </c>
      <c r="J68" s="1" t="s">
        <v>18</v>
      </c>
      <c r="K68">
        <f t="shared" si="12"/>
        <v>412810</v>
      </c>
      <c r="L68">
        <f t="shared" si="13"/>
        <v>1201692</v>
      </c>
      <c r="M68">
        <f t="shared" si="14"/>
        <v>2347372</v>
      </c>
    </row>
    <row r="69" spans="2:19">
      <c r="B69" s="2" t="s">
        <v>23</v>
      </c>
      <c r="C69" t="s">
        <v>1</v>
      </c>
      <c r="D69">
        <v>2</v>
      </c>
      <c r="E69">
        <v>99502</v>
      </c>
      <c r="F69">
        <v>289035</v>
      </c>
      <c r="G69">
        <v>568925</v>
      </c>
      <c r="H69" s="1" t="s">
        <v>17</v>
      </c>
      <c r="I69">
        <v>1</v>
      </c>
      <c r="J69" s="1" t="s">
        <v>18</v>
      </c>
      <c r="K69">
        <f t="shared" si="12"/>
        <v>99502</v>
      </c>
      <c r="L69">
        <f t="shared" si="13"/>
        <v>289035</v>
      </c>
      <c r="M69">
        <f t="shared" si="14"/>
        <v>568925</v>
      </c>
    </row>
    <row r="70" spans="2:19">
      <c r="H70" s="1" t="s">
        <v>22</v>
      </c>
      <c r="I70">
        <f>SUM(I63:I69)</f>
        <v>23</v>
      </c>
      <c r="J70" s="1" t="s">
        <v>9</v>
      </c>
      <c r="K70">
        <f>SUM(K63:K69)</f>
        <v>1550230</v>
      </c>
      <c r="L70">
        <f>SUM(L63:L69)</f>
        <v>4562409</v>
      </c>
      <c r="M70">
        <f>SUM(M63:M69)</f>
        <v>9103882</v>
      </c>
    </row>
    <row r="72" spans="2:19">
      <c r="I72" t="s">
        <v>11</v>
      </c>
      <c r="J72" t="s">
        <v>40</v>
      </c>
    </row>
    <row r="73" spans="2:19">
      <c r="B73" t="s">
        <v>3</v>
      </c>
      <c r="C73" t="s">
        <v>19</v>
      </c>
      <c r="D73" t="s">
        <v>4</v>
      </c>
      <c r="E73" t="s">
        <v>5</v>
      </c>
      <c r="F73" t="s">
        <v>6</v>
      </c>
      <c r="G73" t="s">
        <v>7</v>
      </c>
      <c r="I73" t="s">
        <v>12</v>
      </c>
      <c r="J73" t="s">
        <v>63</v>
      </c>
    </row>
    <row r="74" spans="2:19">
      <c r="B74" s="2" t="s">
        <v>25</v>
      </c>
      <c r="C74" t="s">
        <v>0</v>
      </c>
      <c r="D74">
        <v>2</v>
      </c>
      <c r="E74">
        <v>196</v>
      </c>
      <c r="F74">
        <v>375</v>
      </c>
      <c r="G74">
        <v>558</v>
      </c>
      <c r="H74" s="1" t="s">
        <v>17</v>
      </c>
      <c r="I74">
        <v>9</v>
      </c>
      <c r="J74" s="1" t="s">
        <v>18</v>
      </c>
      <c r="K74">
        <f>E74*I74</f>
        <v>1764</v>
      </c>
      <c r="L74">
        <f>F74*I74</f>
        <v>3375</v>
      </c>
      <c r="M74">
        <f>G74*I74</f>
        <v>5022</v>
      </c>
    </row>
    <row r="75" spans="2:19">
      <c r="B75" s="2" t="s">
        <v>25</v>
      </c>
      <c r="C75" t="s">
        <v>0</v>
      </c>
      <c r="D75">
        <v>1</v>
      </c>
      <c r="E75">
        <v>186</v>
      </c>
      <c r="F75">
        <v>283</v>
      </c>
      <c r="G75">
        <v>460</v>
      </c>
      <c r="H75" s="1" t="s">
        <v>17</v>
      </c>
      <c r="I75">
        <v>3</v>
      </c>
      <c r="J75" s="1" t="s">
        <v>18</v>
      </c>
      <c r="K75">
        <f t="shared" ref="K75:K80" si="16">E75*I75</f>
        <v>558</v>
      </c>
      <c r="L75">
        <f t="shared" ref="L75:L80" si="17">F75*I75</f>
        <v>849</v>
      </c>
      <c r="M75">
        <f t="shared" ref="M75:M80" si="18">G75*I75</f>
        <v>1380</v>
      </c>
    </row>
    <row r="76" spans="2:19">
      <c r="B76" s="2" t="s">
        <v>25</v>
      </c>
      <c r="C76" t="s">
        <v>0</v>
      </c>
      <c r="D76">
        <v>3</v>
      </c>
      <c r="E76">
        <v>240</v>
      </c>
      <c r="F76">
        <v>427</v>
      </c>
      <c r="G76">
        <v>695</v>
      </c>
      <c r="H76" s="1" t="s">
        <v>17</v>
      </c>
      <c r="I76">
        <v>2</v>
      </c>
      <c r="J76" s="1" t="s">
        <v>18</v>
      </c>
      <c r="K76">
        <f t="shared" si="16"/>
        <v>480</v>
      </c>
      <c r="L76">
        <f t="shared" si="17"/>
        <v>854</v>
      </c>
      <c r="M76">
        <f t="shared" si="18"/>
        <v>1390</v>
      </c>
      <c r="P76" s="2"/>
      <c r="Q76" s="2" t="s">
        <v>5</v>
      </c>
      <c r="R76" s="2" t="s">
        <v>6</v>
      </c>
      <c r="S76" s="2" t="s">
        <v>7</v>
      </c>
    </row>
    <row r="77" spans="2:19">
      <c r="B77" s="2" t="s">
        <v>25</v>
      </c>
      <c r="C77" t="s">
        <v>1</v>
      </c>
      <c r="D77">
        <v>5</v>
      </c>
      <c r="E77">
        <v>264922</v>
      </c>
      <c r="F77">
        <v>776270</v>
      </c>
      <c r="G77">
        <v>1535954</v>
      </c>
      <c r="H77" s="1" t="s">
        <v>17</v>
      </c>
      <c r="I77">
        <v>2</v>
      </c>
      <c r="J77" s="1" t="s">
        <v>18</v>
      </c>
      <c r="K77">
        <f t="shared" si="16"/>
        <v>529844</v>
      </c>
      <c r="L77">
        <f t="shared" si="17"/>
        <v>1552540</v>
      </c>
      <c r="M77">
        <f t="shared" si="18"/>
        <v>3071908</v>
      </c>
      <c r="P77" s="2" t="s">
        <v>9</v>
      </c>
      <c r="Q77" s="2">
        <v>1816288</v>
      </c>
      <c r="R77" s="2">
        <v>5420007</v>
      </c>
      <c r="S77" s="2">
        <v>10790853</v>
      </c>
    </row>
    <row r="78" spans="2:19">
      <c r="B78" s="2" t="s">
        <v>25</v>
      </c>
      <c r="C78" t="s">
        <v>1</v>
      </c>
      <c r="D78">
        <v>4</v>
      </c>
      <c r="E78">
        <v>204937</v>
      </c>
      <c r="F78">
        <v>594432</v>
      </c>
      <c r="G78">
        <v>1172480</v>
      </c>
      <c r="H78" s="1" t="s">
        <v>17</v>
      </c>
      <c r="I78">
        <v>3</v>
      </c>
      <c r="J78" s="1" t="s">
        <v>18</v>
      </c>
      <c r="K78">
        <f t="shared" si="16"/>
        <v>614811</v>
      </c>
      <c r="L78">
        <f t="shared" si="17"/>
        <v>1783296</v>
      </c>
      <c r="M78">
        <f t="shared" si="18"/>
        <v>3517440</v>
      </c>
      <c r="P78" s="2" t="s">
        <v>8</v>
      </c>
      <c r="Q78" s="3">
        <f>Q77/21</f>
        <v>86489.904761904763</v>
      </c>
      <c r="R78" s="3">
        <f t="shared" ref="R78:S78" si="19">R77/21</f>
        <v>258095.57142857142</v>
      </c>
      <c r="S78" s="3">
        <f t="shared" si="19"/>
        <v>513850.14285714284</v>
      </c>
    </row>
    <row r="79" spans="2:19">
      <c r="B79" s="2" t="s">
        <v>25</v>
      </c>
      <c r="C79" t="s">
        <v>1</v>
      </c>
      <c r="D79">
        <v>2</v>
      </c>
      <c r="E79">
        <v>99950</v>
      </c>
      <c r="F79">
        <v>290519</v>
      </c>
      <c r="G79">
        <v>571242</v>
      </c>
      <c r="H79" s="1" t="s">
        <v>17</v>
      </c>
      <c r="I79">
        <v>1</v>
      </c>
      <c r="J79" s="1" t="s">
        <v>18</v>
      </c>
      <c r="K79">
        <f t="shared" si="16"/>
        <v>99950</v>
      </c>
      <c r="L79">
        <f t="shared" si="17"/>
        <v>290519</v>
      </c>
      <c r="M79">
        <f t="shared" si="18"/>
        <v>571242</v>
      </c>
    </row>
    <row r="80" spans="2:19">
      <c r="B80" s="2" t="s">
        <v>25</v>
      </c>
      <c r="C80" t="s">
        <v>1</v>
      </c>
      <c r="D80">
        <v>10</v>
      </c>
      <c r="E80">
        <v>568881</v>
      </c>
      <c r="F80">
        <v>1788574</v>
      </c>
      <c r="G80">
        <v>3622471</v>
      </c>
      <c r="H80" s="1" t="s">
        <v>17</v>
      </c>
      <c r="I80">
        <v>1</v>
      </c>
      <c r="J80" s="1" t="s">
        <v>18</v>
      </c>
      <c r="K80">
        <f t="shared" si="16"/>
        <v>568881</v>
      </c>
      <c r="L80">
        <f t="shared" si="17"/>
        <v>1788574</v>
      </c>
      <c r="M80">
        <f t="shared" si="18"/>
        <v>3622471</v>
      </c>
    </row>
    <row r="81" spans="2:19">
      <c r="H81" s="1" t="s">
        <v>22</v>
      </c>
      <c r="I81">
        <f>SUM(I74:I80)</f>
        <v>21</v>
      </c>
      <c r="J81" s="1" t="s">
        <v>9</v>
      </c>
      <c r="K81">
        <f>SUM(K74:K80)</f>
        <v>1816288</v>
      </c>
      <c r="L81">
        <f>SUM(L74:L80)</f>
        <v>5420007</v>
      </c>
      <c r="M81">
        <f>SUM(M74:M80)</f>
        <v>10790853</v>
      </c>
    </row>
    <row r="86" spans="2:19">
      <c r="I86" t="s">
        <v>11</v>
      </c>
      <c r="J86" t="s">
        <v>33</v>
      </c>
    </row>
    <row r="87" spans="2:19">
      <c r="B87" t="s">
        <v>3</v>
      </c>
      <c r="C87" t="s">
        <v>19</v>
      </c>
      <c r="D87" t="s">
        <v>4</v>
      </c>
      <c r="E87" t="s">
        <v>5</v>
      </c>
      <c r="F87" t="s">
        <v>6</v>
      </c>
      <c r="G87" t="s">
        <v>7</v>
      </c>
      <c r="I87" t="s">
        <v>12</v>
      </c>
      <c r="J87" t="s">
        <v>34</v>
      </c>
    </row>
    <row r="88" spans="2:19">
      <c r="B88" s="2" t="s">
        <v>28</v>
      </c>
      <c r="C88" t="s">
        <v>0</v>
      </c>
      <c r="D88">
        <v>2</v>
      </c>
      <c r="E88">
        <v>199</v>
      </c>
      <c r="F88">
        <v>341</v>
      </c>
      <c r="G88">
        <v>543</v>
      </c>
      <c r="H88" s="1" t="s">
        <v>17</v>
      </c>
      <c r="I88">
        <v>11</v>
      </c>
      <c r="J88" s="1" t="s">
        <v>18</v>
      </c>
      <c r="K88">
        <f>E88*I88</f>
        <v>2189</v>
      </c>
      <c r="L88">
        <f>F88*I88</f>
        <v>3751</v>
      </c>
      <c r="M88">
        <f>G88*I88</f>
        <v>5973</v>
      </c>
    </row>
    <row r="89" spans="2:19">
      <c r="B89" s="2" t="s">
        <v>28</v>
      </c>
      <c r="C89" t="s">
        <v>0</v>
      </c>
      <c r="D89">
        <v>1</v>
      </c>
      <c r="E89">
        <v>189</v>
      </c>
      <c r="F89">
        <v>301</v>
      </c>
      <c r="G89">
        <v>447</v>
      </c>
      <c r="H89" s="1" t="s">
        <v>17</v>
      </c>
      <c r="I89">
        <v>7</v>
      </c>
      <c r="J89" s="1" t="s">
        <v>18</v>
      </c>
      <c r="K89">
        <f t="shared" ref="K89:K92" si="20">E89*I89</f>
        <v>1323</v>
      </c>
      <c r="L89">
        <f t="shared" ref="L89:L92" si="21">F89*I89</f>
        <v>2107</v>
      </c>
      <c r="M89">
        <f t="shared" ref="M89:M92" si="22">G89*I89</f>
        <v>3129</v>
      </c>
      <c r="P89" s="2"/>
      <c r="Q89" s="2" t="s">
        <v>5</v>
      </c>
      <c r="R89" s="2" t="s">
        <v>6</v>
      </c>
      <c r="S89" s="2" t="s">
        <v>7</v>
      </c>
    </row>
    <row r="90" spans="2:19">
      <c r="B90" s="2" t="s">
        <v>28</v>
      </c>
      <c r="C90" t="s">
        <v>1</v>
      </c>
      <c r="D90">
        <v>4</v>
      </c>
      <c r="E90">
        <v>2211</v>
      </c>
      <c r="F90">
        <v>4730</v>
      </c>
      <c r="G90">
        <v>7568</v>
      </c>
      <c r="H90" s="1" t="s">
        <v>17</v>
      </c>
      <c r="I90">
        <v>1</v>
      </c>
      <c r="J90" s="1" t="s">
        <v>18</v>
      </c>
      <c r="K90">
        <f t="shared" si="20"/>
        <v>2211</v>
      </c>
      <c r="L90">
        <f t="shared" si="21"/>
        <v>4730</v>
      </c>
      <c r="M90">
        <f t="shared" si="22"/>
        <v>7568</v>
      </c>
      <c r="P90" s="2" t="s">
        <v>9</v>
      </c>
      <c r="Q90" s="2">
        <v>8813</v>
      </c>
      <c r="R90" s="2">
        <v>16729</v>
      </c>
      <c r="S90" s="2">
        <v>26709</v>
      </c>
    </row>
    <row r="91" spans="2:19">
      <c r="B91" s="2" t="s">
        <v>28</v>
      </c>
      <c r="C91" t="s">
        <v>1</v>
      </c>
      <c r="D91">
        <v>2</v>
      </c>
      <c r="E91">
        <v>1017</v>
      </c>
      <c r="F91">
        <v>2124</v>
      </c>
      <c r="G91">
        <v>3400</v>
      </c>
      <c r="H91" s="1" t="s">
        <v>17</v>
      </c>
      <c r="I91">
        <v>1</v>
      </c>
      <c r="J91" s="1" t="s">
        <v>18</v>
      </c>
      <c r="K91">
        <f t="shared" si="20"/>
        <v>1017</v>
      </c>
      <c r="L91">
        <f t="shared" si="21"/>
        <v>2124</v>
      </c>
      <c r="M91">
        <f t="shared" si="22"/>
        <v>3400</v>
      </c>
      <c r="P91" s="2" t="s">
        <v>8</v>
      </c>
      <c r="Q91" s="3">
        <f>Q90/23</f>
        <v>383.17391304347825</v>
      </c>
      <c r="R91" s="3">
        <f t="shared" ref="R91:S91" si="23">R90/23</f>
        <v>727.3478260869565</v>
      </c>
      <c r="S91" s="3">
        <f t="shared" si="23"/>
        <v>1161.2608695652175</v>
      </c>
    </row>
    <row r="92" spans="2:19">
      <c r="B92" s="2" t="s">
        <v>28</v>
      </c>
      <c r="C92" t="s">
        <v>1</v>
      </c>
      <c r="D92">
        <v>1</v>
      </c>
      <c r="E92">
        <v>691</v>
      </c>
      <c r="F92">
        <v>1339</v>
      </c>
      <c r="G92">
        <v>2213</v>
      </c>
      <c r="H92" s="1" t="s">
        <v>17</v>
      </c>
      <c r="I92">
        <v>3</v>
      </c>
      <c r="J92" s="1" t="s">
        <v>18</v>
      </c>
      <c r="K92">
        <f t="shared" si="20"/>
        <v>2073</v>
      </c>
      <c r="L92">
        <f t="shared" si="21"/>
        <v>4017</v>
      </c>
      <c r="M92">
        <f t="shared" si="22"/>
        <v>6639</v>
      </c>
    </row>
    <row r="93" spans="2:19">
      <c r="H93" s="1" t="s">
        <v>22</v>
      </c>
      <c r="I93">
        <f>SUM(I88:I92)</f>
        <v>23</v>
      </c>
      <c r="J93" s="1" t="s">
        <v>9</v>
      </c>
      <c r="K93">
        <f>SUM(K88:K92)</f>
        <v>8813</v>
      </c>
      <c r="L93">
        <f>SUM(L88:L92)</f>
        <v>16729</v>
      </c>
      <c r="M93">
        <f>SUM(M88:M92)</f>
        <v>26709</v>
      </c>
    </row>
    <row r="95" spans="2:19">
      <c r="I95" t="s">
        <v>11</v>
      </c>
      <c r="J95" t="s">
        <v>37</v>
      </c>
    </row>
    <row r="96" spans="2:19">
      <c r="B96" t="s">
        <v>3</v>
      </c>
      <c r="C96" t="s">
        <v>19</v>
      </c>
      <c r="D96" t="s">
        <v>4</v>
      </c>
      <c r="E96" t="s">
        <v>5</v>
      </c>
      <c r="F96" t="s">
        <v>6</v>
      </c>
      <c r="G96" t="s">
        <v>7</v>
      </c>
      <c r="I96" t="s">
        <v>12</v>
      </c>
      <c r="J96" t="s">
        <v>52</v>
      </c>
    </row>
    <row r="97" spans="2:19">
      <c r="B97" s="2" t="s">
        <v>48</v>
      </c>
      <c r="C97" t="s">
        <v>0</v>
      </c>
      <c r="D97">
        <v>3</v>
      </c>
      <c r="E97">
        <v>238</v>
      </c>
      <c r="F97">
        <v>435</v>
      </c>
      <c r="G97">
        <v>639</v>
      </c>
      <c r="H97" s="1" t="s">
        <v>17</v>
      </c>
      <c r="I97">
        <v>2</v>
      </c>
      <c r="J97" s="1" t="s">
        <v>18</v>
      </c>
      <c r="K97">
        <f>E97*I97</f>
        <v>476</v>
      </c>
      <c r="L97">
        <f>F97*I97</f>
        <v>870</v>
      </c>
      <c r="M97">
        <f>G97*I97</f>
        <v>1278</v>
      </c>
    </row>
    <row r="98" spans="2:19">
      <c r="B98" s="2" t="s">
        <v>48</v>
      </c>
      <c r="C98" t="s">
        <v>0</v>
      </c>
      <c r="D98">
        <v>2</v>
      </c>
      <c r="E98">
        <v>189</v>
      </c>
      <c r="F98">
        <v>368</v>
      </c>
      <c r="G98">
        <v>498</v>
      </c>
      <c r="H98" s="1" t="s">
        <v>17</v>
      </c>
      <c r="I98">
        <v>9</v>
      </c>
      <c r="J98" s="1" t="s">
        <v>18</v>
      </c>
      <c r="K98">
        <f t="shared" ref="K98:K102" si="24">E98*I98</f>
        <v>1701</v>
      </c>
      <c r="L98">
        <f t="shared" ref="L98:L102" si="25">F98*I98</f>
        <v>3312</v>
      </c>
      <c r="M98">
        <f t="shared" ref="M98:M102" si="26">G98*I98</f>
        <v>4482</v>
      </c>
    </row>
    <row r="99" spans="2:19">
      <c r="B99" s="2" t="s">
        <v>48</v>
      </c>
      <c r="C99" t="s">
        <v>0</v>
      </c>
      <c r="D99">
        <v>1</v>
      </c>
      <c r="E99">
        <v>172</v>
      </c>
      <c r="F99">
        <v>287</v>
      </c>
      <c r="G99">
        <v>413</v>
      </c>
      <c r="H99" s="1" t="s">
        <v>17</v>
      </c>
      <c r="I99">
        <v>5</v>
      </c>
      <c r="J99" s="1" t="s">
        <v>18</v>
      </c>
      <c r="K99">
        <f t="shared" si="24"/>
        <v>860</v>
      </c>
      <c r="L99">
        <f t="shared" si="25"/>
        <v>1435</v>
      </c>
      <c r="M99">
        <f t="shared" si="26"/>
        <v>2065</v>
      </c>
      <c r="P99" s="2"/>
      <c r="Q99" s="2" t="s">
        <v>5</v>
      </c>
      <c r="R99" s="2" t="s">
        <v>6</v>
      </c>
      <c r="S99" s="2" t="s">
        <v>7</v>
      </c>
    </row>
    <row r="100" spans="2:19">
      <c r="B100" s="2" t="s">
        <v>48</v>
      </c>
      <c r="C100" t="s">
        <v>1</v>
      </c>
      <c r="D100">
        <v>4</v>
      </c>
      <c r="E100">
        <v>2211</v>
      </c>
      <c r="F100">
        <v>4630</v>
      </c>
      <c r="G100">
        <v>7568</v>
      </c>
      <c r="H100" s="1" t="s">
        <v>17</v>
      </c>
      <c r="I100">
        <v>2</v>
      </c>
      <c r="J100" s="1" t="s">
        <v>18</v>
      </c>
      <c r="K100">
        <f t="shared" si="24"/>
        <v>4422</v>
      </c>
      <c r="L100">
        <f t="shared" si="25"/>
        <v>9260</v>
      </c>
      <c r="M100">
        <f t="shared" si="26"/>
        <v>15136</v>
      </c>
      <c r="P100" s="2" t="s">
        <v>9</v>
      </c>
      <c r="Q100" s="2">
        <v>9838</v>
      </c>
      <c r="R100" s="2">
        <v>19861</v>
      </c>
      <c r="S100" s="2">
        <v>30985</v>
      </c>
    </row>
    <row r="101" spans="2:19">
      <c r="B101" s="2" t="s">
        <v>48</v>
      </c>
      <c r="C101" t="s">
        <v>1</v>
      </c>
      <c r="D101">
        <v>1</v>
      </c>
      <c r="E101">
        <v>670</v>
      </c>
      <c r="F101">
        <v>1411</v>
      </c>
      <c r="G101">
        <v>2302</v>
      </c>
      <c r="H101" s="1" t="s">
        <v>17</v>
      </c>
      <c r="I101">
        <v>2</v>
      </c>
      <c r="J101" s="1" t="s">
        <v>18</v>
      </c>
      <c r="K101">
        <f t="shared" si="24"/>
        <v>1340</v>
      </c>
      <c r="L101">
        <f t="shared" si="25"/>
        <v>2822</v>
      </c>
      <c r="M101">
        <f t="shared" si="26"/>
        <v>4604</v>
      </c>
      <c r="P101" s="2" t="s">
        <v>8</v>
      </c>
      <c r="Q101" s="3">
        <f>Q100/21</f>
        <v>468.47619047619048</v>
      </c>
      <c r="R101" s="3">
        <f t="shared" ref="R101:S101" si="27">R100/21</f>
        <v>945.76190476190482</v>
      </c>
      <c r="S101" s="3">
        <f t="shared" si="27"/>
        <v>1475.4761904761904</v>
      </c>
    </row>
    <row r="102" spans="2:19">
      <c r="B102" s="2" t="s">
        <v>48</v>
      </c>
      <c r="C102" t="s">
        <v>1</v>
      </c>
      <c r="D102">
        <v>2</v>
      </c>
      <c r="E102">
        <v>1039</v>
      </c>
      <c r="F102">
        <v>2162</v>
      </c>
      <c r="G102">
        <v>3420</v>
      </c>
      <c r="H102" s="1" t="s">
        <v>17</v>
      </c>
      <c r="I102">
        <v>1</v>
      </c>
      <c r="J102" s="1" t="s">
        <v>18</v>
      </c>
      <c r="K102">
        <f t="shared" si="24"/>
        <v>1039</v>
      </c>
      <c r="L102">
        <f t="shared" si="25"/>
        <v>2162</v>
      </c>
      <c r="M102">
        <f t="shared" si="26"/>
        <v>3420</v>
      </c>
    </row>
    <row r="103" spans="2:19">
      <c r="H103" s="1" t="s">
        <v>22</v>
      </c>
      <c r="I103">
        <f>SUM(I97:I102)</f>
        <v>21</v>
      </c>
      <c r="J103" s="1" t="s">
        <v>9</v>
      </c>
      <c r="K103">
        <f>SUM(K97:K102)</f>
        <v>9838</v>
      </c>
      <c r="L103">
        <f>SUM(L97:L102)</f>
        <v>19861</v>
      </c>
      <c r="M103">
        <f>SUM(M97:M102)</f>
        <v>30985</v>
      </c>
    </row>
    <row r="105" spans="2:19">
      <c r="I105" t="s">
        <v>11</v>
      </c>
      <c r="J105" t="s">
        <v>38</v>
      </c>
    </row>
    <row r="106" spans="2:19">
      <c r="B106" t="s">
        <v>3</v>
      </c>
      <c r="C106" t="s">
        <v>19</v>
      </c>
      <c r="D106" t="s">
        <v>4</v>
      </c>
      <c r="E106" t="s">
        <v>5</v>
      </c>
      <c r="F106" t="s">
        <v>6</v>
      </c>
      <c r="G106" t="s">
        <v>7</v>
      </c>
      <c r="I106" t="s">
        <v>12</v>
      </c>
      <c r="J106" t="s">
        <v>52</v>
      </c>
    </row>
    <row r="107" spans="2:19">
      <c r="B107" s="2" t="s">
        <v>49</v>
      </c>
      <c r="C107" t="s">
        <v>0</v>
      </c>
      <c r="D107">
        <v>2</v>
      </c>
      <c r="E107">
        <v>200</v>
      </c>
      <c r="F107">
        <v>363</v>
      </c>
      <c r="G107">
        <v>554</v>
      </c>
      <c r="H107" s="1" t="s">
        <v>17</v>
      </c>
      <c r="I107">
        <v>8</v>
      </c>
      <c r="J107" s="1" t="s">
        <v>18</v>
      </c>
      <c r="K107">
        <f>E107*I107</f>
        <v>1600</v>
      </c>
      <c r="L107">
        <f>F107*I107</f>
        <v>2904</v>
      </c>
      <c r="M107">
        <f>G107*I107</f>
        <v>4432</v>
      </c>
    </row>
    <row r="108" spans="2:19">
      <c r="B108" s="2" t="s">
        <v>49</v>
      </c>
      <c r="C108" t="s">
        <v>0</v>
      </c>
      <c r="D108">
        <v>1</v>
      </c>
      <c r="E108">
        <v>271</v>
      </c>
      <c r="F108">
        <v>322</v>
      </c>
      <c r="G108">
        <v>455</v>
      </c>
      <c r="H108" s="1" t="s">
        <v>17</v>
      </c>
      <c r="I108">
        <v>4</v>
      </c>
      <c r="J108" s="1" t="s">
        <v>18</v>
      </c>
      <c r="K108">
        <f t="shared" ref="K108:K113" si="28">E108*I108</f>
        <v>1084</v>
      </c>
      <c r="L108">
        <f t="shared" ref="L108:L113" si="29">F108*I108</f>
        <v>1288</v>
      </c>
      <c r="M108">
        <f t="shared" ref="M108:M113" si="30">G108*I108</f>
        <v>1820</v>
      </c>
    </row>
    <row r="109" spans="2:19">
      <c r="B109" s="2" t="s">
        <v>49</v>
      </c>
      <c r="C109" t="s">
        <v>0</v>
      </c>
      <c r="D109">
        <v>3</v>
      </c>
      <c r="E109">
        <v>233</v>
      </c>
      <c r="F109">
        <v>438</v>
      </c>
      <c r="G109">
        <v>708</v>
      </c>
      <c r="H109" s="1" t="s">
        <v>17</v>
      </c>
      <c r="I109">
        <v>2</v>
      </c>
      <c r="J109" s="1" t="s">
        <v>18</v>
      </c>
      <c r="K109">
        <f t="shared" si="28"/>
        <v>466</v>
      </c>
      <c r="L109">
        <f t="shared" si="29"/>
        <v>876</v>
      </c>
      <c r="M109">
        <f t="shared" si="30"/>
        <v>1416</v>
      </c>
      <c r="P109" s="2"/>
      <c r="Q109" s="2" t="s">
        <v>5</v>
      </c>
      <c r="R109" s="2" t="s">
        <v>6</v>
      </c>
      <c r="S109" s="2" t="s">
        <v>7</v>
      </c>
    </row>
    <row r="110" spans="2:19">
      <c r="B110" s="2" t="s">
        <v>49</v>
      </c>
      <c r="C110" t="s">
        <v>0</v>
      </c>
      <c r="D110">
        <v>5</v>
      </c>
      <c r="E110">
        <v>310</v>
      </c>
      <c r="F110">
        <v>543</v>
      </c>
      <c r="G110">
        <v>914</v>
      </c>
      <c r="H110" s="1" t="s">
        <v>17</v>
      </c>
      <c r="I110">
        <v>1</v>
      </c>
      <c r="J110" s="1" t="s">
        <v>18</v>
      </c>
      <c r="K110">
        <f t="shared" si="28"/>
        <v>310</v>
      </c>
      <c r="L110">
        <f t="shared" si="29"/>
        <v>543</v>
      </c>
      <c r="M110">
        <f t="shared" si="30"/>
        <v>914</v>
      </c>
      <c r="P110" s="2" t="s">
        <v>9</v>
      </c>
      <c r="Q110" s="2">
        <v>10341</v>
      </c>
      <c r="R110" s="2">
        <v>19673</v>
      </c>
      <c r="S110" s="2">
        <v>31472</v>
      </c>
    </row>
    <row r="111" spans="2:19">
      <c r="B111" s="2" t="s">
        <v>49</v>
      </c>
      <c r="C111" t="s">
        <v>1</v>
      </c>
      <c r="D111">
        <v>4</v>
      </c>
      <c r="E111">
        <v>2281</v>
      </c>
      <c r="F111">
        <v>4638</v>
      </c>
      <c r="G111">
        <v>7550</v>
      </c>
      <c r="H111" s="1" t="s">
        <v>17</v>
      </c>
      <c r="I111">
        <v>2</v>
      </c>
      <c r="J111" s="1" t="s">
        <v>18</v>
      </c>
      <c r="K111">
        <f t="shared" si="28"/>
        <v>4562</v>
      </c>
      <c r="L111">
        <f t="shared" si="29"/>
        <v>9276</v>
      </c>
      <c r="M111">
        <f t="shared" si="30"/>
        <v>15100</v>
      </c>
      <c r="P111" s="2" t="s">
        <v>8</v>
      </c>
      <c r="Q111" s="3">
        <f>Q110/20</f>
        <v>517.04999999999995</v>
      </c>
      <c r="R111" s="3">
        <f t="shared" ref="R111:S111" si="31">R110/20</f>
        <v>983.65</v>
      </c>
      <c r="S111" s="3">
        <f t="shared" si="31"/>
        <v>1573.6</v>
      </c>
    </row>
    <row r="112" spans="2:19">
      <c r="B112" s="2" t="s">
        <v>49</v>
      </c>
      <c r="C112" t="s">
        <v>1</v>
      </c>
      <c r="D112">
        <v>1</v>
      </c>
      <c r="E112">
        <v>659</v>
      </c>
      <c r="F112">
        <v>1331</v>
      </c>
      <c r="G112">
        <v>2191</v>
      </c>
      <c r="H112" s="1" t="s">
        <v>17</v>
      </c>
      <c r="I112">
        <v>2</v>
      </c>
      <c r="J112" s="1" t="s">
        <v>18</v>
      </c>
      <c r="K112">
        <f t="shared" si="28"/>
        <v>1318</v>
      </c>
      <c r="L112">
        <f t="shared" si="29"/>
        <v>2662</v>
      </c>
      <c r="M112">
        <f t="shared" si="30"/>
        <v>4382</v>
      </c>
    </row>
    <row r="113" spans="2:19">
      <c r="B113" s="2" t="s">
        <v>49</v>
      </c>
      <c r="C113" t="s">
        <v>1</v>
      </c>
      <c r="D113">
        <v>2</v>
      </c>
      <c r="E113">
        <v>1001</v>
      </c>
      <c r="F113">
        <v>2124</v>
      </c>
      <c r="G113">
        <v>3408</v>
      </c>
      <c r="H113" s="1" t="s">
        <v>17</v>
      </c>
      <c r="I113">
        <v>1</v>
      </c>
      <c r="J113" s="1" t="s">
        <v>18</v>
      </c>
      <c r="K113">
        <f t="shared" si="28"/>
        <v>1001</v>
      </c>
      <c r="L113">
        <f t="shared" si="29"/>
        <v>2124</v>
      </c>
      <c r="M113">
        <f t="shared" si="30"/>
        <v>3408</v>
      </c>
    </row>
    <row r="114" spans="2:19">
      <c r="H114" s="1" t="s">
        <v>22</v>
      </c>
      <c r="I114">
        <f>SUM(I107:I113)</f>
        <v>20</v>
      </c>
      <c r="J114" s="1" t="s">
        <v>9</v>
      </c>
      <c r="K114">
        <f>SUM(K107:K113)</f>
        <v>10341</v>
      </c>
      <c r="L114">
        <f>SUM(L107:L113)</f>
        <v>19673</v>
      </c>
      <c r="M114">
        <f>SUM(M107:M113)</f>
        <v>31472</v>
      </c>
    </row>
    <row r="116" spans="2:19">
      <c r="I116" t="s">
        <v>11</v>
      </c>
      <c r="J116" t="s">
        <v>39</v>
      </c>
    </row>
    <row r="117" spans="2:19">
      <c r="B117" t="s">
        <v>3</v>
      </c>
      <c r="C117" t="s">
        <v>19</v>
      </c>
      <c r="D117" t="s">
        <v>4</v>
      </c>
      <c r="E117" t="s">
        <v>5</v>
      </c>
      <c r="F117" t="s">
        <v>6</v>
      </c>
      <c r="G117" t="s">
        <v>7</v>
      </c>
      <c r="I117" t="s">
        <v>12</v>
      </c>
      <c r="J117" t="s">
        <v>53</v>
      </c>
    </row>
    <row r="118" spans="2:19">
      <c r="B118" s="2" t="s">
        <v>50</v>
      </c>
      <c r="C118" t="s">
        <v>0</v>
      </c>
      <c r="D118">
        <v>3</v>
      </c>
      <c r="E118">
        <v>210</v>
      </c>
      <c r="F118">
        <v>391</v>
      </c>
      <c r="G118">
        <v>646</v>
      </c>
      <c r="H118" s="1" t="s">
        <v>17</v>
      </c>
      <c r="I118">
        <v>2</v>
      </c>
      <c r="J118" s="1" t="s">
        <v>18</v>
      </c>
      <c r="K118">
        <f>E118*I118</f>
        <v>420</v>
      </c>
      <c r="L118">
        <f>F118*I118</f>
        <v>782</v>
      </c>
      <c r="M118">
        <f>G118*I118</f>
        <v>1292</v>
      </c>
    </row>
    <row r="119" spans="2:19">
      <c r="B119" s="2" t="s">
        <v>50</v>
      </c>
      <c r="C119" t="s">
        <v>0</v>
      </c>
      <c r="D119">
        <v>2</v>
      </c>
      <c r="E119">
        <v>175</v>
      </c>
      <c r="F119">
        <v>349</v>
      </c>
      <c r="G119">
        <v>488</v>
      </c>
      <c r="H119" s="1" t="s">
        <v>17</v>
      </c>
      <c r="I119">
        <v>9</v>
      </c>
      <c r="J119" s="1" t="s">
        <v>18</v>
      </c>
      <c r="K119">
        <f t="shared" ref="K119:K125" si="32">E119*I119</f>
        <v>1575</v>
      </c>
      <c r="L119">
        <f t="shared" ref="L119:L125" si="33">F119*I119</f>
        <v>3141</v>
      </c>
      <c r="M119">
        <f t="shared" ref="M119:M125" si="34">G119*I119</f>
        <v>4392</v>
      </c>
    </row>
    <row r="120" spans="2:19">
      <c r="B120" s="2" t="s">
        <v>50</v>
      </c>
      <c r="C120" t="s">
        <v>0</v>
      </c>
      <c r="D120">
        <v>1</v>
      </c>
      <c r="E120">
        <v>178</v>
      </c>
      <c r="F120">
        <v>313</v>
      </c>
      <c r="G120">
        <v>422</v>
      </c>
      <c r="H120" s="1" t="s">
        <v>17</v>
      </c>
      <c r="I120">
        <v>6</v>
      </c>
      <c r="J120" s="1" t="s">
        <v>18</v>
      </c>
      <c r="K120">
        <f t="shared" si="32"/>
        <v>1068</v>
      </c>
      <c r="L120">
        <f t="shared" si="33"/>
        <v>1878</v>
      </c>
      <c r="M120">
        <f t="shared" si="34"/>
        <v>2532</v>
      </c>
      <c r="P120" s="2"/>
      <c r="Q120" s="2" t="s">
        <v>5</v>
      </c>
      <c r="R120" s="2" t="s">
        <v>6</v>
      </c>
      <c r="S120" s="2" t="s">
        <v>7</v>
      </c>
    </row>
    <row r="121" spans="2:19">
      <c r="B121" s="2" t="s">
        <v>50</v>
      </c>
      <c r="C121" t="s">
        <v>1</v>
      </c>
      <c r="D121">
        <v>6</v>
      </c>
      <c r="E121">
        <v>4461</v>
      </c>
      <c r="F121">
        <v>8271</v>
      </c>
      <c r="G121">
        <v>13376</v>
      </c>
      <c r="H121" s="1" t="s">
        <v>17</v>
      </c>
      <c r="I121">
        <v>1</v>
      </c>
      <c r="J121" s="1" t="s">
        <v>18</v>
      </c>
      <c r="K121">
        <f t="shared" si="32"/>
        <v>4461</v>
      </c>
      <c r="L121">
        <f t="shared" si="33"/>
        <v>8271</v>
      </c>
      <c r="M121">
        <f t="shared" si="34"/>
        <v>13376</v>
      </c>
      <c r="P121" s="2" t="s">
        <v>9</v>
      </c>
      <c r="Q121" s="2">
        <v>13787</v>
      </c>
      <c r="R121" s="2">
        <v>27053</v>
      </c>
      <c r="S121" s="2">
        <v>42332</v>
      </c>
    </row>
    <row r="122" spans="2:19">
      <c r="B122" s="2" t="s">
        <v>50</v>
      </c>
      <c r="C122" t="s">
        <v>1</v>
      </c>
      <c r="D122">
        <v>4</v>
      </c>
      <c r="E122">
        <v>2220</v>
      </c>
      <c r="F122">
        <v>4719</v>
      </c>
      <c r="G122">
        <v>7855</v>
      </c>
      <c r="H122" s="1" t="s">
        <v>17</v>
      </c>
      <c r="I122">
        <v>1</v>
      </c>
      <c r="J122" s="1" t="s">
        <v>18</v>
      </c>
      <c r="K122">
        <f t="shared" si="32"/>
        <v>2220</v>
      </c>
      <c r="L122">
        <f t="shared" si="33"/>
        <v>4719</v>
      </c>
      <c r="M122">
        <f t="shared" si="34"/>
        <v>7855</v>
      </c>
      <c r="P122" s="2" t="s">
        <v>8</v>
      </c>
      <c r="Q122" s="3">
        <f>Q121/23</f>
        <v>599.43478260869563</v>
      </c>
      <c r="R122" s="3">
        <f t="shared" ref="R122:S122" si="35">R121/23</f>
        <v>1176.2173913043478</v>
      </c>
      <c r="S122" s="3">
        <f t="shared" si="35"/>
        <v>1840.5217391304348</v>
      </c>
    </row>
    <row r="123" spans="2:19">
      <c r="B123" s="2" t="s">
        <v>50</v>
      </c>
      <c r="C123" t="s">
        <v>1</v>
      </c>
      <c r="D123">
        <v>2</v>
      </c>
      <c r="E123">
        <v>1014</v>
      </c>
      <c r="F123">
        <v>2098</v>
      </c>
      <c r="G123">
        <v>3322</v>
      </c>
      <c r="H123" s="1" t="s">
        <v>17</v>
      </c>
      <c r="I123">
        <v>2</v>
      </c>
      <c r="J123" s="1" t="s">
        <v>18</v>
      </c>
      <c r="K123">
        <f t="shared" si="32"/>
        <v>2028</v>
      </c>
      <c r="L123">
        <f t="shared" si="33"/>
        <v>4196</v>
      </c>
      <c r="M123">
        <f t="shared" si="34"/>
        <v>6644</v>
      </c>
    </row>
    <row r="124" spans="2:19">
      <c r="B124" s="2" t="s">
        <v>50</v>
      </c>
      <c r="C124" t="s">
        <v>1</v>
      </c>
      <c r="D124">
        <v>3</v>
      </c>
      <c r="E124">
        <v>1502</v>
      </c>
      <c r="F124">
        <v>3066</v>
      </c>
      <c r="G124">
        <v>4620</v>
      </c>
      <c r="H124" s="1" t="s">
        <v>17</v>
      </c>
      <c r="I124">
        <v>1</v>
      </c>
      <c r="J124" s="1" t="s">
        <v>18</v>
      </c>
      <c r="K124">
        <f t="shared" si="32"/>
        <v>1502</v>
      </c>
      <c r="L124">
        <f t="shared" si="33"/>
        <v>3066</v>
      </c>
      <c r="M124">
        <f t="shared" si="34"/>
        <v>4620</v>
      </c>
    </row>
    <row r="125" spans="2:19">
      <c r="B125" s="2" t="s">
        <v>50</v>
      </c>
      <c r="C125" t="s">
        <v>1</v>
      </c>
      <c r="D125">
        <v>1</v>
      </c>
      <c r="E125">
        <v>513</v>
      </c>
      <c r="F125">
        <v>1000</v>
      </c>
      <c r="G125">
        <v>1621</v>
      </c>
      <c r="H125" s="1" t="s">
        <v>17</v>
      </c>
      <c r="I125">
        <v>1</v>
      </c>
      <c r="J125" s="1" t="s">
        <v>18</v>
      </c>
      <c r="K125">
        <f t="shared" si="32"/>
        <v>513</v>
      </c>
      <c r="L125">
        <f t="shared" si="33"/>
        <v>1000</v>
      </c>
      <c r="M125">
        <f t="shared" si="34"/>
        <v>1621</v>
      </c>
    </row>
    <row r="126" spans="2:19">
      <c r="H126" s="1" t="s">
        <v>22</v>
      </c>
      <c r="I126">
        <f>SUM(I118:I125)</f>
        <v>23</v>
      </c>
      <c r="J126" s="1" t="s">
        <v>9</v>
      </c>
      <c r="K126">
        <f>SUM(K118:K125)</f>
        <v>13787</v>
      </c>
      <c r="L126">
        <f>SUM(L118:L125)</f>
        <v>27053</v>
      </c>
      <c r="M126">
        <f>SUM(M118:M125)</f>
        <v>42332</v>
      </c>
    </row>
    <row r="128" spans="2:19">
      <c r="I128" t="s">
        <v>11</v>
      </c>
      <c r="J128" t="s">
        <v>40</v>
      </c>
    </row>
    <row r="129" spans="2:19">
      <c r="B129" t="s">
        <v>3</v>
      </c>
      <c r="C129" t="s">
        <v>19</v>
      </c>
      <c r="D129" t="s">
        <v>4</v>
      </c>
      <c r="E129" t="s">
        <v>5</v>
      </c>
      <c r="F129" t="s">
        <v>6</v>
      </c>
      <c r="G129" t="s">
        <v>7</v>
      </c>
      <c r="I129" t="s">
        <v>12</v>
      </c>
      <c r="J129" t="s">
        <v>54</v>
      </c>
    </row>
    <row r="130" spans="2:19">
      <c r="B130" s="2" t="s">
        <v>51</v>
      </c>
      <c r="C130" t="s">
        <v>0</v>
      </c>
      <c r="D130">
        <v>2</v>
      </c>
      <c r="E130">
        <v>228</v>
      </c>
      <c r="F130">
        <v>321</v>
      </c>
      <c r="G130">
        <v>523</v>
      </c>
      <c r="H130" s="1" t="s">
        <v>17</v>
      </c>
      <c r="I130">
        <v>9</v>
      </c>
      <c r="J130" s="1" t="s">
        <v>18</v>
      </c>
      <c r="K130">
        <f>E130*I130</f>
        <v>2052</v>
      </c>
      <c r="L130">
        <f>F130*I130</f>
        <v>2889</v>
      </c>
      <c r="M130">
        <f>G130*I130</f>
        <v>4707</v>
      </c>
    </row>
    <row r="131" spans="2:19">
      <c r="B131" s="2" t="s">
        <v>51</v>
      </c>
      <c r="C131" t="s">
        <v>0</v>
      </c>
      <c r="D131">
        <v>1</v>
      </c>
      <c r="E131">
        <v>161</v>
      </c>
      <c r="F131">
        <v>275</v>
      </c>
      <c r="G131">
        <v>383</v>
      </c>
      <c r="H131" s="1" t="s">
        <v>17</v>
      </c>
      <c r="I131">
        <v>3</v>
      </c>
      <c r="J131" s="1" t="s">
        <v>18</v>
      </c>
      <c r="K131">
        <f t="shared" ref="K131:K136" si="36">E131*I131</f>
        <v>483</v>
      </c>
      <c r="L131">
        <f t="shared" ref="L131:L136" si="37">F131*I131</f>
        <v>825</v>
      </c>
      <c r="M131">
        <f t="shared" ref="M131:M136" si="38">G131*I131</f>
        <v>1149</v>
      </c>
    </row>
    <row r="132" spans="2:19">
      <c r="B132" s="2" t="s">
        <v>51</v>
      </c>
      <c r="C132" t="s">
        <v>0</v>
      </c>
      <c r="D132">
        <v>3</v>
      </c>
      <c r="E132">
        <v>238</v>
      </c>
      <c r="F132">
        <v>441</v>
      </c>
      <c r="G132">
        <v>639</v>
      </c>
      <c r="H132" s="1" t="s">
        <v>17</v>
      </c>
      <c r="I132">
        <v>2</v>
      </c>
      <c r="J132" s="1" t="s">
        <v>18</v>
      </c>
      <c r="K132">
        <f t="shared" si="36"/>
        <v>476</v>
      </c>
      <c r="L132">
        <f t="shared" si="37"/>
        <v>882</v>
      </c>
      <c r="M132">
        <f t="shared" si="38"/>
        <v>1278</v>
      </c>
      <c r="P132" s="2"/>
      <c r="Q132" s="2" t="s">
        <v>5</v>
      </c>
      <c r="R132" s="2" t="s">
        <v>6</v>
      </c>
      <c r="S132" s="2" t="s">
        <v>7</v>
      </c>
    </row>
    <row r="133" spans="2:19">
      <c r="B133" s="2" t="s">
        <v>51</v>
      </c>
      <c r="C133" t="s">
        <v>1</v>
      </c>
      <c r="D133">
        <v>4</v>
      </c>
      <c r="E133">
        <v>2356</v>
      </c>
      <c r="F133">
        <v>4791</v>
      </c>
      <c r="G133">
        <v>7800</v>
      </c>
      <c r="H133" s="1" t="s">
        <v>17</v>
      </c>
      <c r="I133">
        <v>2</v>
      </c>
      <c r="J133" s="1" t="s">
        <v>18</v>
      </c>
      <c r="K133">
        <f t="shared" si="36"/>
        <v>4712</v>
      </c>
      <c r="L133">
        <f t="shared" si="37"/>
        <v>9582</v>
      </c>
      <c r="M133">
        <f t="shared" si="38"/>
        <v>15600</v>
      </c>
      <c r="P133" s="2" t="s">
        <v>9</v>
      </c>
      <c r="Q133" s="2">
        <v>11825</v>
      </c>
      <c r="R133" s="2">
        <v>22647</v>
      </c>
      <c r="S133" s="2">
        <v>36244</v>
      </c>
    </row>
    <row r="134" spans="2:19">
      <c r="B134" s="2" t="s">
        <v>51</v>
      </c>
      <c r="C134" t="s">
        <v>1</v>
      </c>
      <c r="D134">
        <v>1</v>
      </c>
      <c r="E134">
        <v>688</v>
      </c>
      <c r="F134">
        <v>1403</v>
      </c>
      <c r="G134">
        <v>2230</v>
      </c>
      <c r="H134" s="1" t="s">
        <v>17</v>
      </c>
      <c r="I134">
        <v>3</v>
      </c>
      <c r="J134" s="1" t="s">
        <v>18</v>
      </c>
      <c r="K134">
        <f t="shared" si="36"/>
        <v>2064</v>
      </c>
      <c r="L134">
        <f t="shared" si="37"/>
        <v>4209</v>
      </c>
      <c r="M134">
        <f t="shared" si="38"/>
        <v>6690</v>
      </c>
      <c r="P134" s="2" t="s">
        <v>8</v>
      </c>
      <c r="Q134" s="3">
        <f>Q133/21</f>
        <v>563.09523809523807</v>
      </c>
      <c r="R134" s="3">
        <f t="shared" ref="R134:S134" si="39">R133/21</f>
        <v>1078.4285714285713</v>
      </c>
      <c r="S134" s="3">
        <f t="shared" si="39"/>
        <v>1725.9047619047619</v>
      </c>
    </row>
    <row r="135" spans="2:19">
      <c r="B135" s="2" t="s">
        <v>51</v>
      </c>
      <c r="C135" t="s">
        <v>1</v>
      </c>
      <c r="D135">
        <v>2</v>
      </c>
      <c r="E135">
        <v>1020</v>
      </c>
      <c r="F135">
        <v>2161</v>
      </c>
      <c r="G135">
        <v>3431</v>
      </c>
      <c r="H135" s="1" t="s">
        <v>17</v>
      </c>
      <c r="I135">
        <v>1</v>
      </c>
      <c r="J135" s="1" t="s">
        <v>18</v>
      </c>
      <c r="K135">
        <f t="shared" si="36"/>
        <v>1020</v>
      </c>
      <c r="L135">
        <f t="shared" si="37"/>
        <v>2161</v>
      </c>
      <c r="M135">
        <f t="shared" si="38"/>
        <v>3431</v>
      </c>
    </row>
    <row r="136" spans="2:19">
      <c r="B136" s="2" t="s">
        <v>51</v>
      </c>
      <c r="C136" t="s">
        <v>1</v>
      </c>
      <c r="D136">
        <v>3</v>
      </c>
      <c r="E136">
        <v>1018</v>
      </c>
      <c r="F136">
        <v>2099</v>
      </c>
      <c r="G136">
        <v>3389</v>
      </c>
      <c r="H136" s="1" t="s">
        <v>17</v>
      </c>
      <c r="I136">
        <v>1</v>
      </c>
      <c r="J136" s="1" t="s">
        <v>18</v>
      </c>
      <c r="K136">
        <f t="shared" si="36"/>
        <v>1018</v>
      </c>
      <c r="L136">
        <f t="shared" si="37"/>
        <v>2099</v>
      </c>
      <c r="M136">
        <f t="shared" si="38"/>
        <v>3389</v>
      </c>
    </row>
    <row r="137" spans="2:19">
      <c r="H137" s="1" t="s">
        <v>22</v>
      </c>
      <c r="I137">
        <f>SUM(I130:I136)</f>
        <v>21</v>
      </c>
      <c r="J137" s="1" t="s">
        <v>9</v>
      </c>
      <c r="K137">
        <f>SUM(K130:K136)</f>
        <v>11825</v>
      </c>
      <c r="L137">
        <f>SUM(L130:L136)</f>
        <v>22647</v>
      </c>
      <c r="M137">
        <f>SUM(M130:M136)</f>
        <v>36244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5AEF-FA5B-49FA-B87D-1B3CBC0B637A}">
  <dimension ref="B1:Z207"/>
  <sheetViews>
    <sheetView workbookViewId="0">
      <selection activeCell="B29" sqref="B29"/>
    </sheetView>
  </sheetViews>
  <sheetFormatPr defaultRowHeight="15"/>
  <cols>
    <col min="2" max="2" width="28.28515625" bestFit="1" customWidth="1"/>
    <col min="3" max="3" width="13.85546875" bestFit="1" customWidth="1"/>
    <col min="4" max="4" width="10.28515625" bestFit="1" customWidth="1"/>
    <col min="5" max="5" width="11.5703125" bestFit="1" customWidth="1"/>
    <col min="9" max="9" width="19.85546875" bestFit="1" customWidth="1"/>
    <col min="10" max="10" width="12.42578125" customWidth="1"/>
    <col min="11" max="11" width="12.5703125" customWidth="1"/>
    <col min="12" max="12" width="13" customWidth="1"/>
    <col min="13" max="14" width="10" bestFit="1" customWidth="1"/>
    <col min="16" max="16" width="19.85546875" bestFit="1" customWidth="1"/>
    <col min="18" max="18" width="9.28515625" bestFit="1" customWidth="1"/>
    <col min="19" max="20" width="10" bestFit="1" customWidth="1"/>
    <col min="23" max="23" width="19.85546875" bestFit="1" customWidth="1"/>
  </cols>
  <sheetData>
    <row r="1" spans="2:26">
      <c r="B1" s="2" t="s">
        <v>29</v>
      </c>
      <c r="C1" s="2" t="s">
        <v>5</v>
      </c>
      <c r="D1" s="2" t="s">
        <v>6</v>
      </c>
      <c r="E1" s="2" t="s">
        <v>7</v>
      </c>
      <c r="I1" s="2" t="s">
        <v>30</v>
      </c>
      <c r="J1" s="2" t="s">
        <v>5</v>
      </c>
      <c r="K1" s="2" t="s">
        <v>6</v>
      </c>
      <c r="L1" s="2" t="s">
        <v>7</v>
      </c>
      <c r="P1" s="2" t="s">
        <v>29</v>
      </c>
      <c r="Q1" s="2" t="s">
        <v>5</v>
      </c>
      <c r="R1" s="2" t="s">
        <v>6</v>
      </c>
      <c r="S1" s="2" t="s">
        <v>7</v>
      </c>
      <c r="W1" s="2" t="s">
        <v>30</v>
      </c>
      <c r="X1" s="2" t="s">
        <v>5</v>
      </c>
      <c r="Y1" s="2" t="s">
        <v>6</v>
      </c>
      <c r="Z1" s="2" t="s">
        <v>7</v>
      </c>
    </row>
    <row r="2" spans="2:26">
      <c r="B2" s="2" t="s">
        <v>31</v>
      </c>
      <c r="C2" s="2">
        <v>31910252</v>
      </c>
      <c r="D2" s="2">
        <v>112164773</v>
      </c>
      <c r="E2" s="2">
        <v>240716313</v>
      </c>
      <c r="I2" s="2" t="s">
        <v>31</v>
      </c>
      <c r="J2" s="8">
        <v>27844.897033158813</v>
      </c>
      <c r="K2" s="8">
        <v>97875.02006980803</v>
      </c>
      <c r="L2" s="8">
        <v>210049.13874345549</v>
      </c>
      <c r="P2" s="2" t="s">
        <v>32</v>
      </c>
      <c r="Q2" s="2">
        <v>471004</v>
      </c>
      <c r="R2" s="2">
        <v>869381</v>
      </c>
      <c r="S2" s="2">
        <v>1368653</v>
      </c>
      <c r="W2" s="2" t="s">
        <v>32</v>
      </c>
      <c r="X2" s="8">
        <v>409.56869565217391</v>
      </c>
      <c r="Y2" s="8">
        <v>755.98347826086956</v>
      </c>
      <c r="Z2" s="8">
        <v>1190.1330434782608</v>
      </c>
    </row>
    <row r="3" spans="2:26">
      <c r="B3" s="2" t="s">
        <v>2</v>
      </c>
      <c r="C3" s="2">
        <v>33037761</v>
      </c>
      <c r="D3" s="2">
        <v>116089083</v>
      </c>
      <c r="E3" s="2">
        <v>248486276</v>
      </c>
      <c r="I3" s="2" t="s">
        <v>2</v>
      </c>
      <c r="J3" s="8">
        <v>29236.956637168143</v>
      </c>
      <c r="K3" s="8">
        <v>102733.70176991151</v>
      </c>
      <c r="L3" s="8">
        <v>219899.3592920354</v>
      </c>
      <c r="P3" s="2" t="s">
        <v>48</v>
      </c>
      <c r="Q3" s="2">
        <v>489333</v>
      </c>
      <c r="R3" s="2">
        <v>893482</v>
      </c>
      <c r="S3" s="2">
        <v>1498332</v>
      </c>
      <c r="W3" s="2" t="s">
        <v>48</v>
      </c>
      <c r="X3" s="8">
        <v>433.03805309734514</v>
      </c>
      <c r="Y3" s="8">
        <v>790.69203539823013</v>
      </c>
      <c r="Z3" s="8">
        <v>1325.9575221238938</v>
      </c>
    </row>
    <row r="4" spans="2:26">
      <c r="B4" s="2" t="s">
        <v>20</v>
      </c>
      <c r="C4" s="2">
        <v>33400115</v>
      </c>
      <c r="D4" s="2">
        <v>117243744</v>
      </c>
      <c r="E4" s="2">
        <v>251489208</v>
      </c>
      <c r="I4" s="2" t="s">
        <v>20</v>
      </c>
      <c r="J4" s="8">
        <v>29741.865538735528</v>
      </c>
      <c r="K4" s="8">
        <v>104402.26536064113</v>
      </c>
      <c r="L4" s="8">
        <v>223944.08548530721</v>
      </c>
      <c r="P4" s="2" t="s">
        <v>49</v>
      </c>
      <c r="Q4" s="2">
        <v>511427</v>
      </c>
      <c r="R4" s="2">
        <v>913992</v>
      </c>
      <c r="S4" s="2">
        <v>1520683</v>
      </c>
      <c r="W4" s="2" t="s">
        <v>49</v>
      </c>
      <c r="X4" s="8">
        <v>455.41139804096173</v>
      </c>
      <c r="Y4" s="8">
        <v>813.88423864648269</v>
      </c>
      <c r="Z4" s="8">
        <v>1354.1255565449687</v>
      </c>
    </row>
    <row r="5" spans="2:26">
      <c r="B5" s="2" t="s">
        <v>23</v>
      </c>
      <c r="C5" s="2">
        <v>35176484</v>
      </c>
      <c r="D5" s="2">
        <v>123048898</v>
      </c>
      <c r="E5" s="2">
        <v>263158108</v>
      </c>
      <c r="I5" s="2" t="s">
        <v>23</v>
      </c>
      <c r="J5" s="8">
        <v>31435.64253798034</v>
      </c>
      <c r="K5" s="8">
        <v>109963.26899016979</v>
      </c>
      <c r="L5" s="8">
        <v>235172.57193923145</v>
      </c>
      <c r="P5" s="2" t="s">
        <v>50</v>
      </c>
      <c r="Q5" s="2">
        <v>532883</v>
      </c>
      <c r="R5" s="2">
        <v>973057</v>
      </c>
      <c r="S5" s="2">
        <v>1584967</v>
      </c>
      <c r="T5" s="2"/>
      <c r="W5" s="2" t="s">
        <v>50</v>
      </c>
      <c r="X5" s="8">
        <v>476.2135835567471</v>
      </c>
      <c r="Y5" s="8">
        <v>869.57730116175162</v>
      </c>
      <c r="Z5" s="8">
        <v>1416.413762287757</v>
      </c>
    </row>
    <row r="6" spans="2:26">
      <c r="B6" s="2" t="s">
        <v>25</v>
      </c>
      <c r="C6" s="2">
        <v>35623307</v>
      </c>
      <c r="D6" s="2">
        <v>125345336</v>
      </c>
      <c r="E6" s="2">
        <v>269213969</v>
      </c>
      <c r="I6" s="2" t="s">
        <v>25</v>
      </c>
      <c r="J6" s="8">
        <v>32006.565139263254</v>
      </c>
      <c r="K6" s="8">
        <v>112619.34950584007</v>
      </c>
      <c r="L6" s="8">
        <v>241881.37376460017</v>
      </c>
      <c r="P6" s="2" t="s">
        <v>51</v>
      </c>
      <c r="Q6" s="2">
        <v>548092</v>
      </c>
      <c r="R6" s="2">
        <v>984530</v>
      </c>
      <c r="S6" s="2">
        <v>1610768</v>
      </c>
      <c r="W6" s="2" t="s">
        <v>51</v>
      </c>
      <c r="X6" s="8">
        <v>492.44564240790658</v>
      </c>
      <c r="Y6" s="8">
        <v>884.57322551662173</v>
      </c>
      <c r="Z6" s="8">
        <v>1447.2309074573225</v>
      </c>
    </row>
    <row r="27" spans="2:19">
      <c r="I27" t="s">
        <v>11</v>
      </c>
      <c r="J27" t="s">
        <v>42</v>
      </c>
    </row>
    <row r="28" spans="2:19">
      <c r="B28" t="s">
        <v>3</v>
      </c>
      <c r="C28" t="s">
        <v>19</v>
      </c>
      <c r="D28" t="s">
        <v>4</v>
      </c>
      <c r="E28" t="s">
        <v>5</v>
      </c>
      <c r="F28" t="s">
        <v>6</v>
      </c>
      <c r="G28" t="s">
        <v>7</v>
      </c>
      <c r="I28" t="s">
        <v>12</v>
      </c>
      <c r="J28" t="s">
        <v>43</v>
      </c>
    </row>
    <row r="29" spans="2:19">
      <c r="B29" s="2" t="s">
        <v>27</v>
      </c>
      <c r="C29" t="s">
        <v>0</v>
      </c>
      <c r="D29">
        <v>3</v>
      </c>
      <c r="E29">
        <v>262</v>
      </c>
      <c r="F29">
        <v>445</v>
      </c>
      <c r="G29">
        <v>651</v>
      </c>
      <c r="H29" s="1" t="s">
        <v>17</v>
      </c>
      <c r="I29">
        <v>10</v>
      </c>
      <c r="J29" s="1" t="s">
        <v>18</v>
      </c>
      <c r="K29">
        <f>E29*I29</f>
        <v>2620</v>
      </c>
      <c r="L29">
        <f>F29*I29</f>
        <v>4450</v>
      </c>
      <c r="M29">
        <f>G29*I29</f>
        <v>6510</v>
      </c>
    </row>
    <row r="30" spans="2:19">
      <c r="B30" s="2" t="s">
        <v>27</v>
      </c>
      <c r="C30" t="s">
        <v>0</v>
      </c>
      <c r="D30">
        <v>2</v>
      </c>
      <c r="E30">
        <v>252</v>
      </c>
      <c r="F30">
        <v>435</v>
      </c>
      <c r="G30">
        <v>638</v>
      </c>
      <c r="H30" s="1" t="s">
        <v>17</v>
      </c>
      <c r="I30">
        <v>80</v>
      </c>
      <c r="J30" s="1" t="s">
        <v>18</v>
      </c>
      <c r="K30">
        <f t="shared" ref="K30:K41" si="0">E30*I30</f>
        <v>20160</v>
      </c>
      <c r="L30">
        <f t="shared" ref="L30:L41" si="1">F30*I30</f>
        <v>34800</v>
      </c>
      <c r="M30">
        <f t="shared" ref="M30:M41" si="2">G30*I30</f>
        <v>51040</v>
      </c>
    </row>
    <row r="31" spans="2:19">
      <c r="B31" s="2" t="s">
        <v>27</v>
      </c>
      <c r="C31" t="s">
        <v>0</v>
      </c>
      <c r="D31">
        <v>1</v>
      </c>
      <c r="E31">
        <v>280</v>
      </c>
      <c r="F31">
        <v>433</v>
      </c>
      <c r="G31">
        <v>630</v>
      </c>
      <c r="H31" s="1" t="s">
        <v>17</v>
      </c>
      <c r="I31">
        <v>747</v>
      </c>
      <c r="J31" s="1" t="s">
        <v>18</v>
      </c>
      <c r="K31">
        <f t="shared" si="0"/>
        <v>209160</v>
      </c>
      <c r="L31">
        <f t="shared" si="1"/>
        <v>323451</v>
      </c>
      <c r="M31">
        <f t="shared" si="2"/>
        <v>470610</v>
      </c>
    </row>
    <row r="32" spans="2:19">
      <c r="B32" s="2" t="s">
        <v>27</v>
      </c>
      <c r="C32" t="s">
        <v>1</v>
      </c>
      <c r="D32">
        <v>12</v>
      </c>
      <c r="E32">
        <v>407675</v>
      </c>
      <c r="F32">
        <v>1434933</v>
      </c>
      <c r="G32">
        <v>3097207</v>
      </c>
      <c r="H32" s="1" t="s">
        <v>17</v>
      </c>
      <c r="I32">
        <v>1</v>
      </c>
      <c r="J32" s="1" t="s">
        <v>18</v>
      </c>
      <c r="K32">
        <f t="shared" si="0"/>
        <v>407675</v>
      </c>
      <c r="L32">
        <f t="shared" si="1"/>
        <v>1434933</v>
      </c>
      <c r="M32">
        <f t="shared" si="2"/>
        <v>3097207</v>
      </c>
      <c r="P32" s="2"/>
      <c r="Q32" s="2" t="s">
        <v>5</v>
      </c>
      <c r="R32" s="2" t="s">
        <v>6</v>
      </c>
      <c r="S32" s="2" t="s">
        <v>7</v>
      </c>
    </row>
    <row r="33" spans="2:19">
      <c r="B33" s="2" t="s">
        <v>27</v>
      </c>
      <c r="C33" t="s">
        <v>1</v>
      </c>
      <c r="D33">
        <v>10</v>
      </c>
      <c r="E33">
        <v>348125</v>
      </c>
      <c r="F33">
        <v>1227473</v>
      </c>
      <c r="G33">
        <v>2640592</v>
      </c>
      <c r="H33" s="1" t="s">
        <v>17</v>
      </c>
      <c r="I33">
        <v>1</v>
      </c>
      <c r="J33" s="1" t="s">
        <v>18</v>
      </c>
      <c r="K33">
        <f t="shared" si="0"/>
        <v>348125</v>
      </c>
      <c r="L33">
        <f t="shared" si="1"/>
        <v>1227473</v>
      </c>
      <c r="M33">
        <f t="shared" si="2"/>
        <v>2640592</v>
      </c>
      <c r="P33" s="2" t="s">
        <v>9</v>
      </c>
      <c r="Q33" s="2">
        <v>31910252</v>
      </c>
      <c r="R33" s="2">
        <v>112164773</v>
      </c>
      <c r="S33" s="2">
        <v>240716313</v>
      </c>
    </row>
    <row r="34" spans="2:19">
      <c r="B34" s="2" t="s">
        <v>27</v>
      </c>
      <c r="C34" t="s">
        <v>1</v>
      </c>
      <c r="D34">
        <v>9</v>
      </c>
      <c r="E34">
        <v>313565</v>
      </c>
      <c r="F34">
        <v>1116592</v>
      </c>
      <c r="G34">
        <v>2382625</v>
      </c>
      <c r="H34" s="1" t="s">
        <v>17</v>
      </c>
      <c r="I34">
        <v>2</v>
      </c>
      <c r="J34" s="1" t="s">
        <v>18</v>
      </c>
      <c r="K34">
        <f t="shared" si="0"/>
        <v>627130</v>
      </c>
      <c r="L34">
        <f t="shared" si="1"/>
        <v>2233184</v>
      </c>
      <c r="M34">
        <f t="shared" si="2"/>
        <v>4765250</v>
      </c>
      <c r="P34" s="2" t="s">
        <v>8</v>
      </c>
      <c r="Q34" s="3">
        <f>Q33/1146</f>
        <v>27844.897033158813</v>
      </c>
      <c r="R34" s="3">
        <f t="shared" ref="R34:S34" si="3">R33/1146</f>
        <v>97875.02006980803</v>
      </c>
      <c r="S34" s="3">
        <f t="shared" si="3"/>
        <v>210049.13874345549</v>
      </c>
    </row>
    <row r="35" spans="2:19">
      <c r="B35" s="2" t="s">
        <v>27</v>
      </c>
      <c r="C35" t="s">
        <v>1</v>
      </c>
      <c r="D35">
        <v>8</v>
      </c>
      <c r="E35">
        <v>277422</v>
      </c>
      <c r="F35">
        <v>981322</v>
      </c>
      <c r="G35">
        <v>2107351</v>
      </c>
      <c r="H35" s="1" t="s">
        <v>17</v>
      </c>
      <c r="I35">
        <v>2</v>
      </c>
      <c r="J35" s="1" t="s">
        <v>18</v>
      </c>
      <c r="K35">
        <f t="shared" si="0"/>
        <v>554844</v>
      </c>
      <c r="L35">
        <f t="shared" si="1"/>
        <v>1962644</v>
      </c>
      <c r="M35">
        <f t="shared" si="2"/>
        <v>4214702</v>
      </c>
    </row>
    <row r="36" spans="2:19">
      <c r="B36" s="2" t="s">
        <v>27</v>
      </c>
      <c r="C36" t="s">
        <v>1</v>
      </c>
      <c r="D36">
        <v>7</v>
      </c>
      <c r="E36">
        <v>244277</v>
      </c>
      <c r="F36">
        <v>862384</v>
      </c>
      <c r="G36">
        <v>1880117</v>
      </c>
      <c r="H36" s="1" t="s">
        <v>17</v>
      </c>
      <c r="I36">
        <v>7</v>
      </c>
      <c r="J36" s="1" t="s">
        <v>18</v>
      </c>
      <c r="K36">
        <f t="shared" si="0"/>
        <v>1709939</v>
      </c>
      <c r="L36">
        <f t="shared" si="1"/>
        <v>6036688</v>
      </c>
      <c r="M36">
        <f t="shared" si="2"/>
        <v>13160819</v>
      </c>
    </row>
    <row r="37" spans="2:19">
      <c r="B37" s="2" t="s">
        <v>27</v>
      </c>
      <c r="C37" t="s">
        <v>1</v>
      </c>
      <c r="D37">
        <v>6</v>
      </c>
      <c r="E37">
        <v>213538</v>
      </c>
      <c r="F37">
        <v>751011</v>
      </c>
      <c r="G37">
        <v>1600210</v>
      </c>
      <c r="H37" s="1" t="s">
        <v>17</v>
      </c>
      <c r="I37">
        <v>10</v>
      </c>
      <c r="J37" s="1" t="s">
        <v>18</v>
      </c>
      <c r="K37">
        <f t="shared" si="0"/>
        <v>2135380</v>
      </c>
      <c r="L37">
        <f t="shared" si="1"/>
        <v>7510110</v>
      </c>
      <c r="M37">
        <f t="shared" si="2"/>
        <v>16002100</v>
      </c>
    </row>
    <row r="38" spans="2:19">
      <c r="B38" s="2" t="s">
        <v>27</v>
      </c>
      <c r="C38" t="s">
        <v>1</v>
      </c>
      <c r="D38">
        <v>5</v>
      </c>
      <c r="E38">
        <v>166770</v>
      </c>
      <c r="F38">
        <v>589160</v>
      </c>
      <c r="G38">
        <v>1271499</v>
      </c>
      <c r="H38" s="1" t="s">
        <v>17</v>
      </c>
      <c r="I38">
        <v>13</v>
      </c>
      <c r="J38" s="1" t="s">
        <v>18</v>
      </c>
      <c r="K38">
        <f t="shared" si="0"/>
        <v>2168010</v>
      </c>
      <c r="L38">
        <f t="shared" si="1"/>
        <v>7659080</v>
      </c>
      <c r="M38">
        <f t="shared" si="2"/>
        <v>16529487</v>
      </c>
    </row>
    <row r="39" spans="2:19">
      <c r="B39" s="2" t="s">
        <v>27</v>
      </c>
      <c r="C39" t="s">
        <v>1</v>
      </c>
      <c r="D39">
        <v>4</v>
      </c>
      <c r="E39">
        <v>135407</v>
      </c>
      <c r="F39">
        <v>475968</v>
      </c>
      <c r="G39">
        <v>1017356</v>
      </c>
      <c r="H39" s="1" t="s">
        <v>17</v>
      </c>
      <c r="I39">
        <v>39</v>
      </c>
      <c r="J39" s="1" t="s">
        <v>18</v>
      </c>
      <c r="K39">
        <f t="shared" si="0"/>
        <v>5280873</v>
      </c>
      <c r="L39">
        <f t="shared" si="1"/>
        <v>18562752</v>
      </c>
      <c r="M39">
        <f t="shared" si="2"/>
        <v>39676884</v>
      </c>
    </row>
    <row r="40" spans="2:19">
      <c r="B40" s="2" t="s">
        <v>27</v>
      </c>
      <c r="C40" t="s">
        <v>1</v>
      </c>
      <c r="D40">
        <v>3</v>
      </c>
      <c r="E40">
        <v>103434</v>
      </c>
      <c r="F40">
        <v>363946</v>
      </c>
      <c r="G40">
        <v>778056</v>
      </c>
      <c r="H40" s="1" t="s">
        <v>17</v>
      </c>
      <c r="I40">
        <v>70</v>
      </c>
      <c r="J40" s="1" t="s">
        <v>18</v>
      </c>
      <c r="K40">
        <f t="shared" si="0"/>
        <v>7240380</v>
      </c>
      <c r="L40">
        <f t="shared" si="1"/>
        <v>25476220</v>
      </c>
      <c r="M40">
        <f t="shared" si="2"/>
        <v>54463920</v>
      </c>
    </row>
    <row r="41" spans="2:19">
      <c r="B41" s="2" t="s">
        <v>27</v>
      </c>
      <c r="C41" t="s">
        <v>1</v>
      </c>
      <c r="D41">
        <v>2</v>
      </c>
      <c r="E41">
        <v>68329</v>
      </c>
      <c r="F41">
        <v>242067</v>
      </c>
      <c r="G41">
        <v>522178</v>
      </c>
      <c r="H41" s="1" t="s">
        <v>17</v>
      </c>
      <c r="I41">
        <v>164</v>
      </c>
      <c r="J41" s="1" t="s">
        <v>18</v>
      </c>
      <c r="K41">
        <f t="shared" si="0"/>
        <v>11205956</v>
      </c>
      <c r="L41">
        <f t="shared" si="1"/>
        <v>39698988</v>
      </c>
      <c r="M41">
        <f t="shared" si="2"/>
        <v>85637192</v>
      </c>
    </row>
    <row r="42" spans="2:19">
      <c r="H42" s="1" t="s">
        <v>22</v>
      </c>
      <c r="I42">
        <f>SUM(I29:I41)</f>
        <v>1146</v>
      </c>
      <c r="J42" s="1" t="s">
        <v>9</v>
      </c>
      <c r="K42">
        <f>SUM(K29:K41)</f>
        <v>31910252</v>
      </c>
      <c r="L42">
        <f>SUM(L29:L41)</f>
        <v>112164773</v>
      </c>
      <c r="M42">
        <f>SUM(M29:M41)</f>
        <v>240716313</v>
      </c>
    </row>
    <row r="44" spans="2:19">
      <c r="I44" t="s">
        <v>11</v>
      </c>
      <c r="J44" t="s">
        <v>44</v>
      </c>
    </row>
    <row r="45" spans="2:19">
      <c r="B45" t="s">
        <v>3</v>
      </c>
      <c r="C45" t="s">
        <v>19</v>
      </c>
      <c r="D45" t="s">
        <v>4</v>
      </c>
      <c r="E45" t="s">
        <v>5</v>
      </c>
      <c r="F45" t="s">
        <v>6</v>
      </c>
      <c r="G45" t="s">
        <v>7</v>
      </c>
      <c r="I45" t="s">
        <v>12</v>
      </c>
      <c r="J45" t="s">
        <v>64</v>
      </c>
    </row>
    <row r="46" spans="2:19">
      <c r="B46" s="2" t="s">
        <v>2</v>
      </c>
      <c r="C46" t="s">
        <v>0</v>
      </c>
      <c r="D46">
        <v>3</v>
      </c>
      <c r="E46">
        <v>232</v>
      </c>
      <c r="F46">
        <v>409</v>
      </c>
      <c r="G46">
        <v>618</v>
      </c>
      <c r="H46" s="1" t="s">
        <v>17</v>
      </c>
      <c r="I46">
        <v>10</v>
      </c>
      <c r="J46" s="1" t="s">
        <v>18</v>
      </c>
      <c r="K46">
        <f>E46*I46</f>
        <v>2320</v>
      </c>
      <c r="L46">
        <f>F46*I46</f>
        <v>4090</v>
      </c>
      <c r="M46">
        <f>G46*I46</f>
        <v>6180</v>
      </c>
    </row>
    <row r="47" spans="2:19">
      <c r="B47" s="2" t="s">
        <v>2</v>
      </c>
      <c r="C47" t="s">
        <v>0</v>
      </c>
      <c r="D47">
        <v>2</v>
      </c>
      <c r="E47">
        <v>236</v>
      </c>
      <c r="F47">
        <v>387</v>
      </c>
      <c r="G47">
        <v>567</v>
      </c>
      <c r="H47" s="1" t="s">
        <v>17</v>
      </c>
      <c r="I47">
        <v>82</v>
      </c>
      <c r="J47" s="1" t="s">
        <v>18</v>
      </c>
      <c r="K47">
        <f t="shared" ref="K47:K59" si="4">E47*I47</f>
        <v>19352</v>
      </c>
      <c r="L47">
        <f t="shared" ref="L47:L59" si="5">F47*I47</f>
        <v>31734</v>
      </c>
      <c r="M47">
        <f t="shared" ref="M47:M59" si="6">G47*I47</f>
        <v>46494</v>
      </c>
    </row>
    <row r="48" spans="2:19">
      <c r="B48" s="2" t="s">
        <v>2</v>
      </c>
      <c r="C48" t="s">
        <v>0</v>
      </c>
      <c r="D48">
        <v>1</v>
      </c>
      <c r="E48">
        <v>232</v>
      </c>
      <c r="F48">
        <v>361</v>
      </c>
      <c r="G48">
        <v>523</v>
      </c>
      <c r="H48" s="1" t="s">
        <v>17</v>
      </c>
      <c r="I48">
        <v>734</v>
      </c>
      <c r="J48" s="1" t="s">
        <v>18</v>
      </c>
      <c r="K48">
        <f t="shared" si="4"/>
        <v>170288</v>
      </c>
      <c r="L48">
        <f t="shared" si="5"/>
        <v>264974</v>
      </c>
      <c r="M48">
        <f t="shared" si="6"/>
        <v>383882</v>
      </c>
    </row>
    <row r="49" spans="2:19">
      <c r="B49" s="2" t="s">
        <v>2</v>
      </c>
      <c r="C49" t="s">
        <v>1</v>
      </c>
      <c r="D49">
        <v>14</v>
      </c>
      <c r="E49">
        <v>478261</v>
      </c>
      <c r="F49">
        <v>1695880</v>
      </c>
      <c r="G49">
        <v>3639463</v>
      </c>
      <c r="H49" s="1" t="s">
        <v>17</v>
      </c>
      <c r="I49">
        <v>1</v>
      </c>
      <c r="J49" s="1" t="s">
        <v>18</v>
      </c>
      <c r="K49">
        <f t="shared" si="4"/>
        <v>478261</v>
      </c>
      <c r="L49">
        <f t="shared" si="5"/>
        <v>1695880</v>
      </c>
      <c r="M49">
        <f t="shared" si="6"/>
        <v>3639463</v>
      </c>
      <c r="P49" s="2"/>
      <c r="Q49" s="2" t="s">
        <v>5</v>
      </c>
      <c r="R49" s="2" t="s">
        <v>6</v>
      </c>
      <c r="S49" s="2" t="s">
        <v>7</v>
      </c>
    </row>
    <row r="50" spans="2:19">
      <c r="B50" s="2" t="s">
        <v>2</v>
      </c>
      <c r="C50" t="s">
        <v>1</v>
      </c>
      <c r="D50">
        <v>10</v>
      </c>
      <c r="E50">
        <v>343180</v>
      </c>
      <c r="F50">
        <v>1215692</v>
      </c>
      <c r="G50">
        <v>2605502</v>
      </c>
      <c r="H50" s="1" t="s">
        <v>17</v>
      </c>
      <c r="I50">
        <v>3</v>
      </c>
      <c r="J50" s="1" t="s">
        <v>18</v>
      </c>
      <c r="K50">
        <f t="shared" si="4"/>
        <v>1029540</v>
      </c>
      <c r="L50">
        <f t="shared" si="5"/>
        <v>3647076</v>
      </c>
      <c r="M50">
        <f t="shared" si="6"/>
        <v>7816506</v>
      </c>
      <c r="P50" s="2" t="s">
        <v>9</v>
      </c>
      <c r="Q50" s="2">
        <v>33037761</v>
      </c>
      <c r="R50" s="2">
        <v>116089083</v>
      </c>
      <c r="S50" s="2">
        <v>248486276</v>
      </c>
    </row>
    <row r="51" spans="2:19">
      <c r="B51" s="2" t="s">
        <v>2</v>
      </c>
      <c r="C51" t="s">
        <v>1</v>
      </c>
      <c r="D51">
        <v>11</v>
      </c>
      <c r="E51">
        <v>389429</v>
      </c>
      <c r="F51">
        <v>1336946</v>
      </c>
      <c r="G51">
        <v>3016584</v>
      </c>
      <c r="H51" s="1" t="s">
        <v>17</v>
      </c>
      <c r="I51">
        <v>1</v>
      </c>
      <c r="J51" s="1" t="s">
        <v>18</v>
      </c>
      <c r="K51">
        <f t="shared" si="4"/>
        <v>389429</v>
      </c>
      <c r="L51">
        <f t="shared" si="5"/>
        <v>1336946</v>
      </c>
      <c r="M51">
        <f t="shared" si="6"/>
        <v>3016584</v>
      </c>
      <c r="P51" s="2" t="s">
        <v>8</v>
      </c>
      <c r="Q51" s="3">
        <f>Q50/1130</f>
        <v>29236.956637168143</v>
      </c>
      <c r="R51" s="3">
        <f t="shared" ref="R51:S51" si="7">R50/1130</f>
        <v>102733.70176991151</v>
      </c>
      <c r="S51" s="3">
        <f t="shared" si="7"/>
        <v>219899.3592920354</v>
      </c>
    </row>
    <row r="52" spans="2:19">
      <c r="B52" s="2" t="s">
        <v>2</v>
      </c>
      <c r="C52" t="s">
        <v>1</v>
      </c>
      <c r="D52">
        <v>4</v>
      </c>
      <c r="E52">
        <v>132585</v>
      </c>
      <c r="F52">
        <v>463262</v>
      </c>
      <c r="G52">
        <v>988313</v>
      </c>
      <c r="H52" s="1" t="s">
        <v>17</v>
      </c>
      <c r="I52">
        <v>32</v>
      </c>
      <c r="J52" s="1" t="s">
        <v>18</v>
      </c>
      <c r="K52">
        <f t="shared" si="4"/>
        <v>4242720</v>
      </c>
      <c r="L52">
        <f t="shared" si="5"/>
        <v>14824384</v>
      </c>
      <c r="M52">
        <f t="shared" si="6"/>
        <v>31626016</v>
      </c>
    </row>
    <row r="53" spans="2:19">
      <c r="B53" s="2" t="s">
        <v>2</v>
      </c>
      <c r="C53" t="s">
        <v>1</v>
      </c>
      <c r="D53">
        <v>6</v>
      </c>
      <c r="E53">
        <v>211024</v>
      </c>
      <c r="F53">
        <v>744643</v>
      </c>
      <c r="G53">
        <v>1605588</v>
      </c>
      <c r="H53" s="1" t="s">
        <v>17</v>
      </c>
      <c r="I53">
        <v>11</v>
      </c>
      <c r="J53" s="1" t="s">
        <v>18</v>
      </c>
      <c r="K53">
        <f t="shared" si="4"/>
        <v>2321264</v>
      </c>
      <c r="L53">
        <f t="shared" si="5"/>
        <v>8191073</v>
      </c>
      <c r="M53">
        <f t="shared" si="6"/>
        <v>17661468</v>
      </c>
    </row>
    <row r="54" spans="2:19">
      <c r="B54" s="2" t="s">
        <v>2</v>
      </c>
      <c r="C54" t="s">
        <v>1</v>
      </c>
      <c r="D54">
        <v>8</v>
      </c>
      <c r="E54">
        <v>281691</v>
      </c>
      <c r="F54">
        <v>998019</v>
      </c>
      <c r="G54">
        <v>2134610</v>
      </c>
      <c r="H54" s="1" t="s">
        <v>17</v>
      </c>
      <c r="I54">
        <v>5</v>
      </c>
      <c r="J54" s="1" t="s">
        <v>18</v>
      </c>
      <c r="K54">
        <f t="shared" si="4"/>
        <v>1408455</v>
      </c>
      <c r="L54">
        <f t="shared" si="5"/>
        <v>4990095</v>
      </c>
      <c r="M54">
        <f t="shared" si="6"/>
        <v>10673050</v>
      </c>
    </row>
    <row r="55" spans="2:19">
      <c r="B55" s="2" t="s">
        <v>2</v>
      </c>
      <c r="C55" t="s">
        <v>1</v>
      </c>
      <c r="D55">
        <v>9</v>
      </c>
      <c r="E55">
        <v>314929</v>
      </c>
      <c r="F55">
        <v>1112753</v>
      </c>
      <c r="G55">
        <v>2391270</v>
      </c>
      <c r="H55" s="1" t="s">
        <v>17</v>
      </c>
      <c r="I55">
        <v>5</v>
      </c>
      <c r="J55" s="1" t="s">
        <v>18</v>
      </c>
      <c r="K55">
        <f t="shared" si="4"/>
        <v>1574645</v>
      </c>
      <c r="L55">
        <f t="shared" si="5"/>
        <v>5563765</v>
      </c>
      <c r="M55">
        <f t="shared" si="6"/>
        <v>11956350</v>
      </c>
    </row>
    <row r="56" spans="2:19">
      <c r="B56" s="2" t="s">
        <v>2</v>
      </c>
      <c r="C56" t="s">
        <v>1</v>
      </c>
      <c r="D56">
        <v>3</v>
      </c>
      <c r="E56">
        <v>101380</v>
      </c>
      <c r="F56">
        <v>357147</v>
      </c>
      <c r="G56">
        <v>762882</v>
      </c>
      <c r="H56" s="1" t="s">
        <v>17</v>
      </c>
      <c r="I56">
        <v>70</v>
      </c>
      <c r="J56" s="1" t="s">
        <v>18</v>
      </c>
      <c r="K56">
        <f t="shared" si="4"/>
        <v>7096600</v>
      </c>
      <c r="L56">
        <f t="shared" si="5"/>
        <v>25000290</v>
      </c>
      <c r="M56">
        <f t="shared" si="6"/>
        <v>53401740</v>
      </c>
    </row>
    <row r="57" spans="2:19">
      <c r="B57" s="2" t="s">
        <v>2</v>
      </c>
      <c r="C57" t="s">
        <v>1</v>
      </c>
      <c r="D57">
        <v>7</v>
      </c>
      <c r="E57">
        <v>235288</v>
      </c>
      <c r="F57">
        <v>829600</v>
      </c>
      <c r="G57">
        <v>1769377</v>
      </c>
      <c r="H57" s="1" t="s">
        <v>17</v>
      </c>
      <c r="I57">
        <v>5</v>
      </c>
      <c r="J57" s="1" t="s">
        <v>18</v>
      </c>
      <c r="K57">
        <f t="shared" si="4"/>
        <v>1176440</v>
      </c>
      <c r="L57">
        <f t="shared" si="5"/>
        <v>4148000</v>
      </c>
      <c r="M57">
        <f t="shared" si="6"/>
        <v>8846885</v>
      </c>
    </row>
    <row r="58" spans="2:19">
      <c r="B58" s="2" t="s">
        <v>2</v>
      </c>
      <c r="C58" t="s">
        <v>1</v>
      </c>
      <c r="D58">
        <v>2</v>
      </c>
      <c r="E58">
        <v>68629</v>
      </c>
      <c r="F58">
        <v>242736</v>
      </c>
      <c r="G58">
        <v>519198</v>
      </c>
      <c r="H58" s="1" t="s">
        <v>17</v>
      </c>
      <c r="I58">
        <v>157</v>
      </c>
      <c r="J58" s="1" t="s">
        <v>18</v>
      </c>
      <c r="K58">
        <f t="shared" si="4"/>
        <v>10774753</v>
      </c>
      <c r="L58">
        <f t="shared" si="5"/>
        <v>38109552</v>
      </c>
      <c r="M58">
        <f t="shared" si="6"/>
        <v>81514086</v>
      </c>
    </row>
    <row r="59" spans="2:19">
      <c r="B59" s="2" t="s">
        <v>2</v>
      </c>
      <c r="C59" t="s">
        <v>1</v>
      </c>
      <c r="D59">
        <v>5</v>
      </c>
      <c r="E59">
        <v>168121</v>
      </c>
      <c r="F59">
        <v>591516</v>
      </c>
      <c r="G59">
        <v>1278398</v>
      </c>
      <c r="H59" s="1" t="s">
        <v>17</v>
      </c>
      <c r="I59">
        <v>14</v>
      </c>
      <c r="J59" s="1" t="s">
        <v>18</v>
      </c>
      <c r="K59">
        <f t="shared" si="4"/>
        <v>2353694</v>
      </c>
      <c r="L59">
        <f t="shared" si="5"/>
        <v>8281224</v>
      </c>
      <c r="M59">
        <f t="shared" si="6"/>
        <v>17897572</v>
      </c>
    </row>
    <row r="60" spans="2:19">
      <c r="H60" s="1" t="s">
        <v>22</v>
      </c>
      <c r="I60">
        <f>SUM(I46:I59)</f>
        <v>1130</v>
      </c>
      <c r="J60" s="1" t="s">
        <v>9</v>
      </c>
      <c r="K60">
        <f>SUM(K46:K59)</f>
        <v>33037761</v>
      </c>
      <c r="L60">
        <f>SUM(L46:L59)</f>
        <v>116089083</v>
      </c>
      <c r="M60">
        <f>SUM(M46:M59)</f>
        <v>248486276</v>
      </c>
    </row>
    <row r="62" spans="2:19">
      <c r="I62" t="s">
        <v>11</v>
      </c>
      <c r="J62" t="s">
        <v>45</v>
      </c>
    </row>
    <row r="63" spans="2:19">
      <c r="B63" t="s">
        <v>3</v>
      </c>
      <c r="C63" t="s">
        <v>19</v>
      </c>
      <c r="D63" t="s">
        <v>4</v>
      </c>
      <c r="E63" t="s">
        <v>5</v>
      </c>
      <c r="F63" t="s">
        <v>6</v>
      </c>
      <c r="G63" t="s">
        <v>7</v>
      </c>
      <c r="I63" t="s">
        <v>12</v>
      </c>
      <c r="J63" t="s">
        <v>64</v>
      </c>
    </row>
    <row r="64" spans="2:19">
      <c r="B64" s="2" t="s">
        <v>20</v>
      </c>
      <c r="C64" t="s">
        <v>0</v>
      </c>
      <c r="D64">
        <v>1</v>
      </c>
      <c r="E64">
        <v>227</v>
      </c>
      <c r="F64">
        <v>332</v>
      </c>
      <c r="G64">
        <v>522</v>
      </c>
      <c r="H64" s="1" t="s">
        <v>17</v>
      </c>
      <c r="I64">
        <v>728</v>
      </c>
      <c r="J64" s="1" t="s">
        <v>18</v>
      </c>
      <c r="K64">
        <f>E64*I64</f>
        <v>165256</v>
      </c>
      <c r="L64">
        <f>F64*I64</f>
        <v>241696</v>
      </c>
      <c r="M64">
        <f>G64*I64</f>
        <v>380016</v>
      </c>
    </row>
    <row r="65" spans="2:19">
      <c r="B65" s="2" t="s">
        <v>20</v>
      </c>
      <c r="C65" t="s">
        <v>0</v>
      </c>
      <c r="D65">
        <v>2</v>
      </c>
      <c r="E65">
        <v>215</v>
      </c>
      <c r="F65">
        <v>310</v>
      </c>
      <c r="G65">
        <v>495</v>
      </c>
      <c r="H65" s="1" t="s">
        <v>17</v>
      </c>
      <c r="I65">
        <v>80</v>
      </c>
      <c r="J65" s="1" t="s">
        <v>18</v>
      </c>
      <c r="K65">
        <f t="shared" ref="K65:K78" si="8">E65*I65</f>
        <v>17200</v>
      </c>
      <c r="L65">
        <f t="shared" ref="L65:L78" si="9">F65*I65</f>
        <v>24800</v>
      </c>
      <c r="M65">
        <f t="shared" ref="M65:M78" si="10">G65*I65</f>
        <v>39600</v>
      </c>
    </row>
    <row r="66" spans="2:19">
      <c r="B66" s="2" t="s">
        <v>20</v>
      </c>
      <c r="C66" t="s">
        <v>0</v>
      </c>
      <c r="D66">
        <v>3</v>
      </c>
      <c r="E66">
        <v>233</v>
      </c>
      <c r="F66">
        <v>429</v>
      </c>
      <c r="G66">
        <v>592</v>
      </c>
      <c r="H66" s="1" t="s">
        <v>17</v>
      </c>
      <c r="I66">
        <v>10</v>
      </c>
      <c r="J66" s="1" t="s">
        <v>18</v>
      </c>
      <c r="K66">
        <f t="shared" si="8"/>
        <v>2330</v>
      </c>
      <c r="L66">
        <f t="shared" si="9"/>
        <v>4290</v>
      </c>
      <c r="M66">
        <f t="shared" si="10"/>
        <v>5920</v>
      </c>
    </row>
    <row r="67" spans="2:19">
      <c r="B67" s="2" t="s">
        <v>20</v>
      </c>
      <c r="C67" t="s">
        <v>0</v>
      </c>
      <c r="D67">
        <v>4</v>
      </c>
      <c r="E67">
        <v>258</v>
      </c>
      <c r="F67">
        <v>471</v>
      </c>
      <c r="G67">
        <v>704</v>
      </c>
      <c r="H67" s="1" t="s">
        <v>17</v>
      </c>
      <c r="I67">
        <v>1</v>
      </c>
      <c r="J67" s="1" t="s">
        <v>18</v>
      </c>
      <c r="K67">
        <f t="shared" si="8"/>
        <v>258</v>
      </c>
      <c r="L67">
        <f t="shared" si="9"/>
        <v>471</v>
      </c>
      <c r="M67">
        <f t="shared" si="10"/>
        <v>704</v>
      </c>
      <c r="P67" s="2"/>
      <c r="Q67" s="2" t="s">
        <v>5</v>
      </c>
      <c r="R67" s="2" t="s">
        <v>6</v>
      </c>
      <c r="S67" s="2" t="s">
        <v>7</v>
      </c>
    </row>
    <row r="68" spans="2:19">
      <c r="B68" s="2" t="s">
        <v>20</v>
      </c>
      <c r="C68" t="s">
        <v>1</v>
      </c>
      <c r="D68">
        <v>2</v>
      </c>
      <c r="E68">
        <v>69609</v>
      </c>
      <c r="F68">
        <v>244816</v>
      </c>
      <c r="G68">
        <v>525020</v>
      </c>
      <c r="H68" s="1" t="s">
        <v>17</v>
      </c>
      <c r="I68">
        <v>157</v>
      </c>
      <c r="J68" s="1" t="s">
        <v>18</v>
      </c>
      <c r="K68">
        <f t="shared" si="8"/>
        <v>10928613</v>
      </c>
      <c r="L68">
        <f t="shared" si="9"/>
        <v>38436112</v>
      </c>
      <c r="M68">
        <f t="shared" si="10"/>
        <v>82428140</v>
      </c>
      <c r="P68" s="2" t="s">
        <v>9</v>
      </c>
      <c r="Q68" s="2">
        <v>33400115</v>
      </c>
      <c r="R68" s="2">
        <v>117243744</v>
      </c>
      <c r="S68" s="2">
        <v>251489208</v>
      </c>
    </row>
    <row r="69" spans="2:19">
      <c r="B69" s="2" t="s">
        <v>20</v>
      </c>
      <c r="C69" t="s">
        <v>1</v>
      </c>
      <c r="D69">
        <v>3</v>
      </c>
      <c r="E69">
        <v>103670</v>
      </c>
      <c r="F69">
        <v>365200</v>
      </c>
      <c r="G69">
        <v>785557</v>
      </c>
      <c r="H69" s="1" t="s">
        <v>17</v>
      </c>
      <c r="I69">
        <v>70</v>
      </c>
      <c r="J69" s="1" t="s">
        <v>18</v>
      </c>
      <c r="K69">
        <f t="shared" si="8"/>
        <v>7256900</v>
      </c>
      <c r="L69">
        <f t="shared" si="9"/>
        <v>25564000</v>
      </c>
      <c r="M69">
        <f t="shared" si="10"/>
        <v>54988990</v>
      </c>
      <c r="P69" s="2" t="s">
        <v>8</v>
      </c>
      <c r="Q69" s="3">
        <f>Q68/1123</f>
        <v>29741.865538735528</v>
      </c>
      <c r="R69" s="3">
        <f t="shared" ref="R69:S69" si="11">R68/1123</f>
        <v>104402.26536064113</v>
      </c>
      <c r="S69" s="3">
        <f t="shared" si="11"/>
        <v>223944.08548530721</v>
      </c>
    </row>
    <row r="70" spans="2:19">
      <c r="B70" s="2" t="s">
        <v>20</v>
      </c>
      <c r="C70" t="s">
        <v>1</v>
      </c>
      <c r="D70">
        <v>6</v>
      </c>
      <c r="E70">
        <v>202635</v>
      </c>
      <c r="F70">
        <v>709608</v>
      </c>
      <c r="G70">
        <v>1521679</v>
      </c>
      <c r="H70" s="1" t="s">
        <v>17</v>
      </c>
      <c r="I70">
        <v>11</v>
      </c>
      <c r="J70" s="1" t="s">
        <v>18</v>
      </c>
      <c r="K70">
        <f t="shared" si="8"/>
        <v>2228985</v>
      </c>
      <c r="L70">
        <f t="shared" si="9"/>
        <v>7805688</v>
      </c>
      <c r="M70">
        <f t="shared" si="10"/>
        <v>16738469</v>
      </c>
    </row>
    <row r="71" spans="2:19">
      <c r="B71" s="2" t="s">
        <v>20</v>
      </c>
      <c r="C71" t="s">
        <v>1</v>
      </c>
      <c r="D71">
        <v>10</v>
      </c>
      <c r="E71">
        <v>350028</v>
      </c>
      <c r="F71">
        <v>1234902</v>
      </c>
      <c r="G71">
        <v>2671257</v>
      </c>
      <c r="H71" s="1" t="s">
        <v>17</v>
      </c>
      <c r="I71">
        <v>3</v>
      </c>
      <c r="J71" s="1" t="s">
        <v>18</v>
      </c>
      <c r="K71">
        <f t="shared" si="8"/>
        <v>1050084</v>
      </c>
      <c r="L71">
        <f t="shared" si="9"/>
        <v>3704706</v>
      </c>
      <c r="M71">
        <f t="shared" si="10"/>
        <v>8013771</v>
      </c>
    </row>
    <row r="72" spans="2:19">
      <c r="B72" s="2" t="s">
        <v>20</v>
      </c>
      <c r="C72" t="s">
        <v>1</v>
      </c>
      <c r="D72">
        <v>8</v>
      </c>
      <c r="E72">
        <v>281827</v>
      </c>
      <c r="F72">
        <v>997521</v>
      </c>
      <c r="G72">
        <v>2116802</v>
      </c>
      <c r="H72" s="1" t="s">
        <v>17</v>
      </c>
      <c r="I72">
        <v>5</v>
      </c>
      <c r="J72" s="1" t="s">
        <v>18</v>
      </c>
      <c r="K72">
        <f t="shared" si="8"/>
        <v>1409135</v>
      </c>
      <c r="L72">
        <f t="shared" si="9"/>
        <v>4987605</v>
      </c>
      <c r="M72">
        <f t="shared" si="10"/>
        <v>10584010</v>
      </c>
    </row>
    <row r="73" spans="2:19">
      <c r="B73" s="2" t="s">
        <v>20</v>
      </c>
      <c r="C73" t="s">
        <v>1</v>
      </c>
      <c r="D73">
        <v>9</v>
      </c>
      <c r="E73">
        <v>313740</v>
      </c>
      <c r="F73">
        <v>1115406</v>
      </c>
      <c r="G73">
        <v>2406533</v>
      </c>
      <c r="H73" s="1" t="s">
        <v>17</v>
      </c>
      <c r="I73">
        <v>5</v>
      </c>
      <c r="J73" s="1" t="s">
        <v>18</v>
      </c>
      <c r="K73">
        <f t="shared" si="8"/>
        <v>1568700</v>
      </c>
      <c r="L73">
        <f t="shared" si="9"/>
        <v>5577030</v>
      </c>
      <c r="M73">
        <f t="shared" si="10"/>
        <v>12032665</v>
      </c>
    </row>
    <row r="74" spans="2:19">
      <c r="B74" s="2" t="s">
        <v>20</v>
      </c>
      <c r="C74" t="s">
        <v>1</v>
      </c>
      <c r="D74">
        <v>5</v>
      </c>
      <c r="E74">
        <v>169745</v>
      </c>
      <c r="F74">
        <v>595902</v>
      </c>
      <c r="G74">
        <v>1269572</v>
      </c>
      <c r="H74" s="1" t="s">
        <v>17</v>
      </c>
      <c r="I74">
        <v>14</v>
      </c>
      <c r="J74" s="1" t="s">
        <v>18</v>
      </c>
      <c r="K74">
        <f t="shared" si="8"/>
        <v>2376430</v>
      </c>
      <c r="L74">
        <f t="shared" si="9"/>
        <v>8342628</v>
      </c>
      <c r="M74">
        <f t="shared" si="10"/>
        <v>17774008</v>
      </c>
    </row>
    <row r="75" spans="2:19">
      <c r="B75" s="2" t="s">
        <v>20</v>
      </c>
      <c r="C75" t="s">
        <v>1</v>
      </c>
      <c r="D75">
        <v>4</v>
      </c>
      <c r="E75">
        <v>134633</v>
      </c>
      <c r="F75">
        <v>472904</v>
      </c>
      <c r="G75">
        <v>1014031</v>
      </c>
      <c r="H75" s="1" t="s">
        <v>17</v>
      </c>
      <c r="I75">
        <v>32</v>
      </c>
      <c r="J75" s="1" t="s">
        <v>18</v>
      </c>
      <c r="K75">
        <f t="shared" si="8"/>
        <v>4308256</v>
      </c>
      <c r="L75">
        <f t="shared" si="9"/>
        <v>15132928</v>
      </c>
      <c r="M75">
        <f t="shared" si="10"/>
        <v>32448992</v>
      </c>
    </row>
    <row r="76" spans="2:19">
      <c r="B76" s="2" t="s">
        <v>20</v>
      </c>
      <c r="C76" t="s">
        <v>1</v>
      </c>
      <c r="D76">
        <v>7</v>
      </c>
      <c r="E76">
        <v>243833</v>
      </c>
      <c r="F76">
        <v>866964</v>
      </c>
      <c r="G76">
        <v>1869833</v>
      </c>
      <c r="H76" s="1" t="s">
        <v>17</v>
      </c>
      <c r="I76">
        <v>5</v>
      </c>
      <c r="J76" s="1" t="s">
        <v>18</v>
      </c>
      <c r="K76">
        <f t="shared" si="8"/>
        <v>1219165</v>
      </c>
      <c r="L76">
        <f t="shared" si="9"/>
        <v>4334820</v>
      </c>
      <c r="M76">
        <f t="shared" si="10"/>
        <v>9349165</v>
      </c>
    </row>
    <row r="77" spans="2:19">
      <c r="B77" s="2" t="s">
        <v>20</v>
      </c>
      <c r="C77" t="s">
        <v>1</v>
      </c>
      <c r="D77">
        <v>14</v>
      </c>
      <c r="E77">
        <v>480397</v>
      </c>
      <c r="F77">
        <v>1692115</v>
      </c>
      <c r="G77">
        <v>3609945</v>
      </c>
      <c r="H77" s="1" t="s">
        <v>17</v>
      </c>
      <c r="I77">
        <v>1</v>
      </c>
      <c r="J77" s="1" t="s">
        <v>18</v>
      </c>
      <c r="K77">
        <f t="shared" si="8"/>
        <v>480397</v>
      </c>
      <c r="L77">
        <f t="shared" si="9"/>
        <v>1692115</v>
      </c>
      <c r="M77">
        <f t="shared" si="10"/>
        <v>3609945</v>
      </c>
    </row>
    <row r="78" spans="2:19">
      <c r="B78" s="2" t="s">
        <v>20</v>
      </c>
      <c r="C78" t="s">
        <v>1</v>
      </c>
      <c r="D78">
        <v>11</v>
      </c>
      <c r="E78">
        <v>388406</v>
      </c>
      <c r="F78">
        <v>1394855</v>
      </c>
      <c r="G78">
        <v>3094813</v>
      </c>
      <c r="H78" s="1" t="s">
        <v>17</v>
      </c>
      <c r="I78">
        <v>1</v>
      </c>
      <c r="J78" s="1" t="s">
        <v>18</v>
      </c>
      <c r="K78">
        <f t="shared" si="8"/>
        <v>388406</v>
      </c>
      <c r="L78">
        <f t="shared" si="9"/>
        <v>1394855</v>
      </c>
      <c r="M78">
        <f t="shared" si="10"/>
        <v>3094813</v>
      </c>
    </row>
    <row r="79" spans="2:19">
      <c r="H79" s="1" t="s">
        <v>22</v>
      </c>
      <c r="I79">
        <f>SUM(I64:I78)</f>
        <v>1123</v>
      </c>
      <c r="J79" s="1" t="s">
        <v>9</v>
      </c>
      <c r="K79">
        <f>SUM(K64:K78)</f>
        <v>33400115</v>
      </c>
      <c r="L79">
        <f>SUM(L64:L78)</f>
        <v>117243744</v>
      </c>
      <c r="M79">
        <f>SUM(M64:M78)</f>
        <v>251489208</v>
      </c>
    </row>
    <row r="81" spans="2:19">
      <c r="I81" t="s">
        <v>11</v>
      </c>
      <c r="J81" t="s">
        <v>46</v>
      </c>
    </row>
    <row r="82" spans="2:19">
      <c r="B82" t="s">
        <v>3</v>
      </c>
      <c r="C82" t="s">
        <v>19</v>
      </c>
      <c r="D82" t="s">
        <v>4</v>
      </c>
      <c r="E82" t="s">
        <v>5</v>
      </c>
      <c r="F82" t="s">
        <v>6</v>
      </c>
      <c r="G82" t="s">
        <v>7</v>
      </c>
      <c r="I82" t="s">
        <v>12</v>
      </c>
      <c r="J82" t="s">
        <v>65</v>
      </c>
    </row>
    <row r="83" spans="2:19">
      <c r="B83" s="2" t="s">
        <v>23</v>
      </c>
      <c r="C83" t="s">
        <v>0</v>
      </c>
      <c r="D83">
        <v>3</v>
      </c>
      <c r="E83">
        <v>235</v>
      </c>
      <c r="F83">
        <v>405</v>
      </c>
      <c r="G83">
        <v>645</v>
      </c>
      <c r="H83" s="1" t="s">
        <v>17</v>
      </c>
      <c r="I83">
        <v>5</v>
      </c>
      <c r="J83" s="1" t="s">
        <v>18</v>
      </c>
      <c r="K83">
        <f>E83*I83</f>
        <v>1175</v>
      </c>
      <c r="L83">
        <f>F83*I83</f>
        <v>2025</v>
      </c>
      <c r="M83">
        <f>G83*I83</f>
        <v>3225</v>
      </c>
    </row>
    <row r="84" spans="2:19">
      <c r="B84" s="2" t="s">
        <v>23</v>
      </c>
      <c r="C84" t="s">
        <v>0</v>
      </c>
      <c r="D84">
        <v>2</v>
      </c>
      <c r="E84">
        <v>229</v>
      </c>
      <c r="F84">
        <v>376</v>
      </c>
      <c r="G84">
        <v>582</v>
      </c>
      <c r="H84" s="1" t="s">
        <v>17</v>
      </c>
      <c r="I84">
        <v>70</v>
      </c>
      <c r="J84" s="1" t="s">
        <v>18</v>
      </c>
      <c r="K84">
        <f t="shared" ref="K84:K96" si="12">E84*I84</f>
        <v>16030</v>
      </c>
      <c r="L84">
        <f t="shared" ref="L84:L96" si="13">F84*I84</f>
        <v>26320</v>
      </c>
      <c r="M84">
        <f t="shared" ref="M84:M96" si="14">G84*I84</f>
        <v>40740</v>
      </c>
    </row>
    <row r="85" spans="2:19">
      <c r="B85" s="2" t="s">
        <v>23</v>
      </c>
      <c r="C85" t="s">
        <v>0</v>
      </c>
      <c r="D85">
        <v>1</v>
      </c>
      <c r="E85">
        <v>330</v>
      </c>
      <c r="F85">
        <v>341</v>
      </c>
      <c r="G85">
        <v>536</v>
      </c>
      <c r="H85" s="1" t="s">
        <v>17</v>
      </c>
      <c r="I85">
        <v>719</v>
      </c>
      <c r="J85" s="1" t="s">
        <v>18</v>
      </c>
      <c r="K85">
        <f t="shared" si="12"/>
        <v>237270</v>
      </c>
      <c r="L85">
        <f t="shared" si="13"/>
        <v>245179</v>
      </c>
      <c r="M85">
        <f t="shared" si="14"/>
        <v>385384</v>
      </c>
    </row>
    <row r="86" spans="2:19">
      <c r="B86" s="2" t="s">
        <v>23</v>
      </c>
      <c r="C86" t="s">
        <v>1</v>
      </c>
      <c r="D86">
        <v>14</v>
      </c>
      <c r="E86">
        <v>476274</v>
      </c>
      <c r="F86">
        <v>1685844</v>
      </c>
      <c r="G86">
        <v>3604810</v>
      </c>
      <c r="H86" s="1" t="s">
        <v>17</v>
      </c>
      <c r="I86">
        <v>1</v>
      </c>
      <c r="J86" s="1" t="s">
        <v>18</v>
      </c>
      <c r="K86">
        <f t="shared" si="12"/>
        <v>476274</v>
      </c>
      <c r="L86">
        <f t="shared" si="13"/>
        <v>1685844</v>
      </c>
      <c r="M86">
        <f t="shared" si="14"/>
        <v>3604810</v>
      </c>
      <c r="P86" s="2"/>
      <c r="Q86" s="2" t="s">
        <v>5</v>
      </c>
      <c r="R86" s="2" t="s">
        <v>6</v>
      </c>
      <c r="S86" s="2" t="s">
        <v>7</v>
      </c>
    </row>
    <row r="87" spans="2:19">
      <c r="B87" s="2" t="s">
        <v>23</v>
      </c>
      <c r="C87" t="s">
        <v>1</v>
      </c>
      <c r="D87">
        <v>10</v>
      </c>
      <c r="E87">
        <v>340075</v>
      </c>
      <c r="F87">
        <v>1195231</v>
      </c>
      <c r="G87">
        <v>2586075</v>
      </c>
      <c r="H87" s="1" t="s">
        <v>17</v>
      </c>
      <c r="I87">
        <v>3</v>
      </c>
      <c r="J87" s="1" t="s">
        <v>18</v>
      </c>
      <c r="K87">
        <f t="shared" si="12"/>
        <v>1020225</v>
      </c>
      <c r="L87">
        <f t="shared" si="13"/>
        <v>3585693</v>
      </c>
      <c r="M87">
        <f t="shared" si="14"/>
        <v>7758225</v>
      </c>
      <c r="P87" s="2" t="s">
        <v>9</v>
      </c>
      <c r="Q87" s="2">
        <v>35176484</v>
      </c>
      <c r="R87" s="2">
        <v>123048898</v>
      </c>
      <c r="S87" s="2">
        <v>263158108</v>
      </c>
    </row>
    <row r="88" spans="2:19">
      <c r="B88" s="2" t="s">
        <v>23</v>
      </c>
      <c r="C88" t="s">
        <v>1</v>
      </c>
      <c r="D88">
        <v>4</v>
      </c>
      <c r="E88">
        <v>132330</v>
      </c>
      <c r="F88">
        <v>463104</v>
      </c>
      <c r="G88">
        <v>995206</v>
      </c>
      <c r="H88" s="1" t="s">
        <v>17</v>
      </c>
      <c r="I88">
        <v>32</v>
      </c>
      <c r="J88" s="1" t="s">
        <v>18</v>
      </c>
      <c r="K88">
        <f t="shared" si="12"/>
        <v>4234560</v>
      </c>
      <c r="L88">
        <f t="shared" si="13"/>
        <v>14819328</v>
      </c>
      <c r="M88">
        <f t="shared" si="14"/>
        <v>31846592</v>
      </c>
      <c r="P88" s="2" t="s">
        <v>8</v>
      </c>
      <c r="Q88" s="3">
        <f>Q87/1119</f>
        <v>31435.64253798034</v>
      </c>
      <c r="R88" s="3">
        <f t="shared" ref="R88:S88" si="15">R87/1119</f>
        <v>109963.26899016979</v>
      </c>
      <c r="S88" s="3">
        <f t="shared" si="15"/>
        <v>235172.57193923145</v>
      </c>
    </row>
    <row r="89" spans="2:19">
      <c r="B89" s="2" t="s">
        <v>23</v>
      </c>
      <c r="C89" t="s">
        <v>1</v>
      </c>
      <c r="D89">
        <v>6</v>
      </c>
      <c r="E89">
        <v>210362</v>
      </c>
      <c r="F89">
        <v>741387</v>
      </c>
      <c r="G89">
        <v>1590104</v>
      </c>
      <c r="H89" s="1" t="s">
        <v>17</v>
      </c>
      <c r="I89">
        <v>11</v>
      </c>
      <c r="J89" s="1" t="s">
        <v>18</v>
      </c>
      <c r="K89">
        <f t="shared" si="12"/>
        <v>2313982</v>
      </c>
      <c r="L89">
        <f t="shared" si="13"/>
        <v>8155257</v>
      </c>
      <c r="M89">
        <f t="shared" si="14"/>
        <v>17491144</v>
      </c>
    </row>
    <row r="90" spans="2:19">
      <c r="B90" s="2" t="s">
        <v>23</v>
      </c>
      <c r="C90" t="s">
        <v>1</v>
      </c>
      <c r="D90">
        <v>8</v>
      </c>
      <c r="E90">
        <v>277782</v>
      </c>
      <c r="F90">
        <v>985750</v>
      </c>
      <c r="G90">
        <v>2111071</v>
      </c>
      <c r="H90" s="1" t="s">
        <v>17</v>
      </c>
      <c r="I90">
        <v>5</v>
      </c>
      <c r="J90" s="1" t="s">
        <v>18</v>
      </c>
      <c r="K90">
        <f t="shared" si="12"/>
        <v>1388910</v>
      </c>
      <c r="L90">
        <f t="shared" si="13"/>
        <v>4928750</v>
      </c>
      <c r="M90">
        <f t="shared" si="14"/>
        <v>10555355</v>
      </c>
    </row>
    <row r="91" spans="2:19">
      <c r="B91" s="2" t="s">
        <v>23</v>
      </c>
      <c r="C91" t="s">
        <v>1</v>
      </c>
      <c r="D91">
        <v>9</v>
      </c>
      <c r="E91">
        <v>311907</v>
      </c>
      <c r="F91">
        <v>1113357</v>
      </c>
      <c r="G91">
        <v>2376383</v>
      </c>
      <c r="H91" s="1" t="s">
        <v>17</v>
      </c>
      <c r="I91">
        <v>5</v>
      </c>
      <c r="J91" s="1" t="s">
        <v>18</v>
      </c>
      <c r="K91">
        <f t="shared" si="12"/>
        <v>1559535</v>
      </c>
      <c r="L91">
        <f t="shared" si="13"/>
        <v>5566785</v>
      </c>
      <c r="M91">
        <f t="shared" si="14"/>
        <v>11881915</v>
      </c>
    </row>
    <row r="92" spans="2:19">
      <c r="B92" s="2" t="s">
        <v>23</v>
      </c>
      <c r="C92" t="s">
        <v>1</v>
      </c>
      <c r="D92">
        <v>3</v>
      </c>
      <c r="E92">
        <v>100767</v>
      </c>
      <c r="F92">
        <v>355850</v>
      </c>
      <c r="G92">
        <v>756806</v>
      </c>
      <c r="H92" s="1" t="s">
        <v>17</v>
      </c>
      <c r="I92">
        <v>71</v>
      </c>
      <c r="J92" s="1" t="s">
        <v>18</v>
      </c>
      <c r="K92">
        <f t="shared" si="12"/>
        <v>7154457</v>
      </c>
      <c r="L92">
        <f t="shared" si="13"/>
        <v>25265350</v>
      </c>
      <c r="M92">
        <f t="shared" si="14"/>
        <v>53733226</v>
      </c>
    </row>
    <row r="93" spans="2:19">
      <c r="B93" s="2" t="s">
        <v>23</v>
      </c>
      <c r="C93" t="s">
        <v>1</v>
      </c>
      <c r="D93">
        <v>7</v>
      </c>
      <c r="E93">
        <v>233636</v>
      </c>
      <c r="F93">
        <v>826029</v>
      </c>
      <c r="G93">
        <v>1781011</v>
      </c>
      <c r="H93" s="1" t="s">
        <v>17</v>
      </c>
      <c r="I93">
        <v>5</v>
      </c>
      <c r="J93" s="1" t="s">
        <v>18</v>
      </c>
      <c r="K93">
        <f t="shared" si="12"/>
        <v>1168180</v>
      </c>
      <c r="L93">
        <f t="shared" si="13"/>
        <v>4130145</v>
      </c>
      <c r="M93">
        <f t="shared" si="14"/>
        <v>8905055</v>
      </c>
    </row>
    <row r="94" spans="2:19">
      <c r="B94" s="2" t="s">
        <v>23</v>
      </c>
      <c r="C94" t="s">
        <v>1</v>
      </c>
      <c r="D94">
        <v>19</v>
      </c>
      <c r="E94">
        <v>1002236</v>
      </c>
      <c r="F94">
        <v>2951025</v>
      </c>
      <c r="G94">
        <v>6412565</v>
      </c>
      <c r="H94" s="1" t="s">
        <v>17</v>
      </c>
      <c r="I94">
        <v>1</v>
      </c>
      <c r="J94" s="1" t="s">
        <v>18</v>
      </c>
      <c r="K94">
        <f t="shared" si="12"/>
        <v>1002236</v>
      </c>
      <c r="L94">
        <f t="shared" si="13"/>
        <v>2951025</v>
      </c>
      <c r="M94">
        <f t="shared" si="14"/>
        <v>6412565</v>
      </c>
    </row>
    <row r="95" spans="2:19">
      <c r="B95" s="2" t="s">
        <v>23</v>
      </c>
      <c r="C95" t="s">
        <v>1</v>
      </c>
      <c r="D95">
        <v>2</v>
      </c>
      <c r="E95">
        <v>68630</v>
      </c>
      <c r="F95">
        <v>243337</v>
      </c>
      <c r="G95">
        <v>520332</v>
      </c>
      <c r="H95" s="1" t="s">
        <v>17</v>
      </c>
      <c r="I95">
        <v>176</v>
      </c>
      <c r="J95" s="1" t="s">
        <v>18</v>
      </c>
      <c r="K95">
        <f t="shared" si="12"/>
        <v>12078880</v>
      </c>
      <c r="L95">
        <f t="shared" si="13"/>
        <v>42827312</v>
      </c>
      <c r="M95">
        <f t="shared" si="14"/>
        <v>91578432</v>
      </c>
    </row>
    <row r="96" spans="2:19">
      <c r="B96" s="2" t="s">
        <v>23</v>
      </c>
      <c r="C96" t="s">
        <v>1</v>
      </c>
      <c r="D96">
        <v>5</v>
      </c>
      <c r="E96">
        <v>168318</v>
      </c>
      <c r="F96">
        <v>590659</v>
      </c>
      <c r="G96">
        <v>1264096</v>
      </c>
      <c r="H96" s="1" t="s">
        <v>17</v>
      </c>
      <c r="I96">
        <v>15</v>
      </c>
      <c r="J96" s="1" t="s">
        <v>18</v>
      </c>
      <c r="K96">
        <f t="shared" si="12"/>
        <v>2524770</v>
      </c>
      <c r="L96">
        <f t="shared" si="13"/>
        <v>8859885</v>
      </c>
      <c r="M96">
        <f t="shared" si="14"/>
        <v>18961440</v>
      </c>
    </row>
    <row r="97" spans="2:19">
      <c r="H97" s="1" t="s">
        <v>22</v>
      </c>
      <c r="I97">
        <f>SUM(I83:I96)</f>
        <v>1119</v>
      </c>
      <c r="J97" s="1" t="s">
        <v>9</v>
      </c>
      <c r="K97">
        <f>SUM(K83:K96)</f>
        <v>35176484</v>
      </c>
      <c r="L97">
        <f>SUM(L83:L96)</f>
        <v>123048898</v>
      </c>
      <c r="M97">
        <f>SUM(M83:M96)</f>
        <v>263158108</v>
      </c>
    </row>
    <row r="99" spans="2:19">
      <c r="I99" t="s">
        <v>11</v>
      </c>
      <c r="J99" t="s">
        <v>47</v>
      </c>
    </row>
    <row r="100" spans="2:19">
      <c r="B100" t="s">
        <v>3</v>
      </c>
      <c r="C100" t="s">
        <v>19</v>
      </c>
      <c r="D100" t="s">
        <v>4</v>
      </c>
      <c r="E100" t="s">
        <v>5</v>
      </c>
      <c r="F100" t="s">
        <v>6</v>
      </c>
      <c r="G100" t="s">
        <v>7</v>
      </c>
      <c r="I100" t="s">
        <v>12</v>
      </c>
      <c r="J100" t="s">
        <v>66</v>
      </c>
    </row>
    <row r="101" spans="2:19">
      <c r="B101" s="2" t="s">
        <v>25</v>
      </c>
      <c r="C101" t="s">
        <v>0</v>
      </c>
      <c r="D101">
        <v>1</v>
      </c>
      <c r="E101">
        <v>226</v>
      </c>
      <c r="F101">
        <v>330</v>
      </c>
      <c r="G101">
        <v>557</v>
      </c>
      <c r="H101" s="1" t="s">
        <v>17</v>
      </c>
      <c r="I101">
        <v>711</v>
      </c>
      <c r="J101" s="1" t="s">
        <v>18</v>
      </c>
      <c r="K101">
        <f>E101*I101</f>
        <v>160686</v>
      </c>
      <c r="L101">
        <f>F101*I101</f>
        <v>234630</v>
      </c>
      <c r="M101">
        <f>G101*I101</f>
        <v>396027</v>
      </c>
    </row>
    <row r="102" spans="2:19">
      <c r="B102" s="2" t="s">
        <v>25</v>
      </c>
      <c r="C102" t="s">
        <v>0</v>
      </c>
      <c r="D102">
        <v>2</v>
      </c>
      <c r="E102">
        <v>197</v>
      </c>
      <c r="F102">
        <v>344</v>
      </c>
      <c r="G102">
        <v>469</v>
      </c>
      <c r="H102" s="1" t="s">
        <v>17</v>
      </c>
      <c r="I102">
        <v>66</v>
      </c>
      <c r="J102" s="1" t="s">
        <v>18</v>
      </c>
      <c r="K102">
        <f t="shared" ref="K102:K115" si="16">E102*I102</f>
        <v>13002</v>
      </c>
      <c r="L102">
        <f t="shared" ref="L102:L115" si="17">F102*I102</f>
        <v>22704</v>
      </c>
      <c r="M102">
        <f t="shared" ref="M102:M115" si="18">G102*I102</f>
        <v>30954</v>
      </c>
    </row>
    <row r="103" spans="2:19">
      <c r="B103" s="2" t="s">
        <v>25</v>
      </c>
      <c r="C103" t="s">
        <v>0</v>
      </c>
      <c r="D103">
        <v>3</v>
      </c>
      <c r="E103">
        <v>232</v>
      </c>
      <c r="F103">
        <v>370</v>
      </c>
      <c r="G103">
        <v>585</v>
      </c>
      <c r="H103" s="1" t="s">
        <v>17</v>
      </c>
      <c r="I103">
        <v>6</v>
      </c>
      <c r="J103" s="1" t="s">
        <v>18</v>
      </c>
      <c r="K103">
        <f t="shared" si="16"/>
        <v>1392</v>
      </c>
      <c r="L103">
        <f t="shared" si="17"/>
        <v>2220</v>
      </c>
      <c r="M103">
        <f t="shared" si="18"/>
        <v>3510</v>
      </c>
    </row>
    <row r="104" spans="2:19">
      <c r="B104" s="2" t="s">
        <v>25</v>
      </c>
      <c r="C104" t="s">
        <v>0</v>
      </c>
      <c r="D104">
        <v>4</v>
      </c>
      <c r="E104">
        <v>297</v>
      </c>
      <c r="F104">
        <v>432</v>
      </c>
      <c r="G104">
        <v>685</v>
      </c>
      <c r="H104" s="1" t="s">
        <v>17</v>
      </c>
      <c r="I104">
        <v>1</v>
      </c>
      <c r="J104" s="1" t="s">
        <v>18</v>
      </c>
      <c r="K104">
        <f t="shared" si="16"/>
        <v>297</v>
      </c>
      <c r="L104">
        <f t="shared" si="17"/>
        <v>432</v>
      </c>
      <c r="M104">
        <f t="shared" si="18"/>
        <v>685</v>
      </c>
      <c r="P104" s="2"/>
      <c r="Q104" s="2" t="s">
        <v>5</v>
      </c>
      <c r="R104" s="2" t="s">
        <v>6</v>
      </c>
      <c r="S104" s="2" t="s">
        <v>7</v>
      </c>
    </row>
    <row r="105" spans="2:19">
      <c r="B105" s="2" t="s">
        <v>25</v>
      </c>
      <c r="C105" t="s">
        <v>1</v>
      </c>
      <c r="D105">
        <v>2</v>
      </c>
      <c r="E105">
        <v>69077</v>
      </c>
      <c r="F105">
        <v>244273</v>
      </c>
      <c r="G105">
        <v>526298</v>
      </c>
      <c r="H105" s="1" t="s">
        <v>17</v>
      </c>
      <c r="I105">
        <v>175</v>
      </c>
      <c r="J105" s="1" t="s">
        <v>18</v>
      </c>
      <c r="K105">
        <f t="shared" si="16"/>
        <v>12088475</v>
      </c>
      <c r="L105">
        <f t="shared" si="17"/>
        <v>42747775</v>
      </c>
      <c r="M105">
        <f t="shared" si="18"/>
        <v>92102150</v>
      </c>
      <c r="P105" s="2" t="s">
        <v>9</v>
      </c>
      <c r="Q105" s="2">
        <v>35623307</v>
      </c>
      <c r="R105" s="2">
        <v>125345336</v>
      </c>
      <c r="S105" s="2">
        <v>269213969</v>
      </c>
    </row>
    <row r="106" spans="2:19">
      <c r="B106" s="2" t="s">
        <v>25</v>
      </c>
      <c r="C106" t="s">
        <v>1</v>
      </c>
      <c r="D106">
        <v>3</v>
      </c>
      <c r="E106">
        <v>104122</v>
      </c>
      <c r="F106">
        <v>364459</v>
      </c>
      <c r="G106">
        <v>781662</v>
      </c>
      <c r="H106" s="1" t="s">
        <v>17</v>
      </c>
      <c r="I106">
        <v>73</v>
      </c>
      <c r="J106" s="1" t="s">
        <v>18</v>
      </c>
      <c r="K106">
        <f t="shared" si="16"/>
        <v>7600906</v>
      </c>
      <c r="L106">
        <f t="shared" si="17"/>
        <v>26605507</v>
      </c>
      <c r="M106">
        <f t="shared" si="18"/>
        <v>57061326</v>
      </c>
      <c r="P106" s="2" t="s">
        <v>8</v>
      </c>
      <c r="Q106" s="3">
        <f>Q105/1113</f>
        <v>32006.565139263254</v>
      </c>
      <c r="R106" s="3">
        <f t="shared" ref="R106:S106" si="19">R105/1113</f>
        <v>112619.34950584007</v>
      </c>
      <c r="S106" s="3">
        <f t="shared" si="19"/>
        <v>241881.37376460017</v>
      </c>
    </row>
    <row r="107" spans="2:19">
      <c r="B107" s="2" t="s">
        <v>25</v>
      </c>
      <c r="C107" t="s">
        <v>1</v>
      </c>
      <c r="D107">
        <v>6</v>
      </c>
      <c r="E107">
        <v>202229</v>
      </c>
      <c r="F107">
        <v>711477</v>
      </c>
      <c r="G107">
        <v>1519951</v>
      </c>
      <c r="H107" s="1" t="s">
        <v>17</v>
      </c>
      <c r="I107">
        <v>11</v>
      </c>
      <c r="J107" s="1" t="s">
        <v>18</v>
      </c>
      <c r="K107">
        <f t="shared" si="16"/>
        <v>2224519</v>
      </c>
      <c r="L107">
        <f t="shared" si="17"/>
        <v>7826247</v>
      </c>
      <c r="M107">
        <f t="shared" si="18"/>
        <v>16719461</v>
      </c>
    </row>
    <row r="108" spans="2:19">
      <c r="B108" s="2" t="s">
        <v>25</v>
      </c>
      <c r="C108" t="s">
        <v>1</v>
      </c>
      <c r="D108">
        <v>10</v>
      </c>
      <c r="E108">
        <v>346495</v>
      </c>
      <c r="F108">
        <v>1230541</v>
      </c>
      <c r="G108">
        <v>2630337</v>
      </c>
      <c r="H108" s="1" t="s">
        <v>17</v>
      </c>
      <c r="I108">
        <v>3</v>
      </c>
      <c r="J108" s="1" t="s">
        <v>18</v>
      </c>
      <c r="K108">
        <f t="shared" si="16"/>
        <v>1039485</v>
      </c>
      <c r="L108">
        <f t="shared" si="17"/>
        <v>3691623</v>
      </c>
      <c r="M108">
        <f t="shared" si="18"/>
        <v>7891011</v>
      </c>
    </row>
    <row r="109" spans="2:19">
      <c r="B109" s="2" t="s">
        <v>25</v>
      </c>
      <c r="C109" t="s">
        <v>1</v>
      </c>
      <c r="D109">
        <v>8</v>
      </c>
      <c r="E109">
        <v>277301</v>
      </c>
      <c r="F109">
        <v>983395</v>
      </c>
      <c r="G109">
        <v>2110597</v>
      </c>
      <c r="H109" s="1" t="s">
        <v>17</v>
      </c>
      <c r="I109">
        <v>5</v>
      </c>
      <c r="J109" s="1" t="s">
        <v>18</v>
      </c>
      <c r="K109">
        <f t="shared" si="16"/>
        <v>1386505</v>
      </c>
      <c r="L109">
        <f t="shared" si="17"/>
        <v>4916975</v>
      </c>
      <c r="M109">
        <f t="shared" si="18"/>
        <v>10552985</v>
      </c>
    </row>
    <row r="110" spans="2:19">
      <c r="B110" s="2" t="s">
        <v>25</v>
      </c>
      <c r="C110" t="s">
        <v>1</v>
      </c>
      <c r="D110">
        <v>9</v>
      </c>
      <c r="E110">
        <v>312944</v>
      </c>
      <c r="F110">
        <v>1104975</v>
      </c>
      <c r="G110">
        <v>2375970</v>
      </c>
      <c r="H110" s="1" t="s">
        <v>17</v>
      </c>
      <c r="I110">
        <v>5</v>
      </c>
      <c r="J110" s="1" t="s">
        <v>18</v>
      </c>
      <c r="K110">
        <f t="shared" si="16"/>
        <v>1564720</v>
      </c>
      <c r="L110">
        <f t="shared" si="17"/>
        <v>5524875</v>
      </c>
      <c r="M110">
        <f t="shared" si="18"/>
        <v>11879850</v>
      </c>
    </row>
    <row r="111" spans="2:19">
      <c r="B111" s="2" t="s">
        <v>25</v>
      </c>
      <c r="C111" t="s">
        <v>1</v>
      </c>
      <c r="D111">
        <v>5</v>
      </c>
      <c r="E111">
        <v>167591</v>
      </c>
      <c r="F111">
        <v>588383</v>
      </c>
      <c r="G111">
        <v>1258621</v>
      </c>
      <c r="H111" s="1" t="s">
        <v>17</v>
      </c>
      <c r="I111">
        <v>14</v>
      </c>
      <c r="J111" s="1" t="s">
        <v>18</v>
      </c>
      <c r="K111">
        <f t="shared" si="16"/>
        <v>2346274</v>
      </c>
      <c r="L111">
        <f t="shared" si="17"/>
        <v>8237362</v>
      </c>
      <c r="M111">
        <f t="shared" si="18"/>
        <v>17620694</v>
      </c>
    </row>
    <row r="112" spans="2:19">
      <c r="B112" s="2" t="s">
        <v>25</v>
      </c>
      <c r="C112" t="s">
        <v>1</v>
      </c>
      <c r="D112">
        <v>4</v>
      </c>
      <c r="E112">
        <v>133152</v>
      </c>
      <c r="F112">
        <v>471916</v>
      </c>
      <c r="G112">
        <v>1011867</v>
      </c>
      <c r="H112" s="1" t="s">
        <v>17</v>
      </c>
      <c r="I112">
        <v>33</v>
      </c>
      <c r="J112" s="1" t="s">
        <v>18</v>
      </c>
      <c r="K112">
        <f t="shared" si="16"/>
        <v>4394016</v>
      </c>
      <c r="L112">
        <f t="shared" si="17"/>
        <v>15573228</v>
      </c>
      <c r="M112">
        <f t="shared" si="18"/>
        <v>33391611</v>
      </c>
    </row>
    <row r="113" spans="2:19">
      <c r="B113" s="2" t="s">
        <v>25</v>
      </c>
      <c r="C113" t="s">
        <v>1</v>
      </c>
      <c r="D113">
        <v>7</v>
      </c>
      <c r="E113">
        <v>242351</v>
      </c>
      <c r="F113">
        <v>858646</v>
      </c>
      <c r="G113">
        <v>1845308</v>
      </c>
      <c r="H113" s="1" t="s">
        <v>17</v>
      </c>
      <c r="I113">
        <v>8</v>
      </c>
      <c r="J113" s="1" t="s">
        <v>18</v>
      </c>
      <c r="K113">
        <f t="shared" si="16"/>
        <v>1938808</v>
      </c>
      <c r="L113">
        <f t="shared" si="17"/>
        <v>6869168</v>
      </c>
      <c r="M113">
        <f t="shared" si="18"/>
        <v>14762464</v>
      </c>
    </row>
    <row r="114" spans="2:19">
      <c r="B114" s="2" t="s">
        <v>25</v>
      </c>
      <c r="C114" t="s">
        <v>1</v>
      </c>
      <c r="D114">
        <v>14</v>
      </c>
      <c r="E114">
        <v>473568</v>
      </c>
      <c r="F114">
        <v>1674849</v>
      </c>
      <c r="G114">
        <v>3601216</v>
      </c>
      <c r="H114" s="1" t="s">
        <v>17</v>
      </c>
      <c r="I114">
        <v>1</v>
      </c>
      <c r="J114" s="1" t="s">
        <v>18</v>
      </c>
      <c r="K114">
        <f t="shared" si="16"/>
        <v>473568</v>
      </c>
      <c r="L114">
        <f t="shared" si="17"/>
        <v>1674849</v>
      </c>
      <c r="M114">
        <f t="shared" si="18"/>
        <v>3601216</v>
      </c>
    </row>
    <row r="115" spans="2:19">
      <c r="B115" s="2" t="s">
        <v>25</v>
      </c>
      <c r="C115" t="s">
        <v>1</v>
      </c>
      <c r="D115">
        <v>11</v>
      </c>
      <c r="E115">
        <v>390654</v>
      </c>
      <c r="F115">
        <v>1417741</v>
      </c>
      <c r="G115">
        <v>3200025</v>
      </c>
      <c r="H115" s="1" t="s">
        <v>17</v>
      </c>
      <c r="I115">
        <v>1</v>
      </c>
      <c r="J115" s="1" t="s">
        <v>18</v>
      </c>
      <c r="K115">
        <f t="shared" si="16"/>
        <v>390654</v>
      </c>
      <c r="L115">
        <f t="shared" si="17"/>
        <v>1417741</v>
      </c>
      <c r="M115">
        <f t="shared" si="18"/>
        <v>3200025</v>
      </c>
    </row>
    <row r="116" spans="2:19">
      <c r="H116" s="1" t="s">
        <v>22</v>
      </c>
      <c r="I116">
        <f>SUM(I101:I115)</f>
        <v>1113</v>
      </c>
      <c r="J116" s="1" t="s">
        <v>9</v>
      </c>
      <c r="K116">
        <f>SUM(K101:K115)</f>
        <v>35623307</v>
      </c>
      <c r="L116">
        <f>SUM(L101:L115)</f>
        <v>125345336</v>
      </c>
      <c r="M116">
        <f>SUM(M101:M115)</f>
        <v>269213969</v>
      </c>
    </row>
    <row r="121" spans="2:19">
      <c r="I121" t="s">
        <v>11</v>
      </c>
      <c r="J121" t="s">
        <v>41</v>
      </c>
    </row>
    <row r="122" spans="2:19">
      <c r="B122" t="s">
        <v>3</v>
      </c>
      <c r="C122" t="s">
        <v>19</v>
      </c>
      <c r="D122" t="s">
        <v>4</v>
      </c>
      <c r="E122" t="s">
        <v>5</v>
      </c>
      <c r="F122" t="s">
        <v>6</v>
      </c>
      <c r="G122" t="s">
        <v>7</v>
      </c>
      <c r="I122" t="s">
        <v>12</v>
      </c>
      <c r="J122" t="s">
        <v>67</v>
      </c>
    </row>
    <row r="123" spans="2:19">
      <c r="B123" s="2" t="s">
        <v>28</v>
      </c>
      <c r="C123" t="s">
        <v>0</v>
      </c>
      <c r="D123">
        <v>3</v>
      </c>
      <c r="E123">
        <v>275</v>
      </c>
      <c r="F123">
        <v>456</v>
      </c>
      <c r="G123">
        <v>644</v>
      </c>
      <c r="H123" s="1" t="s">
        <v>17</v>
      </c>
      <c r="I123">
        <v>9</v>
      </c>
      <c r="J123" s="1" t="s">
        <v>18</v>
      </c>
      <c r="K123">
        <f>E123*I123</f>
        <v>2475</v>
      </c>
      <c r="L123">
        <f>F123*I123</f>
        <v>4104</v>
      </c>
      <c r="M123">
        <f>G123*I123</f>
        <v>5796</v>
      </c>
    </row>
    <row r="124" spans="2:19">
      <c r="B124" s="2" t="s">
        <v>28</v>
      </c>
      <c r="C124" t="s">
        <v>0</v>
      </c>
      <c r="D124">
        <v>2</v>
      </c>
      <c r="E124">
        <v>238</v>
      </c>
      <c r="F124">
        <v>379</v>
      </c>
      <c r="G124">
        <v>588</v>
      </c>
      <c r="H124" s="1" t="s">
        <v>17</v>
      </c>
      <c r="I124">
        <v>82</v>
      </c>
      <c r="J124" s="1" t="s">
        <v>18</v>
      </c>
      <c r="K124">
        <f t="shared" ref="K124:K135" si="20">E124*I124</f>
        <v>19516</v>
      </c>
      <c r="L124">
        <f t="shared" ref="L124:L135" si="21">F124*I124</f>
        <v>31078</v>
      </c>
      <c r="M124">
        <f t="shared" ref="M124:M135" si="22">G124*I124</f>
        <v>48216</v>
      </c>
    </row>
    <row r="125" spans="2:19">
      <c r="B125" s="2" t="s">
        <v>28</v>
      </c>
      <c r="C125" t="s">
        <v>0</v>
      </c>
      <c r="D125">
        <v>1</v>
      </c>
      <c r="E125">
        <v>202</v>
      </c>
      <c r="F125">
        <v>348</v>
      </c>
      <c r="G125">
        <v>526</v>
      </c>
      <c r="H125" s="1" t="s">
        <v>17</v>
      </c>
      <c r="I125">
        <v>751</v>
      </c>
      <c r="J125" s="1" t="s">
        <v>18</v>
      </c>
      <c r="K125">
        <f t="shared" si="20"/>
        <v>151702</v>
      </c>
      <c r="L125">
        <f t="shared" si="21"/>
        <v>261348</v>
      </c>
      <c r="M125">
        <f t="shared" si="22"/>
        <v>395026</v>
      </c>
    </row>
    <row r="126" spans="2:19">
      <c r="B126" s="2" t="s">
        <v>28</v>
      </c>
      <c r="C126" t="s">
        <v>1</v>
      </c>
      <c r="D126">
        <v>10</v>
      </c>
      <c r="E126">
        <v>5120</v>
      </c>
      <c r="F126">
        <v>12223</v>
      </c>
      <c r="G126">
        <v>18099</v>
      </c>
      <c r="H126" s="1" t="s">
        <v>17</v>
      </c>
      <c r="I126">
        <v>1</v>
      </c>
      <c r="J126" s="1" t="s">
        <v>18</v>
      </c>
      <c r="K126">
        <f t="shared" si="20"/>
        <v>5120</v>
      </c>
      <c r="L126">
        <f t="shared" si="21"/>
        <v>12223</v>
      </c>
      <c r="M126">
        <f t="shared" si="22"/>
        <v>18099</v>
      </c>
      <c r="P126" s="2"/>
      <c r="Q126" s="2" t="s">
        <v>5</v>
      </c>
      <c r="R126" s="2" t="s">
        <v>6</v>
      </c>
      <c r="S126" s="2" t="s">
        <v>7</v>
      </c>
    </row>
    <row r="127" spans="2:19">
      <c r="B127" s="2" t="s">
        <v>28</v>
      </c>
      <c r="C127" t="s">
        <v>1</v>
      </c>
      <c r="D127">
        <v>9</v>
      </c>
      <c r="E127">
        <v>4211</v>
      </c>
      <c r="F127">
        <v>8917</v>
      </c>
      <c r="G127">
        <v>14309</v>
      </c>
      <c r="H127" s="1" t="s">
        <v>17</v>
      </c>
      <c r="I127">
        <v>1</v>
      </c>
      <c r="J127" s="1" t="s">
        <v>18</v>
      </c>
      <c r="K127">
        <f t="shared" si="20"/>
        <v>4211</v>
      </c>
      <c r="L127">
        <f t="shared" si="21"/>
        <v>8917</v>
      </c>
      <c r="M127">
        <f t="shared" si="22"/>
        <v>14309</v>
      </c>
      <c r="P127" s="2" t="s">
        <v>9</v>
      </c>
      <c r="Q127" s="2">
        <v>471004</v>
      </c>
      <c r="R127" s="2">
        <v>869381</v>
      </c>
      <c r="S127" s="2">
        <v>1368653</v>
      </c>
    </row>
    <row r="128" spans="2:19">
      <c r="B128" s="2" t="s">
        <v>28</v>
      </c>
      <c r="C128" t="s">
        <v>1</v>
      </c>
      <c r="D128">
        <v>8</v>
      </c>
      <c r="E128">
        <v>3561</v>
      </c>
      <c r="F128">
        <v>7709</v>
      </c>
      <c r="G128">
        <v>11544</v>
      </c>
      <c r="H128" s="1" t="s">
        <v>17</v>
      </c>
      <c r="I128">
        <v>1</v>
      </c>
      <c r="J128" s="1" t="s">
        <v>18</v>
      </c>
      <c r="K128">
        <f t="shared" si="20"/>
        <v>3561</v>
      </c>
      <c r="L128">
        <f t="shared" si="21"/>
        <v>7709</v>
      </c>
      <c r="M128">
        <f t="shared" si="22"/>
        <v>11544</v>
      </c>
      <c r="P128" s="2" t="s">
        <v>8</v>
      </c>
      <c r="Q128" s="3">
        <f>Q127/1150</f>
        <v>409.56869565217391</v>
      </c>
      <c r="R128" s="3">
        <f t="shared" ref="R128:S128" si="23">R127/1150</f>
        <v>755.98347826086956</v>
      </c>
      <c r="S128" s="3">
        <f t="shared" si="23"/>
        <v>1190.1330434782608</v>
      </c>
    </row>
    <row r="129" spans="2:19">
      <c r="B129" s="2" t="s">
        <v>28</v>
      </c>
      <c r="C129" t="s">
        <v>1</v>
      </c>
      <c r="D129">
        <v>7</v>
      </c>
      <c r="E129">
        <v>3023</v>
      </c>
      <c r="F129">
        <v>6609</v>
      </c>
      <c r="G129">
        <v>10911</v>
      </c>
      <c r="H129" s="1" t="s">
        <v>17</v>
      </c>
      <c r="I129">
        <v>3</v>
      </c>
      <c r="J129" s="1" t="s">
        <v>18</v>
      </c>
      <c r="K129">
        <f t="shared" si="20"/>
        <v>9069</v>
      </c>
      <c r="L129">
        <f t="shared" si="21"/>
        <v>19827</v>
      </c>
      <c r="M129">
        <f t="shared" si="22"/>
        <v>32733</v>
      </c>
    </row>
    <row r="130" spans="2:19">
      <c r="B130" s="2" t="s">
        <v>28</v>
      </c>
      <c r="C130" t="s">
        <v>1</v>
      </c>
      <c r="D130">
        <v>6</v>
      </c>
      <c r="E130">
        <v>2588</v>
      </c>
      <c r="F130">
        <v>5609</v>
      </c>
      <c r="G130">
        <v>8891</v>
      </c>
      <c r="H130" s="1" t="s">
        <v>17</v>
      </c>
      <c r="I130">
        <v>4</v>
      </c>
      <c r="J130" s="1" t="s">
        <v>18</v>
      </c>
      <c r="K130">
        <f t="shared" si="20"/>
        <v>10352</v>
      </c>
      <c r="L130">
        <f t="shared" si="21"/>
        <v>22436</v>
      </c>
      <c r="M130">
        <f t="shared" si="22"/>
        <v>35564</v>
      </c>
    </row>
    <row r="131" spans="2:19">
      <c r="B131" s="2" t="s">
        <v>28</v>
      </c>
      <c r="C131" t="s">
        <v>1</v>
      </c>
      <c r="D131">
        <v>5</v>
      </c>
      <c r="E131">
        <v>2276</v>
      </c>
      <c r="F131">
        <v>4911</v>
      </c>
      <c r="G131">
        <v>7911</v>
      </c>
      <c r="H131" s="1" t="s">
        <v>17</v>
      </c>
      <c r="I131">
        <v>12</v>
      </c>
      <c r="J131" s="1" t="s">
        <v>18</v>
      </c>
      <c r="K131">
        <f t="shared" si="20"/>
        <v>27312</v>
      </c>
      <c r="L131">
        <f t="shared" si="21"/>
        <v>58932</v>
      </c>
      <c r="M131">
        <f t="shared" si="22"/>
        <v>94932</v>
      </c>
    </row>
    <row r="132" spans="2:19">
      <c r="B132" s="2" t="s">
        <v>28</v>
      </c>
      <c r="C132" t="s">
        <v>1</v>
      </c>
      <c r="D132">
        <v>4</v>
      </c>
      <c r="E132">
        <v>1633</v>
      </c>
      <c r="F132">
        <v>3320</v>
      </c>
      <c r="G132">
        <v>5501</v>
      </c>
      <c r="H132" s="1" t="s">
        <v>17</v>
      </c>
      <c r="I132">
        <v>12</v>
      </c>
      <c r="J132" s="1" t="s">
        <v>18</v>
      </c>
      <c r="K132">
        <f t="shared" si="20"/>
        <v>19596</v>
      </c>
      <c r="L132">
        <f t="shared" si="21"/>
        <v>39840</v>
      </c>
      <c r="M132">
        <f t="shared" si="22"/>
        <v>66012</v>
      </c>
    </row>
    <row r="133" spans="2:19">
      <c r="B133" s="2" t="s">
        <v>28</v>
      </c>
      <c r="C133" t="s">
        <v>1</v>
      </c>
      <c r="D133">
        <v>3</v>
      </c>
      <c r="E133">
        <v>1049</v>
      </c>
      <c r="F133">
        <v>2050</v>
      </c>
      <c r="G133">
        <v>3318</v>
      </c>
      <c r="H133" s="1" t="s">
        <v>17</v>
      </c>
      <c r="I133">
        <v>31</v>
      </c>
      <c r="J133" s="1" t="s">
        <v>18</v>
      </c>
      <c r="K133">
        <f t="shared" si="20"/>
        <v>32519</v>
      </c>
      <c r="L133">
        <f t="shared" si="21"/>
        <v>63550</v>
      </c>
      <c r="M133">
        <f t="shared" si="22"/>
        <v>102858</v>
      </c>
    </row>
    <row r="134" spans="2:19">
      <c r="B134" s="2" t="s">
        <v>28</v>
      </c>
      <c r="C134" t="s">
        <v>1</v>
      </c>
      <c r="D134">
        <v>2</v>
      </c>
      <c r="E134">
        <v>957</v>
      </c>
      <c r="F134">
        <v>1859</v>
      </c>
      <c r="G134">
        <v>2908</v>
      </c>
      <c r="H134" s="1" t="s">
        <v>17</v>
      </c>
      <c r="I134">
        <v>63</v>
      </c>
      <c r="J134" s="1" t="s">
        <v>18</v>
      </c>
      <c r="K134">
        <f t="shared" si="20"/>
        <v>60291</v>
      </c>
      <c r="L134">
        <f t="shared" si="21"/>
        <v>117117</v>
      </c>
      <c r="M134">
        <f t="shared" si="22"/>
        <v>183204</v>
      </c>
    </row>
    <row r="135" spans="2:19">
      <c r="B135" s="2" t="s">
        <v>28</v>
      </c>
      <c r="C135" t="s">
        <v>1</v>
      </c>
      <c r="D135">
        <v>1</v>
      </c>
      <c r="E135">
        <v>696</v>
      </c>
      <c r="F135">
        <v>1235</v>
      </c>
      <c r="G135">
        <v>2002</v>
      </c>
      <c r="H135" s="1" t="s">
        <v>17</v>
      </c>
      <c r="I135">
        <v>180</v>
      </c>
      <c r="J135" s="1" t="s">
        <v>18</v>
      </c>
      <c r="K135">
        <f t="shared" si="20"/>
        <v>125280</v>
      </c>
      <c r="L135">
        <f t="shared" si="21"/>
        <v>222300</v>
      </c>
      <c r="M135">
        <f t="shared" si="22"/>
        <v>360360</v>
      </c>
    </row>
    <row r="136" spans="2:19">
      <c r="H136" s="1" t="s">
        <v>22</v>
      </c>
      <c r="I136">
        <f>SUM(I123:I135)</f>
        <v>1150</v>
      </c>
      <c r="J136" s="1" t="s">
        <v>9</v>
      </c>
      <c r="K136">
        <f>SUM(K123:K135)</f>
        <v>471004</v>
      </c>
      <c r="L136">
        <f>SUM(L123:L135)</f>
        <v>869381</v>
      </c>
      <c r="M136">
        <f>SUM(M123:M135)</f>
        <v>1368653</v>
      </c>
    </row>
    <row r="138" spans="2:19">
      <c r="I138" t="s">
        <v>11</v>
      </c>
      <c r="J138" t="s">
        <v>44</v>
      </c>
    </row>
    <row r="139" spans="2:19">
      <c r="B139" t="s">
        <v>3</v>
      </c>
      <c r="C139" t="s">
        <v>19</v>
      </c>
      <c r="D139" t="s">
        <v>4</v>
      </c>
      <c r="E139" t="s">
        <v>5</v>
      </c>
      <c r="F139" t="s">
        <v>6</v>
      </c>
      <c r="G139" t="s">
        <v>7</v>
      </c>
      <c r="I139" t="s">
        <v>12</v>
      </c>
      <c r="J139" t="s">
        <v>68</v>
      </c>
    </row>
    <row r="140" spans="2:19">
      <c r="B140" s="2" t="s">
        <v>48</v>
      </c>
      <c r="C140" t="s">
        <v>0</v>
      </c>
      <c r="D140">
        <v>3</v>
      </c>
      <c r="E140">
        <v>271</v>
      </c>
      <c r="F140">
        <v>439</v>
      </c>
      <c r="G140">
        <v>655</v>
      </c>
      <c r="H140" s="1" t="s">
        <v>17</v>
      </c>
      <c r="I140">
        <v>10</v>
      </c>
      <c r="J140" s="1" t="s">
        <v>18</v>
      </c>
      <c r="K140">
        <f>E140*I140</f>
        <v>2710</v>
      </c>
      <c r="L140">
        <f>F140*I140</f>
        <v>4390</v>
      </c>
      <c r="M140">
        <f>G140*I140</f>
        <v>6550</v>
      </c>
    </row>
    <row r="141" spans="2:19">
      <c r="B141" s="2" t="s">
        <v>48</v>
      </c>
      <c r="C141" t="s">
        <v>0</v>
      </c>
      <c r="D141">
        <v>2</v>
      </c>
      <c r="E141">
        <v>243</v>
      </c>
      <c r="F141">
        <v>382</v>
      </c>
      <c r="G141">
        <v>591</v>
      </c>
      <c r="H141" s="1" t="s">
        <v>17</v>
      </c>
      <c r="I141">
        <v>82</v>
      </c>
      <c r="J141" s="1" t="s">
        <v>18</v>
      </c>
      <c r="K141">
        <f t="shared" ref="K141:K152" si="24">E141*I141</f>
        <v>19926</v>
      </c>
      <c r="L141">
        <f t="shared" ref="L141:L152" si="25">F141*I141</f>
        <v>31324</v>
      </c>
      <c r="M141">
        <f t="shared" ref="M141:M152" si="26">G141*I141</f>
        <v>48462</v>
      </c>
    </row>
    <row r="142" spans="2:19">
      <c r="B142" s="2" t="s">
        <v>48</v>
      </c>
      <c r="C142" t="s">
        <v>0</v>
      </c>
      <c r="D142">
        <v>1</v>
      </c>
      <c r="E142">
        <v>208</v>
      </c>
      <c r="F142">
        <v>269</v>
      </c>
      <c r="G142">
        <v>549</v>
      </c>
      <c r="H142" s="1" t="s">
        <v>17</v>
      </c>
      <c r="I142">
        <v>734</v>
      </c>
      <c r="J142" s="1" t="s">
        <v>18</v>
      </c>
      <c r="K142">
        <f t="shared" si="24"/>
        <v>152672</v>
      </c>
      <c r="L142">
        <f t="shared" si="25"/>
        <v>197446</v>
      </c>
      <c r="M142">
        <f t="shared" si="26"/>
        <v>402966</v>
      </c>
    </row>
    <row r="143" spans="2:19">
      <c r="B143" s="2" t="s">
        <v>48</v>
      </c>
      <c r="C143" t="s">
        <v>1</v>
      </c>
      <c r="D143">
        <v>10</v>
      </c>
      <c r="E143">
        <v>5211</v>
      </c>
      <c r="F143">
        <v>12901</v>
      </c>
      <c r="G143">
        <v>18666</v>
      </c>
      <c r="H143" s="1" t="s">
        <v>17</v>
      </c>
      <c r="I143">
        <v>1</v>
      </c>
      <c r="J143" s="1" t="s">
        <v>18</v>
      </c>
      <c r="K143">
        <f t="shared" si="24"/>
        <v>5211</v>
      </c>
      <c r="L143">
        <f t="shared" si="25"/>
        <v>12901</v>
      </c>
      <c r="M143">
        <f t="shared" si="26"/>
        <v>18666</v>
      </c>
    </row>
    <row r="144" spans="2:19">
      <c r="B144" s="2" t="s">
        <v>48</v>
      </c>
      <c r="C144" t="s">
        <v>1</v>
      </c>
      <c r="D144">
        <v>7</v>
      </c>
      <c r="E144">
        <v>3108</v>
      </c>
      <c r="F144">
        <v>6590</v>
      </c>
      <c r="G144">
        <v>10470</v>
      </c>
      <c r="H144" s="1" t="s">
        <v>17</v>
      </c>
      <c r="I144">
        <v>4</v>
      </c>
      <c r="J144" s="1" t="s">
        <v>18</v>
      </c>
      <c r="K144">
        <f t="shared" si="24"/>
        <v>12432</v>
      </c>
      <c r="L144">
        <f t="shared" si="25"/>
        <v>26360</v>
      </c>
      <c r="M144">
        <f t="shared" si="26"/>
        <v>41880</v>
      </c>
      <c r="P144" s="2"/>
      <c r="Q144" s="2" t="s">
        <v>5</v>
      </c>
      <c r="R144" s="2" t="s">
        <v>6</v>
      </c>
      <c r="S144" s="2" t="s">
        <v>7</v>
      </c>
    </row>
    <row r="145" spans="2:19">
      <c r="B145" s="2" t="s">
        <v>48</v>
      </c>
      <c r="C145" t="s">
        <v>1</v>
      </c>
      <c r="D145">
        <v>5</v>
      </c>
      <c r="E145">
        <v>2312</v>
      </c>
      <c r="F145">
        <v>4850</v>
      </c>
      <c r="G145">
        <v>7980</v>
      </c>
      <c r="H145" s="1" t="s">
        <v>17</v>
      </c>
      <c r="I145">
        <v>12</v>
      </c>
      <c r="J145" s="1" t="s">
        <v>18</v>
      </c>
      <c r="K145">
        <f t="shared" si="24"/>
        <v>27744</v>
      </c>
      <c r="L145">
        <f t="shared" si="25"/>
        <v>58200</v>
      </c>
      <c r="M145">
        <f t="shared" si="26"/>
        <v>95760</v>
      </c>
      <c r="P145" s="2" t="s">
        <v>9</v>
      </c>
      <c r="Q145" s="2">
        <v>489333</v>
      </c>
      <c r="R145" s="2">
        <v>893482</v>
      </c>
      <c r="S145" s="2">
        <v>1498332</v>
      </c>
    </row>
    <row r="146" spans="2:19">
      <c r="B146" s="2" t="s">
        <v>48</v>
      </c>
      <c r="C146" t="s">
        <v>1</v>
      </c>
      <c r="D146">
        <v>6</v>
      </c>
      <c r="E146">
        <v>2589</v>
      </c>
      <c r="F146">
        <v>5770</v>
      </c>
      <c r="G146">
        <v>8935</v>
      </c>
      <c r="H146" s="1" t="s">
        <v>17</v>
      </c>
      <c r="I146">
        <v>5</v>
      </c>
      <c r="J146" s="1" t="s">
        <v>18</v>
      </c>
      <c r="K146">
        <f t="shared" si="24"/>
        <v>12945</v>
      </c>
      <c r="L146">
        <f t="shared" si="25"/>
        <v>28850</v>
      </c>
      <c r="M146">
        <f t="shared" si="26"/>
        <v>44675</v>
      </c>
      <c r="P146" s="2" t="s">
        <v>8</v>
      </c>
      <c r="Q146" s="3">
        <f>Q145/1130</f>
        <v>433.03805309734514</v>
      </c>
      <c r="R146" s="3">
        <f t="shared" ref="R146:S146" si="27">R145/1130</f>
        <v>790.69203539823013</v>
      </c>
      <c r="S146" s="3">
        <f t="shared" si="27"/>
        <v>1325.9575221238938</v>
      </c>
    </row>
    <row r="147" spans="2:19">
      <c r="B147" s="2" t="s">
        <v>48</v>
      </c>
      <c r="C147" t="s">
        <v>1</v>
      </c>
      <c r="D147">
        <v>1</v>
      </c>
      <c r="E147">
        <v>651</v>
      </c>
      <c r="F147">
        <v>1330</v>
      </c>
      <c r="G147">
        <v>2083</v>
      </c>
      <c r="H147" s="1" t="s">
        <v>17</v>
      </c>
      <c r="I147">
        <v>172</v>
      </c>
      <c r="J147" s="1" t="s">
        <v>18</v>
      </c>
      <c r="K147">
        <f t="shared" si="24"/>
        <v>111972</v>
      </c>
      <c r="L147">
        <f t="shared" si="25"/>
        <v>228760</v>
      </c>
      <c r="M147">
        <f t="shared" si="26"/>
        <v>358276</v>
      </c>
    </row>
    <row r="148" spans="2:19">
      <c r="B148" s="2" t="s">
        <v>48</v>
      </c>
      <c r="C148" t="s">
        <v>1</v>
      </c>
      <c r="D148">
        <v>9</v>
      </c>
      <c r="E148">
        <v>4288</v>
      </c>
      <c r="F148">
        <v>9011</v>
      </c>
      <c r="G148">
        <v>14577</v>
      </c>
      <c r="H148" s="1" t="s">
        <v>17</v>
      </c>
      <c r="I148">
        <v>1</v>
      </c>
      <c r="J148" s="1" t="s">
        <v>18</v>
      </c>
      <c r="K148">
        <f t="shared" si="24"/>
        <v>4288</v>
      </c>
      <c r="L148">
        <f t="shared" si="25"/>
        <v>9011</v>
      </c>
      <c r="M148">
        <f t="shared" si="26"/>
        <v>14577</v>
      </c>
    </row>
    <row r="149" spans="2:19">
      <c r="B149" s="2" t="s">
        <v>48</v>
      </c>
      <c r="C149" t="s">
        <v>1</v>
      </c>
      <c r="D149">
        <v>8</v>
      </c>
      <c r="E149">
        <v>3661</v>
      </c>
      <c r="F149">
        <v>7809</v>
      </c>
      <c r="G149">
        <v>12031</v>
      </c>
      <c r="H149" s="1" t="s">
        <v>17</v>
      </c>
      <c r="I149">
        <v>3</v>
      </c>
      <c r="J149" s="1" t="s">
        <v>18</v>
      </c>
      <c r="K149">
        <f t="shared" si="24"/>
        <v>10983</v>
      </c>
      <c r="L149">
        <f t="shared" si="25"/>
        <v>23427</v>
      </c>
      <c r="M149">
        <f t="shared" si="26"/>
        <v>36093</v>
      </c>
    </row>
    <row r="150" spans="2:19">
      <c r="B150" s="2" t="s">
        <v>48</v>
      </c>
      <c r="C150" t="s">
        <v>1</v>
      </c>
      <c r="D150">
        <v>2</v>
      </c>
      <c r="E150">
        <v>1114</v>
      </c>
      <c r="F150">
        <v>2386</v>
      </c>
      <c r="G150">
        <v>3706</v>
      </c>
      <c r="H150" s="1" t="s">
        <v>17</v>
      </c>
      <c r="I150">
        <v>66</v>
      </c>
      <c r="J150" s="1" t="s">
        <v>18</v>
      </c>
      <c r="K150">
        <f t="shared" si="24"/>
        <v>73524</v>
      </c>
      <c r="L150">
        <f t="shared" si="25"/>
        <v>157476</v>
      </c>
      <c r="M150">
        <f t="shared" si="26"/>
        <v>244596</v>
      </c>
    </row>
    <row r="151" spans="2:19">
      <c r="B151" s="2" t="s">
        <v>48</v>
      </c>
      <c r="C151" t="s">
        <v>1</v>
      </c>
      <c r="D151">
        <v>3</v>
      </c>
      <c r="E151">
        <v>1262</v>
      </c>
      <c r="F151">
        <v>2640</v>
      </c>
      <c r="G151">
        <v>4247</v>
      </c>
      <c r="H151" s="1" t="s">
        <v>17</v>
      </c>
      <c r="I151">
        <v>27</v>
      </c>
      <c r="J151" s="1" t="s">
        <v>18</v>
      </c>
      <c r="K151">
        <f t="shared" si="24"/>
        <v>34074</v>
      </c>
      <c r="L151">
        <f t="shared" si="25"/>
        <v>71280</v>
      </c>
      <c r="M151">
        <f t="shared" si="26"/>
        <v>114669</v>
      </c>
    </row>
    <row r="152" spans="2:19">
      <c r="B152" s="2" t="s">
        <v>48</v>
      </c>
      <c r="C152" t="s">
        <v>1</v>
      </c>
      <c r="D152">
        <v>4</v>
      </c>
      <c r="E152">
        <v>1604</v>
      </c>
      <c r="F152">
        <v>3389</v>
      </c>
      <c r="G152">
        <v>5474</v>
      </c>
      <c r="H152" s="1" t="s">
        <v>17</v>
      </c>
      <c r="I152">
        <v>13</v>
      </c>
      <c r="J152" s="1" t="s">
        <v>18</v>
      </c>
      <c r="K152">
        <f t="shared" si="24"/>
        <v>20852</v>
      </c>
      <c r="L152">
        <f t="shared" si="25"/>
        <v>44057</v>
      </c>
      <c r="M152">
        <f t="shared" si="26"/>
        <v>71162</v>
      </c>
    </row>
    <row r="153" spans="2:19">
      <c r="H153" s="1" t="s">
        <v>22</v>
      </c>
      <c r="I153">
        <f>SUM(I140:I152)</f>
        <v>1130</v>
      </c>
      <c r="J153" s="1" t="s">
        <v>9</v>
      </c>
      <c r="K153">
        <f>SUM(K140:K152)</f>
        <v>489333</v>
      </c>
      <c r="L153">
        <f>SUM(L140:L152)</f>
        <v>893482</v>
      </c>
      <c r="M153">
        <f>SUM(M140:M152)</f>
        <v>1498332</v>
      </c>
    </row>
    <row r="155" spans="2:19">
      <c r="I155" t="s">
        <v>11</v>
      </c>
      <c r="J155" t="s">
        <v>45</v>
      </c>
    </row>
    <row r="156" spans="2:19">
      <c r="B156" t="s">
        <v>3</v>
      </c>
      <c r="C156" t="s">
        <v>19</v>
      </c>
      <c r="D156" t="s">
        <v>4</v>
      </c>
      <c r="E156" t="s">
        <v>5</v>
      </c>
      <c r="F156" t="s">
        <v>6</v>
      </c>
      <c r="G156" t="s">
        <v>7</v>
      </c>
      <c r="I156" t="s">
        <v>12</v>
      </c>
      <c r="J156" t="s">
        <v>68</v>
      </c>
    </row>
    <row r="157" spans="2:19">
      <c r="B157" s="2" t="s">
        <v>49</v>
      </c>
      <c r="C157" t="s">
        <v>0</v>
      </c>
      <c r="D157">
        <v>1</v>
      </c>
      <c r="E157">
        <v>211</v>
      </c>
      <c r="F157">
        <v>280</v>
      </c>
      <c r="G157">
        <v>550</v>
      </c>
      <c r="H157" s="1" t="s">
        <v>17</v>
      </c>
      <c r="I157">
        <v>728</v>
      </c>
      <c r="J157" s="1" t="s">
        <v>18</v>
      </c>
      <c r="K157">
        <f>E157*I157</f>
        <v>153608</v>
      </c>
      <c r="L157">
        <f>F157*I157</f>
        <v>203840</v>
      </c>
      <c r="M157">
        <f>G157*I157</f>
        <v>400400</v>
      </c>
    </row>
    <row r="158" spans="2:19">
      <c r="B158" s="2" t="s">
        <v>49</v>
      </c>
      <c r="C158" t="s">
        <v>0</v>
      </c>
      <c r="D158">
        <v>2</v>
      </c>
      <c r="E158">
        <v>251</v>
      </c>
      <c r="F158">
        <v>385</v>
      </c>
      <c r="G158">
        <v>599</v>
      </c>
      <c r="H158" s="1" t="s">
        <v>17</v>
      </c>
      <c r="I158">
        <v>80</v>
      </c>
      <c r="J158" s="1" t="s">
        <v>18</v>
      </c>
      <c r="K158">
        <f t="shared" ref="K158:K170" si="28">E158*I158</f>
        <v>20080</v>
      </c>
      <c r="L158">
        <f t="shared" ref="L158:L170" si="29">F158*I158</f>
        <v>30800</v>
      </c>
      <c r="M158">
        <f t="shared" ref="M158:M170" si="30">G158*I158</f>
        <v>47920</v>
      </c>
    </row>
    <row r="159" spans="2:19">
      <c r="B159" s="2" t="s">
        <v>49</v>
      </c>
      <c r="C159" t="s">
        <v>0</v>
      </c>
      <c r="D159">
        <v>3</v>
      </c>
      <c r="E159">
        <v>284</v>
      </c>
      <c r="F159">
        <v>437</v>
      </c>
      <c r="G159">
        <v>678</v>
      </c>
      <c r="H159" s="1" t="s">
        <v>17</v>
      </c>
      <c r="I159">
        <v>10</v>
      </c>
      <c r="J159" s="1" t="s">
        <v>18</v>
      </c>
      <c r="K159">
        <f t="shared" si="28"/>
        <v>2840</v>
      </c>
      <c r="L159">
        <f t="shared" si="29"/>
        <v>4370</v>
      </c>
      <c r="M159">
        <f t="shared" si="30"/>
        <v>6780</v>
      </c>
    </row>
    <row r="160" spans="2:19">
      <c r="B160" s="2" t="s">
        <v>49</v>
      </c>
      <c r="C160" t="s">
        <v>0</v>
      </c>
      <c r="D160">
        <v>4</v>
      </c>
      <c r="E160">
        <v>358</v>
      </c>
      <c r="F160">
        <v>501</v>
      </c>
      <c r="G160">
        <v>894</v>
      </c>
      <c r="H160" s="1" t="s">
        <v>17</v>
      </c>
      <c r="I160">
        <v>1</v>
      </c>
      <c r="J160" s="1" t="s">
        <v>18</v>
      </c>
      <c r="K160">
        <f t="shared" si="28"/>
        <v>358</v>
      </c>
      <c r="L160">
        <f t="shared" si="29"/>
        <v>501</v>
      </c>
      <c r="M160">
        <f t="shared" si="30"/>
        <v>894</v>
      </c>
      <c r="P160" s="2"/>
      <c r="Q160" s="2" t="s">
        <v>5</v>
      </c>
      <c r="R160" s="2" t="s">
        <v>6</v>
      </c>
      <c r="S160" s="2" t="s">
        <v>7</v>
      </c>
    </row>
    <row r="161" spans="2:19">
      <c r="B161" s="2" t="s">
        <v>49</v>
      </c>
      <c r="C161" t="s">
        <v>1</v>
      </c>
      <c r="D161">
        <v>1</v>
      </c>
      <c r="E161">
        <v>675</v>
      </c>
      <c r="F161">
        <v>1359</v>
      </c>
      <c r="G161">
        <v>2111</v>
      </c>
      <c r="H161" s="1" t="s">
        <v>17</v>
      </c>
      <c r="I161">
        <v>172</v>
      </c>
      <c r="J161" s="1" t="s">
        <v>18</v>
      </c>
      <c r="K161">
        <f t="shared" si="28"/>
        <v>116100</v>
      </c>
      <c r="L161">
        <f t="shared" si="29"/>
        <v>233748</v>
      </c>
      <c r="M161">
        <f t="shared" si="30"/>
        <v>363092</v>
      </c>
      <c r="P161" s="2" t="s">
        <v>9</v>
      </c>
      <c r="Q161" s="2">
        <v>511427</v>
      </c>
      <c r="R161" s="2">
        <v>913992</v>
      </c>
      <c r="S161" s="2">
        <v>1520683</v>
      </c>
    </row>
    <row r="162" spans="2:19">
      <c r="B162" s="2" t="s">
        <v>49</v>
      </c>
      <c r="C162" t="s">
        <v>1</v>
      </c>
      <c r="D162">
        <v>2</v>
      </c>
      <c r="E162">
        <v>1258</v>
      </c>
      <c r="F162">
        <v>2419</v>
      </c>
      <c r="G162">
        <v>3781</v>
      </c>
      <c r="H162" s="1" t="s">
        <v>17</v>
      </c>
      <c r="I162">
        <v>66</v>
      </c>
      <c r="J162" s="1" t="s">
        <v>18</v>
      </c>
      <c r="K162">
        <f t="shared" si="28"/>
        <v>83028</v>
      </c>
      <c r="L162">
        <f t="shared" si="29"/>
        <v>159654</v>
      </c>
      <c r="M162">
        <f t="shared" si="30"/>
        <v>249546</v>
      </c>
      <c r="P162" s="2" t="s">
        <v>8</v>
      </c>
      <c r="Q162" s="3">
        <f>Q161/1123</f>
        <v>455.41139804096173</v>
      </c>
      <c r="R162" s="3">
        <f t="shared" ref="R162:S162" si="31">R161/1123</f>
        <v>813.88423864648269</v>
      </c>
      <c r="S162" s="3">
        <f t="shared" si="31"/>
        <v>1354.1255565449687</v>
      </c>
    </row>
    <row r="163" spans="2:19">
      <c r="B163" s="2" t="s">
        <v>49</v>
      </c>
      <c r="C163" t="s">
        <v>1</v>
      </c>
      <c r="D163">
        <v>3</v>
      </c>
      <c r="E163">
        <v>1348</v>
      </c>
      <c r="F163">
        <v>2733</v>
      </c>
      <c r="G163">
        <v>4245</v>
      </c>
      <c r="H163" s="1" t="s">
        <v>17</v>
      </c>
      <c r="I163">
        <v>27</v>
      </c>
      <c r="J163" s="1" t="s">
        <v>18</v>
      </c>
      <c r="K163">
        <f t="shared" si="28"/>
        <v>36396</v>
      </c>
      <c r="L163">
        <f t="shared" si="29"/>
        <v>73791</v>
      </c>
      <c r="M163">
        <f t="shared" si="30"/>
        <v>114615</v>
      </c>
    </row>
    <row r="164" spans="2:19">
      <c r="B164" s="2" t="s">
        <v>49</v>
      </c>
      <c r="C164" t="s">
        <v>1</v>
      </c>
      <c r="D164">
        <v>5</v>
      </c>
      <c r="E164">
        <v>2487</v>
      </c>
      <c r="F164">
        <v>4898</v>
      </c>
      <c r="G164">
        <v>8093</v>
      </c>
      <c r="H164" s="1" t="s">
        <v>17</v>
      </c>
      <c r="I164">
        <v>12</v>
      </c>
      <c r="J164" s="1" t="s">
        <v>18</v>
      </c>
      <c r="K164">
        <f t="shared" si="28"/>
        <v>29844</v>
      </c>
      <c r="L164">
        <f t="shared" si="29"/>
        <v>58776</v>
      </c>
      <c r="M164">
        <f t="shared" si="30"/>
        <v>97116</v>
      </c>
    </row>
    <row r="165" spans="2:19">
      <c r="B165" s="2" t="s">
        <v>49</v>
      </c>
      <c r="C165" t="s">
        <v>1</v>
      </c>
      <c r="D165">
        <v>9</v>
      </c>
      <c r="E165">
        <v>4395</v>
      </c>
      <c r="F165">
        <v>9512</v>
      </c>
      <c r="G165">
        <v>14763</v>
      </c>
      <c r="H165" s="1" t="s">
        <v>17</v>
      </c>
      <c r="I165">
        <v>1</v>
      </c>
      <c r="J165" s="1" t="s">
        <v>18</v>
      </c>
      <c r="K165">
        <f t="shared" si="28"/>
        <v>4395</v>
      </c>
      <c r="L165">
        <f t="shared" si="29"/>
        <v>9512</v>
      </c>
      <c r="M165">
        <f t="shared" si="30"/>
        <v>14763</v>
      </c>
    </row>
    <row r="166" spans="2:19">
      <c r="B166" s="2" t="s">
        <v>49</v>
      </c>
      <c r="C166" t="s">
        <v>1</v>
      </c>
      <c r="D166">
        <v>6</v>
      </c>
      <c r="E166">
        <v>2659</v>
      </c>
      <c r="F166">
        <v>5845</v>
      </c>
      <c r="G166">
        <v>9101</v>
      </c>
      <c r="H166" s="1" t="s">
        <v>17</v>
      </c>
      <c r="I166">
        <v>5</v>
      </c>
      <c r="J166" s="1" t="s">
        <v>18</v>
      </c>
      <c r="K166">
        <f t="shared" si="28"/>
        <v>13295</v>
      </c>
      <c r="L166">
        <f t="shared" si="29"/>
        <v>29225</v>
      </c>
      <c r="M166">
        <f t="shared" si="30"/>
        <v>45505</v>
      </c>
    </row>
    <row r="167" spans="2:19">
      <c r="B167" s="2" t="s">
        <v>49</v>
      </c>
      <c r="C167" t="s">
        <v>1</v>
      </c>
      <c r="D167">
        <v>7</v>
      </c>
      <c r="E167">
        <v>3363</v>
      </c>
      <c r="F167">
        <v>6848</v>
      </c>
      <c r="G167">
        <v>12400</v>
      </c>
      <c r="H167" s="1" t="s">
        <v>17</v>
      </c>
      <c r="I167">
        <v>4</v>
      </c>
      <c r="J167" s="1" t="s">
        <v>18</v>
      </c>
      <c r="K167">
        <f t="shared" si="28"/>
        <v>13452</v>
      </c>
      <c r="L167">
        <f t="shared" si="29"/>
        <v>27392</v>
      </c>
      <c r="M167">
        <f t="shared" si="30"/>
        <v>49600</v>
      </c>
    </row>
    <row r="168" spans="2:19">
      <c r="B168" s="2" t="s">
        <v>49</v>
      </c>
      <c r="C168" t="s">
        <v>1</v>
      </c>
      <c r="D168">
        <v>8</v>
      </c>
      <c r="E168">
        <v>3796</v>
      </c>
      <c r="F168">
        <v>7918</v>
      </c>
      <c r="G168">
        <v>12371</v>
      </c>
      <c r="H168" s="1" t="s">
        <v>17</v>
      </c>
      <c r="I168">
        <v>3</v>
      </c>
      <c r="J168" s="1" t="s">
        <v>18</v>
      </c>
      <c r="K168">
        <f t="shared" si="28"/>
        <v>11388</v>
      </c>
      <c r="L168">
        <f t="shared" si="29"/>
        <v>23754</v>
      </c>
      <c r="M168">
        <f t="shared" si="30"/>
        <v>37113</v>
      </c>
    </row>
    <row r="169" spans="2:19">
      <c r="B169" s="2" t="s">
        <v>49</v>
      </c>
      <c r="C169" t="s">
        <v>1</v>
      </c>
      <c r="D169">
        <v>4</v>
      </c>
      <c r="E169">
        <v>1633</v>
      </c>
      <c r="F169">
        <v>3481</v>
      </c>
      <c r="G169">
        <v>5695</v>
      </c>
      <c r="H169" s="1" t="s">
        <v>17</v>
      </c>
      <c r="I169">
        <v>13</v>
      </c>
      <c r="J169" s="1" t="s">
        <v>18</v>
      </c>
      <c r="K169">
        <f t="shared" si="28"/>
        <v>21229</v>
      </c>
      <c r="L169">
        <f t="shared" si="29"/>
        <v>45253</v>
      </c>
      <c r="M169">
        <f t="shared" si="30"/>
        <v>74035</v>
      </c>
    </row>
    <row r="170" spans="2:19">
      <c r="B170" s="2" t="s">
        <v>49</v>
      </c>
      <c r="C170" t="s">
        <v>1</v>
      </c>
      <c r="D170">
        <v>10</v>
      </c>
      <c r="E170">
        <v>5414</v>
      </c>
      <c r="F170">
        <v>13376</v>
      </c>
      <c r="G170">
        <v>19304</v>
      </c>
      <c r="H170" s="1" t="s">
        <v>17</v>
      </c>
      <c r="I170">
        <v>1</v>
      </c>
      <c r="J170" s="1" t="s">
        <v>18</v>
      </c>
      <c r="K170">
        <f t="shared" si="28"/>
        <v>5414</v>
      </c>
      <c r="L170">
        <f t="shared" si="29"/>
        <v>13376</v>
      </c>
      <c r="M170">
        <f t="shared" si="30"/>
        <v>19304</v>
      </c>
    </row>
    <row r="171" spans="2:19">
      <c r="H171" s="1" t="s">
        <v>22</v>
      </c>
      <c r="I171">
        <f>SUM(I157:I170)</f>
        <v>1123</v>
      </c>
      <c r="J171" s="1" t="s">
        <v>9</v>
      </c>
      <c r="K171">
        <f>SUM(K157:K170)</f>
        <v>511427</v>
      </c>
      <c r="L171">
        <f>SUM(L157:L170)</f>
        <v>913992</v>
      </c>
      <c r="M171">
        <f>SUM(M157:M170)</f>
        <v>1520683</v>
      </c>
    </row>
    <row r="173" spans="2:19">
      <c r="I173" t="s">
        <v>11</v>
      </c>
      <c r="J173" t="s">
        <v>46</v>
      </c>
    </row>
    <row r="174" spans="2:19">
      <c r="B174" t="s">
        <v>3</v>
      </c>
      <c r="C174" t="s">
        <v>19</v>
      </c>
      <c r="D174" t="s">
        <v>4</v>
      </c>
      <c r="E174" t="s">
        <v>5</v>
      </c>
      <c r="F174" t="s">
        <v>6</v>
      </c>
      <c r="G174" t="s">
        <v>7</v>
      </c>
      <c r="I174" t="s">
        <v>12</v>
      </c>
      <c r="J174" t="s">
        <v>69</v>
      </c>
    </row>
    <row r="175" spans="2:19">
      <c r="B175" s="2" t="s">
        <v>50</v>
      </c>
      <c r="C175" t="s">
        <v>0</v>
      </c>
      <c r="D175">
        <v>3</v>
      </c>
      <c r="E175">
        <v>286</v>
      </c>
      <c r="F175">
        <v>443</v>
      </c>
      <c r="G175">
        <v>694</v>
      </c>
      <c r="H175" s="1" t="s">
        <v>17</v>
      </c>
      <c r="I175">
        <v>5</v>
      </c>
      <c r="J175" s="1" t="s">
        <v>18</v>
      </c>
      <c r="K175">
        <f>E175*I175</f>
        <v>1430</v>
      </c>
      <c r="L175">
        <f>F175*I175</f>
        <v>2215</v>
      </c>
      <c r="M175">
        <f>G175*I175</f>
        <v>3470</v>
      </c>
    </row>
    <row r="176" spans="2:19">
      <c r="B176" s="2" t="s">
        <v>50</v>
      </c>
      <c r="C176" t="s">
        <v>0</v>
      </c>
      <c r="D176">
        <v>2</v>
      </c>
      <c r="E176">
        <v>258</v>
      </c>
      <c r="F176">
        <v>391</v>
      </c>
      <c r="G176">
        <v>591</v>
      </c>
      <c r="H176" s="1" t="s">
        <v>17</v>
      </c>
      <c r="I176">
        <v>70</v>
      </c>
      <c r="J176" s="1" t="s">
        <v>18</v>
      </c>
      <c r="K176">
        <f t="shared" ref="K176:K188" si="32">E176*I176</f>
        <v>18060</v>
      </c>
      <c r="L176">
        <f t="shared" ref="L176:L188" si="33">F176*I176</f>
        <v>27370</v>
      </c>
      <c r="M176">
        <f t="shared" ref="M176:M188" si="34">G176*I176</f>
        <v>41370</v>
      </c>
    </row>
    <row r="177" spans="2:19">
      <c r="B177" s="2" t="s">
        <v>50</v>
      </c>
      <c r="C177" t="s">
        <v>0</v>
      </c>
      <c r="D177">
        <v>1</v>
      </c>
      <c r="E177">
        <v>221</v>
      </c>
      <c r="F177">
        <v>329</v>
      </c>
      <c r="G177">
        <v>569</v>
      </c>
      <c r="H177" s="1" t="s">
        <v>17</v>
      </c>
      <c r="I177">
        <v>719</v>
      </c>
      <c r="J177" s="1" t="s">
        <v>18</v>
      </c>
      <c r="K177">
        <f t="shared" si="32"/>
        <v>158899</v>
      </c>
      <c r="L177">
        <f t="shared" si="33"/>
        <v>236551</v>
      </c>
      <c r="M177">
        <f t="shared" si="34"/>
        <v>409111</v>
      </c>
    </row>
    <row r="178" spans="2:19">
      <c r="B178" s="2" t="s">
        <v>50</v>
      </c>
      <c r="C178" t="s">
        <v>1</v>
      </c>
      <c r="D178">
        <v>10</v>
      </c>
      <c r="E178">
        <v>5492</v>
      </c>
      <c r="F178">
        <v>13394</v>
      </c>
      <c r="G178">
        <v>19324</v>
      </c>
      <c r="H178" s="1" t="s">
        <v>17</v>
      </c>
      <c r="I178">
        <v>1</v>
      </c>
      <c r="J178" s="1" t="s">
        <v>18</v>
      </c>
      <c r="K178">
        <f t="shared" si="32"/>
        <v>5492</v>
      </c>
      <c r="L178">
        <f t="shared" si="33"/>
        <v>13394</v>
      </c>
      <c r="M178">
        <f t="shared" si="34"/>
        <v>19324</v>
      </c>
    </row>
    <row r="179" spans="2:19">
      <c r="B179" s="2" t="s">
        <v>50</v>
      </c>
      <c r="C179" t="s">
        <v>1</v>
      </c>
      <c r="D179">
        <v>7</v>
      </c>
      <c r="E179">
        <v>3303</v>
      </c>
      <c r="F179">
        <v>6908</v>
      </c>
      <c r="G179">
        <v>12523</v>
      </c>
      <c r="H179" s="1" t="s">
        <v>17</v>
      </c>
      <c r="I179">
        <v>4</v>
      </c>
      <c r="J179" s="1" t="s">
        <v>18</v>
      </c>
      <c r="K179">
        <f t="shared" si="32"/>
        <v>13212</v>
      </c>
      <c r="L179">
        <f t="shared" si="33"/>
        <v>27632</v>
      </c>
      <c r="M179">
        <f t="shared" si="34"/>
        <v>50092</v>
      </c>
      <c r="P179" s="2"/>
      <c r="Q179" s="2" t="s">
        <v>5</v>
      </c>
      <c r="R179" s="2" t="s">
        <v>6</v>
      </c>
      <c r="S179" s="2" t="s">
        <v>7</v>
      </c>
    </row>
    <row r="180" spans="2:19">
      <c r="B180" s="2" t="s">
        <v>50</v>
      </c>
      <c r="C180" t="s">
        <v>1</v>
      </c>
      <c r="D180">
        <v>5</v>
      </c>
      <c r="E180">
        <v>2521</v>
      </c>
      <c r="F180">
        <v>4871</v>
      </c>
      <c r="G180">
        <v>8112</v>
      </c>
      <c r="H180" s="1" t="s">
        <v>17</v>
      </c>
      <c r="I180">
        <v>11</v>
      </c>
      <c r="J180" s="1" t="s">
        <v>18</v>
      </c>
      <c r="K180">
        <f t="shared" si="32"/>
        <v>27731</v>
      </c>
      <c r="L180">
        <f t="shared" si="33"/>
        <v>53581</v>
      </c>
      <c r="M180">
        <f t="shared" si="34"/>
        <v>89232</v>
      </c>
      <c r="P180" s="2" t="s">
        <v>9</v>
      </c>
      <c r="Q180" s="2">
        <v>532883</v>
      </c>
      <c r="R180" s="2">
        <v>973057</v>
      </c>
      <c r="S180" s="2">
        <v>1584967</v>
      </c>
    </row>
    <row r="181" spans="2:19">
      <c r="B181" s="2" t="s">
        <v>50</v>
      </c>
      <c r="C181" t="s">
        <v>1</v>
      </c>
      <c r="D181">
        <v>1</v>
      </c>
      <c r="E181">
        <v>674</v>
      </c>
      <c r="F181">
        <v>1305</v>
      </c>
      <c r="G181">
        <v>2100</v>
      </c>
      <c r="H181" s="1" t="s">
        <v>17</v>
      </c>
      <c r="I181">
        <v>192</v>
      </c>
      <c r="J181" s="1" t="s">
        <v>18</v>
      </c>
      <c r="K181">
        <f t="shared" si="32"/>
        <v>129408</v>
      </c>
      <c r="L181">
        <f t="shared" si="33"/>
        <v>250560</v>
      </c>
      <c r="M181">
        <f t="shared" si="34"/>
        <v>403200</v>
      </c>
      <c r="P181" s="2" t="s">
        <v>8</v>
      </c>
      <c r="Q181" s="3">
        <f>Q180/1119</f>
        <v>476.2135835567471</v>
      </c>
      <c r="R181" s="3">
        <f t="shared" ref="R181:S181" si="35">R180/1119</f>
        <v>869.57730116175162</v>
      </c>
      <c r="S181" s="3">
        <f t="shared" si="35"/>
        <v>1416.413762287757</v>
      </c>
    </row>
    <row r="182" spans="2:19">
      <c r="B182" s="2" t="s">
        <v>50</v>
      </c>
      <c r="C182" t="s">
        <v>1</v>
      </c>
      <c r="D182">
        <v>9</v>
      </c>
      <c r="E182">
        <v>4426</v>
      </c>
      <c r="F182">
        <v>9654</v>
      </c>
      <c r="G182">
        <v>14956</v>
      </c>
      <c r="H182" s="1" t="s">
        <v>17</v>
      </c>
      <c r="I182">
        <v>1</v>
      </c>
      <c r="J182" s="1" t="s">
        <v>18</v>
      </c>
      <c r="K182">
        <f t="shared" si="32"/>
        <v>4426</v>
      </c>
      <c r="L182">
        <f t="shared" si="33"/>
        <v>9654</v>
      </c>
      <c r="M182">
        <f t="shared" si="34"/>
        <v>14956</v>
      </c>
    </row>
    <row r="183" spans="2:19">
      <c r="B183" s="2" t="s">
        <v>50</v>
      </c>
      <c r="C183" t="s">
        <v>1</v>
      </c>
      <c r="D183">
        <v>6</v>
      </c>
      <c r="E183">
        <v>2689</v>
      </c>
      <c r="F183">
        <v>5867</v>
      </c>
      <c r="G183">
        <v>9431</v>
      </c>
      <c r="H183" s="1" t="s">
        <v>17</v>
      </c>
      <c r="I183">
        <v>5</v>
      </c>
      <c r="J183" s="1" t="s">
        <v>18</v>
      </c>
      <c r="K183">
        <f t="shared" si="32"/>
        <v>13445</v>
      </c>
      <c r="L183">
        <f t="shared" si="33"/>
        <v>29335</v>
      </c>
      <c r="M183">
        <f t="shared" si="34"/>
        <v>47155</v>
      </c>
    </row>
    <row r="184" spans="2:19">
      <c r="B184" s="2" t="s">
        <v>50</v>
      </c>
      <c r="C184" t="s">
        <v>1</v>
      </c>
      <c r="D184">
        <v>8</v>
      </c>
      <c r="E184">
        <v>3885</v>
      </c>
      <c r="F184">
        <v>7970</v>
      </c>
      <c r="G184">
        <v>12408</v>
      </c>
      <c r="H184" s="1" t="s">
        <v>17</v>
      </c>
      <c r="I184">
        <v>3</v>
      </c>
      <c r="J184" s="1" t="s">
        <v>18</v>
      </c>
      <c r="K184">
        <f t="shared" si="32"/>
        <v>11655</v>
      </c>
      <c r="L184">
        <f t="shared" si="33"/>
        <v>23910</v>
      </c>
      <c r="M184">
        <f t="shared" si="34"/>
        <v>37224</v>
      </c>
    </row>
    <row r="185" spans="2:19">
      <c r="B185" s="2" t="s">
        <v>50</v>
      </c>
      <c r="C185" t="s">
        <v>1</v>
      </c>
      <c r="D185">
        <v>2</v>
      </c>
      <c r="E185">
        <v>1227</v>
      </c>
      <c r="F185">
        <v>2450</v>
      </c>
      <c r="G185">
        <v>3743</v>
      </c>
      <c r="H185" s="1" t="s">
        <v>17</v>
      </c>
      <c r="I185">
        <v>66</v>
      </c>
      <c r="J185" s="1" t="s">
        <v>18</v>
      </c>
      <c r="K185">
        <f t="shared" si="32"/>
        <v>80982</v>
      </c>
      <c r="L185">
        <f t="shared" si="33"/>
        <v>161700</v>
      </c>
      <c r="M185">
        <f t="shared" si="34"/>
        <v>247038</v>
      </c>
    </row>
    <row r="186" spans="2:19">
      <c r="B186" s="2" t="s">
        <v>50</v>
      </c>
      <c r="C186" t="s">
        <v>1</v>
      </c>
      <c r="D186">
        <v>3</v>
      </c>
      <c r="E186">
        <v>1389</v>
      </c>
      <c r="F186">
        <v>2682</v>
      </c>
      <c r="G186">
        <v>4301</v>
      </c>
      <c r="H186" s="1" t="s">
        <v>17</v>
      </c>
      <c r="I186">
        <v>28</v>
      </c>
      <c r="J186" s="1" t="s">
        <v>18</v>
      </c>
      <c r="K186">
        <f t="shared" si="32"/>
        <v>38892</v>
      </c>
      <c r="L186">
        <f t="shared" si="33"/>
        <v>75096</v>
      </c>
      <c r="M186">
        <f t="shared" si="34"/>
        <v>120428</v>
      </c>
    </row>
    <row r="187" spans="2:19">
      <c r="B187" s="2" t="s">
        <v>50</v>
      </c>
      <c r="C187" t="s">
        <v>1</v>
      </c>
      <c r="D187">
        <v>4</v>
      </c>
      <c r="E187">
        <v>1633</v>
      </c>
      <c r="F187">
        <v>3371</v>
      </c>
      <c r="G187">
        <v>5689</v>
      </c>
      <c r="H187" s="1" t="s">
        <v>17</v>
      </c>
      <c r="I187">
        <v>13</v>
      </c>
      <c r="J187" s="1" t="s">
        <v>18</v>
      </c>
      <c r="K187">
        <f t="shared" si="32"/>
        <v>21229</v>
      </c>
      <c r="L187">
        <f t="shared" si="33"/>
        <v>43823</v>
      </c>
      <c r="M187">
        <f t="shared" si="34"/>
        <v>73957</v>
      </c>
    </row>
    <row r="188" spans="2:19">
      <c r="B188" s="2" t="s">
        <v>50</v>
      </c>
      <c r="C188" t="s">
        <v>1</v>
      </c>
      <c r="D188">
        <v>13</v>
      </c>
      <c r="E188">
        <v>8022</v>
      </c>
      <c r="F188">
        <v>18236</v>
      </c>
      <c r="G188">
        <v>28410</v>
      </c>
      <c r="H188" s="1" t="s">
        <v>17</v>
      </c>
      <c r="I188">
        <v>1</v>
      </c>
      <c r="J188" s="1" t="s">
        <v>18</v>
      </c>
      <c r="K188">
        <f t="shared" si="32"/>
        <v>8022</v>
      </c>
      <c r="L188">
        <f t="shared" si="33"/>
        <v>18236</v>
      </c>
      <c r="M188">
        <f t="shared" si="34"/>
        <v>28410</v>
      </c>
    </row>
    <row r="189" spans="2:19">
      <c r="H189" s="1" t="s">
        <v>22</v>
      </c>
      <c r="I189">
        <f>SUM(I175:I188)</f>
        <v>1119</v>
      </c>
      <c r="J189" s="1" t="s">
        <v>9</v>
      </c>
      <c r="K189">
        <f>SUM(K175:K188)</f>
        <v>532883</v>
      </c>
      <c r="L189">
        <f>SUM(L175:L188)</f>
        <v>973057</v>
      </c>
      <c r="M189">
        <f>SUM(M175:M188)</f>
        <v>1584967</v>
      </c>
    </row>
    <row r="191" spans="2:19">
      <c r="I191" t="s">
        <v>11</v>
      </c>
      <c r="J191" t="s">
        <v>47</v>
      </c>
    </row>
    <row r="192" spans="2:19">
      <c r="B192" t="s">
        <v>3</v>
      </c>
      <c r="C192" t="s">
        <v>19</v>
      </c>
      <c r="D192" t="s">
        <v>4</v>
      </c>
      <c r="E192" t="s">
        <v>5</v>
      </c>
      <c r="F192" t="s">
        <v>6</v>
      </c>
      <c r="G192" t="s">
        <v>7</v>
      </c>
      <c r="I192" t="s">
        <v>12</v>
      </c>
      <c r="J192" t="s">
        <v>70</v>
      </c>
    </row>
    <row r="193" spans="2:19">
      <c r="B193" s="2" t="s">
        <v>51</v>
      </c>
      <c r="C193" t="s">
        <v>0</v>
      </c>
      <c r="D193">
        <v>1</v>
      </c>
      <c r="E193">
        <v>231</v>
      </c>
      <c r="F193">
        <v>341</v>
      </c>
      <c r="G193">
        <v>579</v>
      </c>
      <c r="H193" s="1" t="s">
        <v>17</v>
      </c>
      <c r="I193">
        <v>711</v>
      </c>
      <c r="J193" s="1" t="s">
        <v>18</v>
      </c>
      <c r="K193">
        <f>E193*I193</f>
        <v>164241</v>
      </c>
      <c r="L193">
        <f>F193*I193</f>
        <v>242451</v>
      </c>
      <c r="M193">
        <f>G193*I193</f>
        <v>411669</v>
      </c>
    </row>
    <row r="194" spans="2:19">
      <c r="B194" s="2" t="s">
        <v>51</v>
      </c>
      <c r="C194" t="s">
        <v>0</v>
      </c>
      <c r="D194">
        <v>2</v>
      </c>
      <c r="E194">
        <v>260</v>
      </c>
      <c r="F194">
        <v>393</v>
      </c>
      <c r="G194">
        <v>601</v>
      </c>
      <c r="H194" s="1" t="s">
        <v>17</v>
      </c>
      <c r="I194">
        <v>66</v>
      </c>
      <c r="J194" s="1" t="s">
        <v>18</v>
      </c>
      <c r="K194">
        <f t="shared" ref="K194:K206" si="36">E194*I194</f>
        <v>17160</v>
      </c>
      <c r="L194">
        <f t="shared" ref="L194:L206" si="37">F194*I194</f>
        <v>25938</v>
      </c>
      <c r="M194">
        <f t="shared" ref="M194:M206" si="38">G194*I194</f>
        <v>39666</v>
      </c>
    </row>
    <row r="195" spans="2:19">
      <c r="B195" s="2" t="s">
        <v>51</v>
      </c>
      <c r="C195" t="s">
        <v>0</v>
      </c>
      <c r="D195">
        <v>3</v>
      </c>
      <c r="E195">
        <v>297</v>
      </c>
      <c r="F195">
        <v>449</v>
      </c>
      <c r="G195">
        <v>693</v>
      </c>
      <c r="H195" s="1" t="s">
        <v>17</v>
      </c>
      <c r="I195">
        <v>6</v>
      </c>
      <c r="J195" s="1" t="s">
        <v>18</v>
      </c>
      <c r="K195">
        <f t="shared" si="36"/>
        <v>1782</v>
      </c>
      <c r="L195">
        <f t="shared" si="37"/>
        <v>2694</v>
      </c>
      <c r="M195">
        <f t="shared" si="38"/>
        <v>4158</v>
      </c>
    </row>
    <row r="196" spans="2:19">
      <c r="B196" s="2" t="s">
        <v>51</v>
      </c>
      <c r="C196" t="s">
        <v>0</v>
      </c>
      <c r="D196">
        <v>4</v>
      </c>
      <c r="E196">
        <v>355</v>
      </c>
      <c r="F196">
        <v>549</v>
      </c>
      <c r="G196">
        <v>885</v>
      </c>
      <c r="H196" s="1" t="s">
        <v>17</v>
      </c>
      <c r="I196">
        <v>1</v>
      </c>
      <c r="J196" s="1" t="s">
        <v>18</v>
      </c>
      <c r="K196">
        <f t="shared" si="36"/>
        <v>355</v>
      </c>
      <c r="L196">
        <f t="shared" si="37"/>
        <v>549</v>
      </c>
      <c r="M196">
        <f t="shared" si="38"/>
        <v>885</v>
      </c>
      <c r="P196" s="2"/>
      <c r="Q196" s="2" t="s">
        <v>5</v>
      </c>
      <c r="R196" s="2" t="s">
        <v>6</v>
      </c>
      <c r="S196" s="2" t="s">
        <v>7</v>
      </c>
    </row>
    <row r="197" spans="2:19">
      <c r="B197" s="2" t="s">
        <v>51</v>
      </c>
      <c r="C197" t="s">
        <v>1</v>
      </c>
      <c r="D197">
        <v>1</v>
      </c>
      <c r="E197">
        <v>686</v>
      </c>
      <c r="F197">
        <v>1322</v>
      </c>
      <c r="G197">
        <v>2151</v>
      </c>
      <c r="H197" s="1" t="s">
        <v>17</v>
      </c>
      <c r="I197">
        <v>193</v>
      </c>
      <c r="J197" s="1" t="s">
        <v>18</v>
      </c>
      <c r="K197">
        <f t="shared" si="36"/>
        <v>132398</v>
      </c>
      <c r="L197">
        <f t="shared" si="37"/>
        <v>255146</v>
      </c>
      <c r="M197">
        <f t="shared" si="38"/>
        <v>415143</v>
      </c>
      <c r="P197" s="2" t="s">
        <v>9</v>
      </c>
      <c r="Q197" s="2">
        <v>548092</v>
      </c>
      <c r="R197" s="2">
        <v>984530</v>
      </c>
      <c r="S197" s="2">
        <v>1610768</v>
      </c>
    </row>
    <row r="198" spans="2:19">
      <c r="B198" s="2" t="s">
        <v>51</v>
      </c>
      <c r="C198" t="s">
        <v>1</v>
      </c>
      <c r="D198">
        <v>2</v>
      </c>
      <c r="E198">
        <v>1270</v>
      </c>
      <c r="F198">
        <v>2459</v>
      </c>
      <c r="G198">
        <v>3779</v>
      </c>
      <c r="H198" s="1" t="s">
        <v>17</v>
      </c>
      <c r="I198">
        <v>67</v>
      </c>
      <c r="J198" s="1" t="s">
        <v>18</v>
      </c>
      <c r="K198">
        <f t="shared" si="36"/>
        <v>85090</v>
      </c>
      <c r="L198">
        <f t="shared" si="37"/>
        <v>164753</v>
      </c>
      <c r="M198">
        <f t="shared" si="38"/>
        <v>253193</v>
      </c>
      <c r="P198" s="2" t="s">
        <v>8</v>
      </c>
      <c r="Q198" s="3">
        <f>Q197/1113</f>
        <v>492.44564240790658</v>
      </c>
      <c r="R198" s="3">
        <f t="shared" ref="R198:S198" si="39">R197/1113</f>
        <v>884.57322551662173</v>
      </c>
      <c r="S198" s="3">
        <f t="shared" si="39"/>
        <v>1447.2309074573225</v>
      </c>
    </row>
    <row r="199" spans="2:19">
      <c r="B199" s="2" t="s">
        <v>51</v>
      </c>
      <c r="C199" t="s">
        <v>1</v>
      </c>
      <c r="D199">
        <v>3</v>
      </c>
      <c r="E199">
        <v>1381</v>
      </c>
      <c r="F199">
        <v>2624</v>
      </c>
      <c r="G199">
        <v>4375</v>
      </c>
      <c r="H199" s="1" t="s">
        <v>17</v>
      </c>
      <c r="I199">
        <v>27</v>
      </c>
      <c r="J199" s="1" t="s">
        <v>18</v>
      </c>
      <c r="K199">
        <f t="shared" si="36"/>
        <v>37287</v>
      </c>
      <c r="L199">
        <f t="shared" si="37"/>
        <v>70848</v>
      </c>
      <c r="M199">
        <f t="shared" si="38"/>
        <v>118125</v>
      </c>
    </row>
    <row r="200" spans="2:19">
      <c r="B200" s="2" t="s">
        <v>51</v>
      </c>
      <c r="C200" t="s">
        <v>1</v>
      </c>
      <c r="D200">
        <v>5</v>
      </c>
      <c r="E200">
        <v>2651</v>
      </c>
      <c r="F200">
        <v>4981</v>
      </c>
      <c r="G200">
        <v>8210</v>
      </c>
      <c r="H200" s="1" t="s">
        <v>17</v>
      </c>
      <c r="I200">
        <v>13</v>
      </c>
      <c r="J200" s="1" t="s">
        <v>18</v>
      </c>
      <c r="K200">
        <f t="shared" si="36"/>
        <v>34463</v>
      </c>
      <c r="L200">
        <f t="shared" si="37"/>
        <v>64753</v>
      </c>
      <c r="M200">
        <f t="shared" si="38"/>
        <v>106730</v>
      </c>
    </row>
    <row r="201" spans="2:19">
      <c r="B201" s="2" t="s">
        <v>51</v>
      </c>
      <c r="C201" t="s">
        <v>1</v>
      </c>
      <c r="D201">
        <v>9</v>
      </c>
      <c r="E201">
        <v>4546</v>
      </c>
      <c r="F201">
        <v>9678</v>
      </c>
      <c r="G201">
        <v>15251</v>
      </c>
      <c r="H201" s="1" t="s">
        <v>17</v>
      </c>
      <c r="I201">
        <v>1</v>
      </c>
      <c r="J201" s="1" t="s">
        <v>18</v>
      </c>
      <c r="K201">
        <f t="shared" si="36"/>
        <v>4546</v>
      </c>
      <c r="L201">
        <f t="shared" si="37"/>
        <v>9678</v>
      </c>
      <c r="M201">
        <f t="shared" si="38"/>
        <v>15251</v>
      </c>
    </row>
    <row r="202" spans="2:19">
      <c r="B202" s="2" t="s">
        <v>51</v>
      </c>
      <c r="C202" t="s">
        <v>1</v>
      </c>
      <c r="D202">
        <v>6</v>
      </c>
      <c r="E202">
        <v>2788</v>
      </c>
      <c r="F202">
        <v>5827</v>
      </c>
      <c r="G202">
        <v>9627</v>
      </c>
      <c r="H202" s="1" t="s">
        <v>17</v>
      </c>
      <c r="I202">
        <v>6</v>
      </c>
      <c r="J202" s="1" t="s">
        <v>18</v>
      </c>
      <c r="K202">
        <f t="shared" si="36"/>
        <v>16728</v>
      </c>
      <c r="L202">
        <f t="shared" si="37"/>
        <v>34962</v>
      </c>
      <c r="M202">
        <f t="shared" si="38"/>
        <v>57762</v>
      </c>
    </row>
    <row r="203" spans="2:19">
      <c r="B203" s="2" t="s">
        <v>51</v>
      </c>
      <c r="C203" t="s">
        <v>1</v>
      </c>
      <c r="D203">
        <v>7</v>
      </c>
      <c r="E203">
        <v>3357</v>
      </c>
      <c r="F203">
        <v>6909</v>
      </c>
      <c r="G203">
        <v>12401</v>
      </c>
      <c r="H203" s="1" t="s">
        <v>17</v>
      </c>
      <c r="I203">
        <v>4</v>
      </c>
      <c r="J203" s="1" t="s">
        <v>18</v>
      </c>
      <c r="K203">
        <f t="shared" si="36"/>
        <v>13428</v>
      </c>
      <c r="L203">
        <f t="shared" si="37"/>
        <v>27636</v>
      </c>
      <c r="M203">
        <f t="shared" si="38"/>
        <v>49604</v>
      </c>
    </row>
    <row r="204" spans="2:19">
      <c r="B204" s="2" t="s">
        <v>51</v>
      </c>
      <c r="C204" t="s">
        <v>1</v>
      </c>
      <c r="D204">
        <v>8</v>
      </c>
      <c r="E204">
        <v>3863</v>
      </c>
      <c r="F204">
        <v>8066</v>
      </c>
      <c r="G204">
        <v>12925</v>
      </c>
      <c r="H204" s="1" t="s">
        <v>17</v>
      </c>
      <c r="I204">
        <v>3</v>
      </c>
      <c r="J204" s="1" t="s">
        <v>18</v>
      </c>
      <c r="K204">
        <f t="shared" si="36"/>
        <v>11589</v>
      </c>
      <c r="L204">
        <f t="shared" si="37"/>
        <v>24198</v>
      </c>
      <c r="M204">
        <f t="shared" si="38"/>
        <v>38775</v>
      </c>
    </row>
    <row r="205" spans="2:19">
      <c r="B205" s="2" t="s">
        <v>51</v>
      </c>
      <c r="C205" t="s">
        <v>1</v>
      </c>
      <c r="D205">
        <v>4</v>
      </c>
      <c r="E205">
        <v>1686</v>
      </c>
      <c r="F205">
        <v>3389</v>
      </c>
      <c r="G205">
        <v>5743</v>
      </c>
      <c r="H205" s="1" t="s">
        <v>17</v>
      </c>
      <c r="I205">
        <v>14</v>
      </c>
      <c r="J205" s="1" t="s">
        <v>18</v>
      </c>
      <c r="K205">
        <f t="shared" si="36"/>
        <v>23604</v>
      </c>
      <c r="L205">
        <f t="shared" si="37"/>
        <v>47446</v>
      </c>
      <c r="M205">
        <f t="shared" si="38"/>
        <v>80402</v>
      </c>
    </row>
    <row r="206" spans="2:19">
      <c r="B206" s="2" t="s">
        <v>51</v>
      </c>
      <c r="C206" t="s">
        <v>1</v>
      </c>
      <c r="D206">
        <v>10</v>
      </c>
      <c r="E206">
        <v>5421</v>
      </c>
      <c r="F206">
        <v>13478</v>
      </c>
      <c r="G206">
        <v>19405</v>
      </c>
      <c r="H206" s="1" t="s">
        <v>17</v>
      </c>
      <c r="I206">
        <v>1</v>
      </c>
      <c r="J206" s="1" t="s">
        <v>18</v>
      </c>
      <c r="K206">
        <f t="shared" si="36"/>
        <v>5421</v>
      </c>
      <c r="L206">
        <f t="shared" si="37"/>
        <v>13478</v>
      </c>
      <c r="M206">
        <f t="shared" si="38"/>
        <v>19405</v>
      </c>
    </row>
    <row r="207" spans="2:19">
      <c r="H207" s="1" t="s">
        <v>22</v>
      </c>
      <c r="I207">
        <f>SUM(I193:I206)</f>
        <v>1113</v>
      </c>
      <c r="J207" s="1" t="s">
        <v>9</v>
      </c>
      <c r="K207">
        <f>SUM(K193:K206)</f>
        <v>548092</v>
      </c>
      <c r="L207">
        <f>SUM(L193:L206)</f>
        <v>984530</v>
      </c>
      <c r="M207">
        <f>SUM(M193:M206)</f>
        <v>1610768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1DDC-258B-4450-8FB7-5906F256C98F}">
  <dimension ref="C1:U110"/>
  <sheetViews>
    <sheetView workbookViewId="0">
      <selection activeCell="P9" sqref="P9"/>
    </sheetView>
  </sheetViews>
  <sheetFormatPr defaultRowHeight="15"/>
  <cols>
    <col min="3" max="3" width="28.28515625" bestFit="1" customWidth="1"/>
    <col min="5" max="5" width="10.28515625" bestFit="1" customWidth="1"/>
    <col min="9" max="9" width="19.85546875" bestFit="1" customWidth="1"/>
    <col min="15" max="15" width="19.85546875" bestFit="1" customWidth="1"/>
    <col min="22" max="22" width="19.85546875" bestFit="1" customWidth="1"/>
  </cols>
  <sheetData>
    <row r="1" spans="3:12">
      <c r="C1" t="s">
        <v>29</v>
      </c>
      <c r="D1" t="s">
        <v>5</v>
      </c>
      <c r="E1" t="s">
        <v>6</v>
      </c>
      <c r="F1" t="s">
        <v>7</v>
      </c>
      <c r="I1" t="s">
        <v>30</v>
      </c>
      <c r="J1" t="s">
        <v>5</v>
      </c>
      <c r="K1" t="s">
        <v>6</v>
      </c>
      <c r="L1" t="s">
        <v>7</v>
      </c>
    </row>
    <row r="2" spans="3:12">
      <c r="C2" t="s">
        <v>32</v>
      </c>
      <c r="D2">
        <v>947790</v>
      </c>
      <c r="E2">
        <v>1948241</v>
      </c>
      <c r="F2">
        <v>3039699</v>
      </c>
      <c r="I2" t="s">
        <v>32</v>
      </c>
      <c r="J2" s="5">
        <v>797.80303030303025</v>
      </c>
      <c r="K2" s="5">
        <v>1639.9335016835016</v>
      </c>
      <c r="L2" s="5">
        <v>2558.6691919191921</v>
      </c>
    </row>
    <row r="3" spans="3:12">
      <c r="C3" t="s">
        <v>48</v>
      </c>
      <c r="D3">
        <v>986532</v>
      </c>
      <c r="E3">
        <v>2023364</v>
      </c>
      <c r="F3">
        <v>3151612</v>
      </c>
      <c r="I3" t="s">
        <v>48</v>
      </c>
      <c r="J3" s="5">
        <v>848.99483648881244</v>
      </c>
      <c r="K3" s="5">
        <v>1741.2771084337348</v>
      </c>
      <c r="L3" s="5">
        <v>2712.2306368330464</v>
      </c>
    </row>
    <row r="4" spans="3:12">
      <c r="C4" t="s">
        <v>49</v>
      </c>
      <c r="D4">
        <v>988765</v>
      </c>
      <c r="E4">
        <v>2031660</v>
      </c>
      <c r="F4">
        <v>3170226</v>
      </c>
      <c r="I4" t="s">
        <v>49</v>
      </c>
      <c r="J4" s="5">
        <v>856.81542461005199</v>
      </c>
      <c r="K4" s="5">
        <v>1760.5372616984403</v>
      </c>
      <c r="L4" s="5">
        <v>2747.1629116117851</v>
      </c>
    </row>
    <row r="5" spans="3:12">
      <c r="C5" t="s">
        <v>50</v>
      </c>
      <c r="D5">
        <v>1021341</v>
      </c>
      <c r="E5">
        <v>2073499</v>
      </c>
      <c r="F5">
        <v>3226564</v>
      </c>
      <c r="I5" t="s">
        <v>50</v>
      </c>
      <c r="J5" s="5">
        <v>878.95094664371777</v>
      </c>
      <c r="K5" s="5">
        <v>1784.4225473321858</v>
      </c>
      <c r="L5" s="5">
        <v>2776.7332185886403</v>
      </c>
    </row>
    <row r="6" spans="3:12">
      <c r="C6" t="s">
        <v>51</v>
      </c>
      <c r="D6">
        <v>1026170</v>
      </c>
      <c r="E6">
        <v>2095730</v>
      </c>
      <c r="F6">
        <v>3282633</v>
      </c>
      <c r="I6" t="s">
        <v>51</v>
      </c>
      <c r="J6" s="5">
        <v>910.53238686779059</v>
      </c>
      <c r="K6" s="5">
        <v>1859.5652173913043</v>
      </c>
      <c r="L6" s="5">
        <v>2912.7178349600708</v>
      </c>
    </row>
    <row r="23" spans="3:21">
      <c r="J23" t="s">
        <v>11</v>
      </c>
      <c r="K23" t="s">
        <v>73</v>
      </c>
    </row>
    <row r="24" spans="3:21">
      <c r="C24" t="s">
        <v>3</v>
      </c>
      <c r="D24" t="s">
        <v>19</v>
      </c>
      <c r="E24" t="s">
        <v>4</v>
      </c>
      <c r="F24" t="s">
        <v>5</v>
      </c>
      <c r="G24" t="s">
        <v>6</v>
      </c>
      <c r="H24" t="s">
        <v>7</v>
      </c>
      <c r="J24" t="s">
        <v>12</v>
      </c>
      <c r="K24" t="s">
        <v>74</v>
      </c>
    </row>
    <row r="25" spans="3:21">
      <c r="C25" s="4" t="s">
        <v>28</v>
      </c>
      <c r="D25" t="s">
        <v>0</v>
      </c>
      <c r="E25">
        <v>6</v>
      </c>
      <c r="F25">
        <v>1020</v>
      </c>
      <c r="G25">
        <v>2044</v>
      </c>
      <c r="H25">
        <v>3132</v>
      </c>
      <c r="I25" s="1" t="s">
        <v>17</v>
      </c>
      <c r="J25">
        <v>1</v>
      </c>
      <c r="K25" s="1" t="s">
        <v>18</v>
      </c>
      <c r="L25">
        <f>F25*J25</f>
        <v>1020</v>
      </c>
      <c r="M25">
        <f>G25*J25</f>
        <v>2044</v>
      </c>
      <c r="N25">
        <f>H25*J25</f>
        <v>3132</v>
      </c>
    </row>
    <row r="26" spans="3:21">
      <c r="C26" s="4" t="s">
        <v>28</v>
      </c>
      <c r="D26" t="s">
        <v>0</v>
      </c>
      <c r="E26">
        <v>5</v>
      </c>
      <c r="F26">
        <v>867</v>
      </c>
      <c r="G26">
        <v>1787</v>
      </c>
      <c r="H26">
        <v>2607</v>
      </c>
      <c r="I26" s="1" t="s">
        <v>17</v>
      </c>
      <c r="J26">
        <v>1</v>
      </c>
      <c r="K26" s="1" t="s">
        <v>18</v>
      </c>
      <c r="L26">
        <f t="shared" ref="L26:L37" si="0">F26*J26</f>
        <v>867</v>
      </c>
      <c r="M26">
        <f t="shared" ref="M26:M37" si="1">G26*J26</f>
        <v>1787</v>
      </c>
      <c r="N26">
        <f t="shared" ref="N26:N36" si="2">H26*J26</f>
        <v>2607</v>
      </c>
    </row>
    <row r="27" spans="3:21">
      <c r="C27" s="4" t="s">
        <v>28</v>
      </c>
      <c r="D27" t="s">
        <v>0</v>
      </c>
      <c r="E27">
        <v>4</v>
      </c>
      <c r="F27">
        <v>820</v>
      </c>
      <c r="G27">
        <v>1605</v>
      </c>
      <c r="H27">
        <v>2492</v>
      </c>
      <c r="I27" s="1" t="s">
        <v>17</v>
      </c>
      <c r="J27">
        <v>3</v>
      </c>
      <c r="K27" s="1" t="s">
        <v>18</v>
      </c>
      <c r="L27">
        <f t="shared" si="0"/>
        <v>2460</v>
      </c>
      <c r="M27">
        <f t="shared" si="1"/>
        <v>4815</v>
      </c>
      <c r="N27">
        <f t="shared" si="2"/>
        <v>7476</v>
      </c>
    </row>
    <row r="28" spans="3:21">
      <c r="C28" s="4" t="s">
        <v>28</v>
      </c>
      <c r="D28" t="s">
        <v>0</v>
      </c>
      <c r="E28">
        <v>3</v>
      </c>
      <c r="F28">
        <v>680</v>
      </c>
      <c r="G28">
        <v>1402</v>
      </c>
      <c r="H28">
        <v>2125</v>
      </c>
      <c r="I28" s="1" t="s">
        <v>17</v>
      </c>
      <c r="J28">
        <v>11</v>
      </c>
      <c r="K28" s="1" t="s">
        <v>18</v>
      </c>
      <c r="L28">
        <f t="shared" si="0"/>
        <v>7480</v>
      </c>
      <c r="M28">
        <f t="shared" si="1"/>
        <v>15422</v>
      </c>
      <c r="N28">
        <f t="shared" si="2"/>
        <v>23375</v>
      </c>
      <c r="S28" t="s">
        <v>5</v>
      </c>
      <c r="T28" t="s">
        <v>6</v>
      </c>
      <c r="U28" t="s">
        <v>7</v>
      </c>
    </row>
    <row r="29" spans="3:21">
      <c r="C29" s="4" t="s">
        <v>28</v>
      </c>
      <c r="D29" t="s">
        <v>0</v>
      </c>
      <c r="E29">
        <v>2</v>
      </c>
      <c r="F29">
        <v>415</v>
      </c>
      <c r="G29">
        <v>855</v>
      </c>
      <c r="H29">
        <v>1238</v>
      </c>
      <c r="I29" s="1" t="s">
        <v>17</v>
      </c>
      <c r="J29">
        <v>119</v>
      </c>
      <c r="K29" s="1" t="s">
        <v>18</v>
      </c>
      <c r="L29">
        <f t="shared" si="0"/>
        <v>49385</v>
      </c>
      <c r="M29">
        <f t="shared" si="1"/>
        <v>101745</v>
      </c>
      <c r="N29">
        <f t="shared" si="2"/>
        <v>147322</v>
      </c>
      <c r="R29" t="s">
        <v>9</v>
      </c>
      <c r="S29">
        <v>947790</v>
      </c>
      <c r="T29">
        <v>1948241</v>
      </c>
      <c r="U29">
        <v>3039699</v>
      </c>
    </row>
    <row r="30" spans="3:21">
      <c r="C30" s="4" t="s">
        <v>28</v>
      </c>
      <c r="D30" t="s">
        <v>0</v>
      </c>
      <c r="E30">
        <v>1</v>
      </c>
      <c r="F30">
        <v>195</v>
      </c>
      <c r="G30">
        <v>415</v>
      </c>
      <c r="H30">
        <v>679</v>
      </c>
      <c r="I30" s="1" t="s">
        <v>17</v>
      </c>
      <c r="J30">
        <v>661</v>
      </c>
      <c r="K30" s="1" t="s">
        <v>18</v>
      </c>
      <c r="L30">
        <f t="shared" si="0"/>
        <v>128895</v>
      </c>
      <c r="M30">
        <f t="shared" si="1"/>
        <v>274315</v>
      </c>
      <c r="N30">
        <f t="shared" si="2"/>
        <v>448819</v>
      </c>
      <c r="R30" t="s">
        <v>8</v>
      </c>
      <c r="S30">
        <f>S29/1188</f>
        <v>797.80303030303025</v>
      </c>
      <c r="T30">
        <f t="shared" ref="T30:U30" si="3">T29/1188</f>
        <v>1639.9335016835016</v>
      </c>
      <c r="U30">
        <f t="shared" si="3"/>
        <v>2558.6691919191921</v>
      </c>
    </row>
    <row r="31" spans="3:21">
      <c r="C31" s="4" t="s">
        <v>28</v>
      </c>
      <c r="D31" t="s">
        <v>1</v>
      </c>
      <c r="E31">
        <v>7</v>
      </c>
      <c r="F31">
        <v>7189</v>
      </c>
      <c r="G31">
        <v>15011</v>
      </c>
      <c r="H31">
        <v>23288</v>
      </c>
      <c r="I31" s="1" t="s">
        <v>17</v>
      </c>
      <c r="J31">
        <v>5</v>
      </c>
      <c r="K31" s="1" t="s">
        <v>18</v>
      </c>
      <c r="L31">
        <f t="shared" si="0"/>
        <v>35945</v>
      </c>
      <c r="M31">
        <f t="shared" si="1"/>
        <v>75055</v>
      </c>
      <c r="N31">
        <f t="shared" si="2"/>
        <v>116440</v>
      </c>
    </row>
    <row r="32" spans="3:21">
      <c r="C32" s="4" t="s">
        <v>28</v>
      </c>
      <c r="D32" t="s">
        <v>1</v>
      </c>
      <c r="E32">
        <v>6</v>
      </c>
      <c r="F32">
        <v>5817</v>
      </c>
      <c r="G32">
        <v>11335</v>
      </c>
      <c r="H32">
        <v>18370</v>
      </c>
      <c r="I32" s="1" t="s">
        <v>17</v>
      </c>
      <c r="J32">
        <v>10</v>
      </c>
      <c r="K32" s="1" t="s">
        <v>18</v>
      </c>
      <c r="L32">
        <f t="shared" si="0"/>
        <v>58170</v>
      </c>
      <c r="M32">
        <f t="shared" si="1"/>
        <v>113350</v>
      </c>
      <c r="N32">
        <f t="shared" si="2"/>
        <v>183700</v>
      </c>
    </row>
    <row r="33" spans="3:21">
      <c r="C33" s="4" t="s">
        <v>28</v>
      </c>
      <c r="D33" t="s">
        <v>1</v>
      </c>
      <c r="E33">
        <v>5</v>
      </c>
      <c r="F33">
        <v>4736</v>
      </c>
      <c r="G33">
        <v>9422</v>
      </c>
      <c r="H33">
        <v>14590</v>
      </c>
      <c r="I33" s="1" t="s">
        <v>17</v>
      </c>
      <c r="J33">
        <v>27</v>
      </c>
      <c r="K33" s="1" t="s">
        <v>18</v>
      </c>
      <c r="L33">
        <f t="shared" si="0"/>
        <v>127872</v>
      </c>
      <c r="M33">
        <f t="shared" si="1"/>
        <v>254394</v>
      </c>
      <c r="N33">
        <f t="shared" si="2"/>
        <v>393930</v>
      </c>
    </row>
    <row r="34" spans="3:21">
      <c r="C34" s="4" t="s">
        <v>28</v>
      </c>
      <c r="D34" t="s">
        <v>1</v>
      </c>
      <c r="E34">
        <v>4</v>
      </c>
      <c r="F34">
        <v>3294</v>
      </c>
      <c r="G34">
        <v>7471</v>
      </c>
      <c r="H34">
        <v>11301</v>
      </c>
      <c r="I34" s="1" t="s">
        <v>17</v>
      </c>
      <c r="J34">
        <v>46</v>
      </c>
      <c r="K34" s="1" t="s">
        <v>18</v>
      </c>
      <c r="L34">
        <f t="shared" si="0"/>
        <v>151524</v>
      </c>
      <c r="M34">
        <f t="shared" si="1"/>
        <v>343666</v>
      </c>
      <c r="N34">
        <f t="shared" si="2"/>
        <v>519846</v>
      </c>
    </row>
    <row r="35" spans="3:21">
      <c r="C35" s="4" t="s">
        <v>28</v>
      </c>
      <c r="D35" t="s">
        <v>1</v>
      </c>
      <c r="E35">
        <v>3</v>
      </c>
      <c r="F35">
        <v>2101</v>
      </c>
      <c r="G35">
        <v>4122</v>
      </c>
      <c r="H35">
        <v>6708</v>
      </c>
      <c r="I35" s="1" t="s">
        <v>17</v>
      </c>
      <c r="J35">
        <v>68</v>
      </c>
      <c r="K35" s="1" t="s">
        <v>18</v>
      </c>
      <c r="L35">
        <f t="shared" si="0"/>
        <v>142868</v>
      </c>
      <c r="M35">
        <f t="shared" si="1"/>
        <v>280296</v>
      </c>
      <c r="N35">
        <f t="shared" si="2"/>
        <v>456144</v>
      </c>
    </row>
    <row r="36" spans="3:21">
      <c r="C36" s="4" t="s">
        <v>28</v>
      </c>
      <c r="D36" t="s">
        <v>1</v>
      </c>
      <c r="E36">
        <v>2</v>
      </c>
      <c r="F36">
        <v>1271</v>
      </c>
      <c r="G36">
        <v>2502</v>
      </c>
      <c r="H36">
        <v>3846</v>
      </c>
      <c r="I36" s="1" t="s">
        <v>17</v>
      </c>
      <c r="J36">
        <v>112</v>
      </c>
      <c r="K36" s="1" t="s">
        <v>18</v>
      </c>
      <c r="L36">
        <f t="shared" si="0"/>
        <v>142352</v>
      </c>
      <c r="M36">
        <f t="shared" si="1"/>
        <v>280224</v>
      </c>
      <c r="N36">
        <f t="shared" si="2"/>
        <v>430752</v>
      </c>
    </row>
    <row r="37" spans="3:21">
      <c r="C37" s="4" t="s">
        <v>28</v>
      </c>
      <c r="D37" t="s">
        <v>1</v>
      </c>
      <c r="E37">
        <v>1</v>
      </c>
      <c r="F37">
        <v>798</v>
      </c>
      <c r="G37">
        <v>1622</v>
      </c>
      <c r="H37">
        <v>2469</v>
      </c>
      <c r="I37" s="1" t="s">
        <v>17</v>
      </c>
      <c r="J37">
        <v>124</v>
      </c>
      <c r="K37" s="1" t="s">
        <v>18</v>
      </c>
      <c r="L37">
        <f t="shared" si="0"/>
        <v>98952</v>
      </c>
      <c r="M37">
        <f t="shared" si="1"/>
        <v>201128</v>
      </c>
      <c r="N37">
        <f>H37*J37</f>
        <v>306156</v>
      </c>
    </row>
    <row r="38" spans="3:21">
      <c r="I38" t="s">
        <v>22</v>
      </c>
      <c r="J38">
        <f>SUM(J25:J37)</f>
        <v>1188</v>
      </c>
      <c r="K38" t="s">
        <v>9</v>
      </c>
      <c r="L38">
        <f>SUM(L25:L37)</f>
        <v>947790</v>
      </c>
      <c r="M38">
        <f>SUM(M25:M37)</f>
        <v>1948241</v>
      </c>
      <c r="N38">
        <f>SUM(N25:N37)</f>
        <v>3039699</v>
      </c>
    </row>
    <row r="41" spans="3:21">
      <c r="J41" t="s">
        <v>11</v>
      </c>
      <c r="K41" t="s">
        <v>71</v>
      </c>
    </row>
    <row r="42" spans="3:21">
      <c r="C42" t="s">
        <v>3</v>
      </c>
      <c r="D42" t="s">
        <v>19</v>
      </c>
      <c r="E42" t="s">
        <v>4</v>
      </c>
      <c r="F42" t="s">
        <v>5</v>
      </c>
      <c r="G42" t="s">
        <v>6</v>
      </c>
      <c r="H42" t="s">
        <v>7</v>
      </c>
      <c r="J42" t="s">
        <v>12</v>
      </c>
      <c r="K42" t="s">
        <v>72</v>
      </c>
    </row>
    <row r="43" spans="3:21">
      <c r="C43" t="s">
        <v>48</v>
      </c>
      <c r="D43" t="s">
        <v>0</v>
      </c>
      <c r="E43">
        <v>6</v>
      </c>
      <c r="F43">
        <v>1024</v>
      </c>
      <c r="G43">
        <v>2054</v>
      </c>
      <c r="H43">
        <v>3143</v>
      </c>
      <c r="I43" s="1" t="s">
        <v>17</v>
      </c>
      <c r="J43">
        <v>1</v>
      </c>
      <c r="K43" s="1" t="s">
        <v>18</v>
      </c>
      <c r="L43">
        <f>F43*J43</f>
        <v>1024</v>
      </c>
      <c r="M43">
        <f>G43*J43</f>
        <v>2054</v>
      </c>
      <c r="N43">
        <f>H43*J43</f>
        <v>3143</v>
      </c>
    </row>
    <row r="44" spans="3:21">
      <c r="C44" t="s">
        <v>48</v>
      </c>
      <c r="D44" t="s">
        <v>0</v>
      </c>
      <c r="E44">
        <v>5</v>
      </c>
      <c r="F44">
        <v>873</v>
      </c>
      <c r="G44">
        <v>1784</v>
      </c>
      <c r="H44">
        <v>2600</v>
      </c>
      <c r="I44" s="1" t="s">
        <v>17</v>
      </c>
      <c r="J44">
        <v>1</v>
      </c>
      <c r="K44" s="1" t="s">
        <v>18</v>
      </c>
      <c r="L44">
        <f t="shared" ref="L44:L56" si="4">F44*J44</f>
        <v>873</v>
      </c>
      <c r="M44">
        <f t="shared" ref="M44:M56" si="5">G44*J44</f>
        <v>1784</v>
      </c>
      <c r="N44">
        <f t="shared" ref="N44:N55" si="6">H44*J44</f>
        <v>2600</v>
      </c>
    </row>
    <row r="45" spans="3:21">
      <c r="C45" t="s">
        <v>48</v>
      </c>
      <c r="D45" t="s">
        <v>0</v>
      </c>
      <c r="E45">
        <v>4</v>
      </c>
      <c r="F45">
        <v>826</v>
      </c>
      <c r="G45">
        <v>1619</v>
      </c>
      <c r="H45">
        <v>2501</v>
      </c>
      <c r="I45" s="1" t="s">
        <v>17</v>
      </c>
      <c r="J45">
        <v>3</v>
      </c>
      <c r="K45" s="1" t="s">
        <v>18</v>
      </c>
      <c r="L45">
        <f t="shared" si="4"/>
        <v>2478</v>
      </c>
      <c r="M45">
        <f t="shared" si="5"/>
        <v>4857</v>
      </c>
      <c r="N45">
        <f t="shared" si="6"/>
        <v>7503</v>
      </c>
    </row>
    <row r="46" spans="3:21">
      <c r="C46" t="s">
        <v>48</v>
      </c>
      <c r="D46" t="s">
        <v>0</v>
      </c>
      <c r="E46">
        <v>3</v>
      </c>
      <c r="F46">
        <v>689</v>
      </c>
      <c r="G46">
        <v>1414</v>
      </c>
      <c r="H46">
        <v>2135</v>
      </c>
      <c r="I46" s="1" t="s">
        <v>17</v>
      </c>
      <c r="J46">
        <v>11</v>
      </c>
      <c r="K46" s="1" t="s">
        <v>18</v>
      </c>
      <c r="L46">
        <f t="shared" si="4"/>
        <v>7579</v>
      </c>
      <c r="M46">
        <f t="shared" si="5"/>
        <v>15554</v>
      </c>
      <c r="N46">
        <f t="shared" si="6"/>
        <v>23485</v>
      </c>
      <c r="S46" t="s">
        <v>5</v>
      </c>
      <c r="T46" t="s">
        <v>6</v>
      </c>
      <c r="U46" t="s">
        <v>7</v>
      </c>
    </row>
    <row r="47" spans="3:21">
      <c r="C47" t="s">
        <v>48</v>
      </c>
      <c r="D47" t="s">
        <v>0</v>
      </c>
      <c r="E47">
        <v>2</v>
      </c>
      <c r="F47">
        <v>421</v>
      </c>
      <c r="G47">
        <v>861</v>
      </c>
      <c r="H47">
        <v>1249</v>
      </c>
      <c r="I47" s="1" t="s">
        <v>17</v>
      </c>
      <c r="J47">
        <v>119</v>
      </c>
      <c r="K47" s="1" t="s">
        <v>18</v>
      </c>
      <c r="L47">
        <f t="shared" si="4"/>
        <v>50099</v>
      </c>
      <c r="M47">
        <f t="shared" si="5"/>
        <v>102459</v>
      </c>
      <c r="N47">
        <f t="shared" si="6"/>
        <v>148631</v>
      </c>
      <c r="R47" t="s">
        <v>9</v>
      </c>
      <c r="S47">
        <v>986532</v>
      </c>
      <c r="T47">
        <v>2023364</v>
      </c>
      <c r="U47">
        <v>3151612</v>
      </c>
    </row>
    <row r="48" spans="3:21">
      <c r="C48" t="s">
        <v>48</v>
      </c>
      <c r="D48" t="s">
        <v>0</v>
      </c>
      <c r="E48">
        <v>1</v>
      </c>
      <c r="F48">
        <v>202</v>
      </c>
      <c r="G48">
        <v>422</v>
      </c>
      <c r="H48">
        <v>686</v>
      </c>
      <c r="I48" s="1" t="s">
        <v>17</v>
      </c>
      <c r="J48">
        <v>635</v>
      </c>
      <c r="K48" s="1" t="s">
        <v>18</v>
      </c>
      <c r="L48">
        <f t="shared" si="4"/>
        <v>128270</v>
      </c>
      <c r="M48">
        <f t="shared" si="5"/>
        <v>267970</v>
      </c>
      <c r="N48">
        <f t="shared" si="6"/>
        <v>435610</v>
      </c>
      <c r="R48" t="s">
        <v>8</v>
      </c>
      <c r="S48">
        <f>S47/1162</f>
        <v>848.99483648881244</v>
      </c>
      <c r="T48">
        <f t="shared" ref="T48:U48" si="7">T47/1162</f>
        <v>1741.2771084337348</v>
      </c>
      <c r="U48">
        <f t="shared" si="7"/>
        <v>2712.2306368330464</v>
      </c>
    </row>
    <row r="49" spans="3:14">
      <c r="C49" t="s">
        <v>48</v>
      </c>
      <c r="D49" t="s">
        <v>1</v>
      </c>
      <c r="E49">
        <v>9</v>
      </c>
      <c r="F49">
        <v>10127</v>
      </c>
      <c r="G49">
        <v>20755</v>
      </c>
      <c r="H49">
        <v>31056</v>
      </c>
      <c r="I49" s="1" t="s">
        <v>17</v>
      </c>
      <c r="J49">
        <v>1</v>
      </c>
      <c r="K49" s="1" t="s">
        <v>18</v>
      </c>
      <c r="L49">
        <f t="shared" si="4"/>
        <v>10127</v>
      </c>
      <c r="M49">
        <f t="shared" si="5"/>
        <v>20755</v>
      </c>
      <c r="N49">
        <f t="shared" si="6"/>
        <v>31056</v>
      </c>
    </row>
    <row r="50" spans="3:14">
      <c r="C50" t="s">
        <v>48</v>
      </c>
      <c r="D50" t="s">
        <v>1</v>
      </c>
      <c r="E50">
        <v>7</v>
      </c>
      <c r="F50">
        <v>7203</v>
      </c>
      <c r="G50">
        <v>15030</v>
      </c>
      <c r="H50">
        <v>23304</v>
      </c>
      <c r="I50" s="1" t="s">
        <v>17</v>
      </c>
      <c r="J50">
        <v>7</v>
      </c>
      <c r="K50" s="1" t="s">
        <v>18</v>
      </c>
      <c r="L50">
        <f t="shared" si="4"/>
        <v>50421</v>
      </c>
      <c r="M50">
        <f t="shared" si="5"/>
        <v>105210</v>
      </c>
      <c r="N50">
        <f t="shared" si="6"/>
        <v>163128</v>
      </c>
    </row>
    <row r="51" spans="3:14">
      <c r="C51" t="s">
        <v>48</v>
      </c>
      <c r="D51" t="s">
        <v>1</v>
      </c>
      <c r="E51">
        <v>6</v>
      </c>
      <c r="F51">
        <v>5804</v>
      </c>
      <c r="G51">
        <v>11305</v>
      </c>
      <c r="H51">
        <v>18364</v>
      </c>
      <c r="I51" s="1" t="s">
        <v>17</v>
      </c>
      <c r="J51">
        <v>11</v>
      </c>
      <c r="K51" s="1" t="s">
        <v>18</v>
      </c>
      <c r="L51">
        <f t="shared" si="4"/>
        <v>63844</v>
      </c>
      <c r="M51">
        <f t="shared" si="5"/>
        <v>124355</v>
      </c>
      <c r="N51">
        <f t="shared" si="6"/>
        <v>202004</v>
      </c>
    </row>
    <row r="52" spans="3:14">
      <c r="C52" t="s">
        <v>48</v>
      </c>
      <c r="D52" t="s">
        <v>1</v>
      </c>
      <c r="E52">
        <v>5</v>
      </c>
      <c r="F52">
        <v>4729</v>
      </c>
      <c r="G52">
        <v>9409</v>
      </c>
      <c r="H52">
        <v>14578</v>
      </c>
      <c r="I52" s="1" t="s">
        <v>17</v>
      </c>
      <c r="J52">
        <v>27</v>
      </c>
      <c r="K52" s="1" t="s">
        <v>18</v>
      </c>
      <c r="L52">
        <f t="shared" si="4"/>
        <v>127683</v>
      </c>
      <c r="M52">
        <f t="shared" si="5"/>
        <v>254043</v>
      </c>
      <c r="N52">
        <f t="shared" si="6"/>
        <v>393606</v>
      </c>
    </row>
    <row r="53" spans="3:14">
      <c r="C53" t="s">
        <v>48</v>
      </c>
      <c r="D53" t="s">
        <v>1</v>
      </c>
      <c r="E53">
        <v>4</v>
      </c>
      <c r="F53">
        <v>3289</v>
      </c>
      <c r="G53">
        <v>7444</v>
      </c>
      <c r="H53">
        <v>11284</v>
      </c>
      <c r="I53" s="1" t="s">
        <v>17</v>
      </c>
      <c r="J53">
        <v>50</v>
      </c>
      <c r="K53" s="1" t="s">
        <v>18</v>
      </c>
      <c r="L53">
        <f t="shared" si="4"/>
        <v>164450</v>
      </c>
      <c r="M53">
        <f t="shared" si="5"/>
        <v>372200</v>
      </c>
      <c r="N53">
        <f t="shared" si="6"/>
        <v>564200</v>
      </c>
    </row>
    <row r="54" spans="3:14">
      <c r="C54" t="s">
        <v>48</v>
      </c>
      <c r="D54" t="s">
        <v>1</v>
      </c>
      <c r="E54">
        <v>3</v>
      </c>
      <c r="F54">
        <v>2095</v>
      </c>
      <c r="G54">
        <v>4127</v>
      </c>
      <c r="H54">
        <v>6722</v>
      </c>
      <c r="I54" s="1" t="s">
        <v>17</v>
      </c>
      <c r="J54">
        <v>67</v>
      </c>
      <c r="K54" s="1" t="s">
        <v>18</v>
      </c>
      <c r="L54">
        <f t="shared" si="4"/>
        <v>140365</v>
      </c>
      <c r="M54">
        <f t="shared" si="5"/>
        <v>276509</v>
      </c>
      <c r="N54">
        <f t="shared" si="6"/>
        <v>450374</v>
      </c>
    </row>
    <row r="55" spans="3:14">
      <c r="C55" t="s">
        <v>48</v>
      </c>
      <c r="D55" t="s">
        <v>1</v>
      </c>
      <c r="E55">
        <v>2</v>
      </c>
      <c r="F55">
        <v>1287</v>
      </c>
      <c r="G55">
        <v>2514</v>
      </c>
      <c r="H55">
        <v>3854</v>
      </c>
      <c r="I55" s="1" t="s">
        <v>17</v>
      </c>
      <c r="J55">
        <v>115</v>
      </c>
      <c r="K55" s="1" t="s">
        <v>18</v>
      </c>
      <c r="L55">
        <f t="shared" si="4"/>
        <v>148005</v>
      </c>
      <c r="M55">
        <f t="shared" si="5"/>
        <v>289110</v>
      </c>
      <c r="N55">
        <f t="shared" si="6"/>
        <v>443210</v>
      </c>
    </row>
    <row r="56" spans="3:14">
      <c r="C56" t="s">
        <v>48</v>
      </c>
      <c r="D56" t="s">
        <v>1</v>
      </c>
      <c r="E56">
        <v>1</v>
      </c>
      <c r="F56">
        <v>801</v>
      </c>
      <c r="G56">
        <v>1636</v>
      </c>
      <c r="H56">
        <v>2483</v>
      </c>
      <c r="I56" s="1" t="s">
        <v>17</v>
      </c>
      <c r="J56">
        <v>114</v>
      </c>
      <c r="K56" s="1" t="s">
        <v>18</v>
      </c>
      <c r="L56">
        <f t="shared" si="4"/>
        <v>91314</v>
      </c>
      <c r="M56">
        <f t="shared" si="5"/>
        <v>186504</v>
      </c>
      <c r="N56">
        <f>H56*J56</f>
        <v>283062</v>
      </c>
    </row>
    <row r="57" spans="3:14">
      <c r="I57" t="s">
        <v>22</v>
      </c>
      <c r="J57">
        <f>SUM(J43:J56)</f>
        <v>1162</v>
      </c>
      <c r="K57" t="s">
        <v>9</v>
      </c>
      <c r="L57">
        <f>SUM(L43:L56)</f>
        <v>986532</v>
      </c>
      <c r="M57">
        <f t="shared" ref="M57:N57" si="8">SUM(M43:M56)</f>
        <v>2023364</v>
      </c>
      <c r="N57">
        <f t="shared" si="8"/>
        <v>3151612</v>
      </c>
    </row>
    <row r="60" spans="3:14">
      <c r="J60" t="s">
        <v>11</v>
      </c>
      <c r="K60" t="s">
        <v>75</v>
      </c>
    </row>
    <row r="61" spans="3:14">
      <c r="C61" t="s">
        <v>3</v>
      </c>
      <c r="D61" t="s">
        <v>19</v>
      </c>
      <c r="E61" t="s">
        <v>4</v>
      </c>
      <c r="F61" t="s">
        <v>5</v>
      </c>
      <c r="G61" t="s">
        <v>6</v>
      </c>
      <c r="H61" t="s">
        <v>7</v>
      </c>
      <c r="J61" t="s">
        <v>12</v>
      </c>
      <c r="K61" t="s">
        <v>72</v>
      </c>
    </row>
    <row r="62" spans="3:14">
      <c r="C62" t="s">
        <v>49</v>
      </c>
      <c r="D62" t="s">
        <v>0</v>
      </c>
      <c r="E62">
        <v>6</v>
      </c>
      <c r="F62">
        <v>1018</v>
      </c>
      <c r="G62">
        <v>2048</v>
      </c>
      <c r="H62">
        <v>3153</v>
      </c>
      <c r="I62" s="1" t="s">
        <v>17</v>
      </c>
      <c r="J62">
        <v>2</v>
      </c>
      <c r="K62" s="1" t="s">
        <v>18</v>
      </c>
      <c r="L62">
        <f>F62*J62</f>
        <v>2036</v>
      </c>
      <c r="M62">
        <f>G62*J62</f>
        <v>4096</v>
      </c>
      <c r="N62">
        <f>H62*J62</f>
        <v>6306</v>
      </c>
    </row>
    <row r="63" spans="3:14">
      <c r="C63" t="s">
        <v>49</v>
      </c>
      <c r="D63" t="s">
        <v>0</v>
      </c>
      <c r="E63">
        <v>5</v>
      </c>
      <c r="F63">
        <v>880</v>
      </c>
      <c r="G63">
        <v>1788</v>
      </c>
      <c r="H63">
        <v>2614</v>
      </c>
      <c r="I63" s="1" t="s">
        <v>17</v>
      </c>
      <c r="J63">
        <v>3</v>
      </c>
      <c r="K63" s="1" t="s">
        <v>18</v>
      </c>
      <c r="L63">
        <f t="shared" ref="L63:L75" si="9">F63*J63</f>
        <v>2640</v>
      </c>
      <c r="M63">
        <f t="shared" ref="M63:M75" si="10">G63*J63</f>
        <v>5364</v>
      </c>
      <c r="N63">
        <f t="shared" ref="N63:N74" si="11">H63*J63</f>
        <v>7842</v>
      </c>
    </row>
    <row r="64" spans="3:14">
      <c r="C64" t="s">
        <v>49</v>
      </c>
      <c r="D64" t="s">
        <v>0</v>
      </c>
      <c r="E64">
        <v>4</v>
      </c>
      <c r="F64">
        <v>830</v>
      </c>
      <c r="G64">
        <v>1615</v>
      </c>
      <c r="H64">
        <v>2511</v>
      </c>
      <c r="I64" s="1" t="s">
        <v>17</v>
      </c>
      <c r="J64">
        <v>3</v>
      </c>
      <c r="K64" s="1" t="s">
        <v>18</v>
      </c>
      <c r="L64">
        <f t="shared" si="9"/>
        <v>2490</v>
      </c>
      <c r="M64">
        <f t="shared" si="10"/>
        <v>4845</v>
      </c>
      <c r="N64">
        <f t="shared" si="11"/>
        <v>7533</v>
      </c>
    </row>
    <row r="65" spans="3:21">
      <c r="C65" t="s">
        <v>49</v>
      </c>
      <c r="D65" t="s">
        <v>0</v>
      </c>
      <c r="E65">
        <v>3</v>
      </c>
      <c r="F65">
        <v>692</v>
      </c>
      <c r="G65">
        <v>1422</v>
      </c>
      <c r="H65">
        <v>2131</v>
      </c>
      <c r="I65" s="1" t="s">
        <v>17</v>
      </c>
      <c r="J65">
        <v>16</v>
      </c>
      <c r="K65" s="1" t="s">
        <v>18</v>
      </c>
      <c r="L65">
        <f t="shared" si="9"/>
        <v>11072</v>
      </c>
      <c r="M65">
        <f t="shared" si="10"/>
        <v>22752</v>
      </c>
      <c r="N65">
        <f t="shared" si="11"/>
        <v>34096</v>
      </c>
      <c r="S65" t="s">
        <v>5</v>
      </c>
      <c r="T65" t="s">
        <v>6</v>
      </c>
      <c r="U65" t="s">
        <v>7</v>
      </c>
    </row>
    <row r="66" spans="3:21">
      <c r="C66" t="s">
        <v>49</v>
      </c>
      <c r="D66" t="s">
        <v>0</v>
      </c>
      <c r="E66">
        <v>2</v>
      </c>
      <c r="F66">
        <v>418</v>
      </c>
      <c r="G66">
        <v>865</v>
      </c>
      <c r="H66">
        <v>1253</v>
      </c>
      <c r="I66" s="1" t="s">
        <v>17</v>
      </c>
      <c r="J66">
        <v>126</v>
      </c>
      <c r="K66" s="1" t="s">
        <v>18</v>
      </c>
      <c r="L66">
        <f t="shared" si="9"/>
        <v>52668</v>
      </c>
      <c r="M66">
        <f t="shared" si="10"/>
        <v>108990</v>
      </c>
      <c r="N66">
        <f t="shared" si="11"/>
        <v>157878</v>
      </c>
      <c r="R66" t="s">
        <v>9</v>
      </c>
      <c r="S66">
        <v>988765</v>
      </c>
      <c r="T66">
        <v>2031660</v>
      </c>
      <c r="U66">
        <v>3170226</v>
      </c>
    </row>
    <row r="67" spans="3:21">
      <c r="C67" t="s">
        <v>49</v>
      </c>
      <c r="D67" t="s">
        <v>0</v>
      </c>
      <c r="E67">
        <v>1</v>
      </c>
      <c r="F67">
        <v>201</v>
      </c>
      <c r="G67">
        <v>426</v>
      </c>
      <c r="H67">
        <v>699</v>
      </c>
      <c r="I67" s="1" t="s">
        <v>17</v>
      </c>
      <c r="J67">
        <v>612</v>
      </c>
      <c r="K67" s="1" t="s">
        <v>18</v>
      </c>
      <c r="L67">
        <f t="shared" si="9"/>
        <v>123012</v>
      </c>
      <c r="M67">
        <f t="shared" si="10"/>
        <v>260712</v>
      </c>
      <c r="N67">
        <f t="shared" si="11"/>
        <v>427788</v>
      </c>
      <c r="R67" t="s">
        <v>8</v>
      </c>
      <c r="S67">
        <f>S66/1154</f>
        <v>856.81542461005199</v>
      </c>
      <c r="T67">
        <f t="shared" ref="T67:U67" si="12">T66/1154</f>
        <v>1760.5372616984403</v>
      </c>
      <c r="U67">
        <f t="shared" si="12"/>
        <v>2747.1629116117851</v>
      </c>
    </row>
    <row r="68" spans="3:21">
      <c r="C68" t="s">
        <v>49</v>
      </c>
      <c r="D68" t="s">
        <v>1</v>
      </c>
      <c r="E68">
        <v>9</v>
      </c>
      <c r="F68">
        <v>10122</v>
      </c>
      <c r="G68">
        <v>20780</v>
      </c>
      <c r="H68">
        <v>31120</v>
      </c>
      <c r="I68" s="1" t="s">
        <v>17</v>
      </c>
      <c r="J68">
        <v>1</v>
      </c>
      <c r="K68" s="1" t="s">
        <v>18</v>
      </c>
      <c r="L68">
        <f t="shared" si="9"/>
        <v>10122</v>
      </c>
      <c r="M68">
        <f t="shared" si="10"/>
        <v>20780</v>
      </c>
      <c r="N68">
        <f t="shared" si="11"/>
        <v>31120</v>
      </c>
    </row>
    <row r="69" spans="3:21">
      <c r="C69" t="s">
        <v>49</v>
      </c>
      <c r="D69" t="s">
        <v>1</v>
      </c>
      <c r="E69">
        <v>7</v>
      </c>
      <c r="F69">
        <v>7210</v>
      </c>
      <c r="G69">
        <v>15025</v>
      </c>
      <c r="H69">
        <v>23289</v>
      </c>
      <c r="I69" s="1" t="s">
        <v>17</v>
      </c>
      <c r="J69">
        <v>7</v>
      </c>
      <c r="K69" s="1" t="s">
        <v>18</v>
      </c>
      <c r="L69">
        <f t="shared" si="9"/>
        <v>50470</v>
      </c>
      <c r="M69">
        <f t="shared" si="10"/>
        <v>105175</v>
      </c>
      <c r="N69">
        <f t="shared" si="11"/>
        <v>163023</v>
      </c>
    </row>
    <row r="70" spans="3:21">
      <c r="C70" t="s">
        <v>49</v>
      </c>
      <c r="D70" t="s">
        <v>1</v>
      </c>
      <c r="E70">
        <v>6</v>
      </c>
      <c r="F70">
        <v>5811</v>
      </c>
      <c r="G70">
        <v>11295</v>
      </c>
      <c r="H70">
        <v>18355</v>
      </c>
      <c r="I70" s="1" t="s">
        <v>17</v>
      </c>
      <c r="J70">
        <v>11</v>
      </c>
      <c r="K70" s="1" t="s">
        <v>18</v>
      </c>
      <c r="L70">
        <f t="shared" si="9"/>
        <v>63921</v>
      </c>
      <c r="M70">
        <f t="shared" si="10"/>
        <v>124245</v>
      </c>
      <c r="N70">
        <f t="shared" si="11"/>
        <v>201905</v>
      </c>
    </row>
    <row r="71" spans="3:21">
      <c r="C71" t="s">
        <v>49</v>
      </c>
      <c r="D71" t="s">
        <v>1</v>
      </c>
      <c r="E71">
        <v>5</v>
      </c>
      <c r="F71">
        <v>4721</v>
      </c>
      <c r="G71">
        <v>9421</v>
      </c>
      <c r="H71">
        <v>14581</v>
      </c>
      <c r="I71" s="1" t="s">
        <v>17</v>
      </c>
      <c r="J71">
        <v>27</v>
      </c>
      <c r="K71" s="1" t="s">
        <v>18</v>
      </c>
      <c r="L71">
        <f t="shared" si="9"/>
        <v>127467</v>
      </c>
      <c r="M71">
        <f t="shared" si="10"/>
        <v>254367</v>
      </c>
      <c r="N71">
        <f t="shared" si="11"/>
        <v>393687</v>
      </c>
    </row>
    <row r="72" spans="3:21">
      <c r="C72" t="s">
        <v>49</v>
      </c>
      <c r="D72" t="s">
        <v>1</v>
      </c>
      <c r="E72">
        <v>4</v>
      </c>
      <c r="F72">
        <v>3282</v>
      </c>
      <c r="G72">
        <v>7422</v>
      </c>
      <c r="H72">
        <v>11277</v>
      </c>
      <c r="I72" s="1" t="s">
        <v>17</v>
      </c>
      <c r="J72">
        <v>50</v>
      </c>
      <c r="K72" s="1" t="s">
        <v>18</v>
      </c>
      <c r="L72">
        <f t="shared" si="9"/>
        <v>164100</v>
      </c>
      <c r="M72">
        <f t="shared" si="10"/>
        <v>371100</v>
      </c>
      <c r="N72">
        <f t="shared" si="11"/>
        <v>563850</v>
      </c>
    </row>
    <row r="73" spans="3:21">
      <c r="C73" t="s">
        <v>49</v>
      </c>
      <c r="D73" t="s">
        <v>1</v>
      </c>
      <c r="E73">
        <v>3</v>
      </c>
      <c r="F73">
        <v>2088</v>
      </c>
      <c r="G73">
        <v>4118</v>
      </c>
      <c r="H73">
        <v>6726</v>
      </c>
      <c r="I73" s="1" t="s">
        <v>17</v>
      </c>
      <c r="J73">
        <v>67</v>
      </c>
      <c r="K73" s="1" t="s">
        <v>18</v>
      </c>
      <c r="L73">
        <f t="shared" si="9"/>
        <v>139896</v>
      </c>
      <c r="M73">
        <f t="shared" si="10"/>
        <v>275906</v>
      </c>
      <c r="N73">
        <f t="shared" si="11"/>
        <v>450642</v>
      </c>
    </row>
    <row r="74" spans="3:21">
      <c r="C74" t="s">
        <v>49</v>
      </c>
      <c r="D74" t="s">
        <v>1</v>
      </c>
      <c r="E74">
        <v>2</v>
      </c>
      <c r="F74">
        <v>1295</v>
      </c>
      <c r="G74">
        <v>2508</v>
      </c>
      <c r="H74">
        <v>3848</v>
      </c>
      <c r="I74" s="1" t="s">
        <v>17</v>
      </c>
      <c r="J74">
        <v>115</v>
      </c>
      <c r="K74" s="1" t="s">
        <v>18</v>
      </c>
      <c r="L74">
        <f t="shared" si="9"/>
        <v>148925</v>
      </c>
      <c r="M74">
        <f t="shared" si="10"/>
        <v>288420</v>
      </c>
      <c r="N74">
        <f t="shared" si="11"/>
        <v>442520</v>
      </c>
    </row>
    <row r="75" spans="3:21">
      <c r="C75" t="s">
        <v>49</v>
      </c>
      <c r="D75" t="s">
        <v>1</v>
      </c>
      <c r="E75">
        <v>1</v>
      </c>
      <c r="F75">
        <v>789</v>
      </c>
      <c r="G75">
        <v>1622</v>
      </c>
      <c r="H75">
        <v>2474</v>
      </c>
      <c r="I75" s="1" t="s">
        <v>17</v>
      </c>
      <c r="J75">
        <v>114</v>
      </c>
      <c r="K75" s="1" t="s">
        <v>18</v>
      </c>
      <c r="L75">
        <f t="shared" si="9"/>
        <v>89946</v>
      </c>
      <c r="M75">
        <f t="shared" si="10"/>
        <v>184908</v>
      </c>
      <c r="N75">
        <f>H75*J75</f>
        <v>282036</v>
      </c>
    </row>
    <row r="76" spans="3:21">
      <c r="I76" t="s">
        <v>22</v>
      </c>
      <c r="J76">
        <f>SUM(J62:J75)</f>
        <v>1154</v>
      </c>
      <c r="K76" t="s">
        <v>9</v>
      </c>
      <c r="L76">
        <f>SUM(L62:L75)</f>
        <v>988765</v>
      </c>
      <c r="M76">
        <f t="shared" ref="M76" si="13">SUM(M62:M75)</f>
        <v>2031660</v>
      </c>
      <c r="N76">
        <f t="shared" ref="N76" si="14">SUM(N62:N75)</f>
        <v>3170226</v>
      </c>
    </row>
    <row r="80" spans="3:21">
      <c r="J80" t="s">
        <v>11</v>
      </c>
      <c r="K80" t="s">
        <v>76</v>
      </c>
    </row>
    <row r="81" spans="3:21">
      <c r="C81" t="s">
        <v>3</v>
      </c>
      <c r="D81" t="s">
        <v>19</v>
      </c>
      <c r="E81" t="s">
        <v>4</v>
      </c>
      <c r="F81" t="s">
        <v>5</v>
      </c>
      <c r="G81" t="s">
        <v>6</v>
      </c>
      <c r="H81" t="s">
        <v>7</v>
      </c>
      <c r="J81" t="s">
        <v>12</v>
      </c>
      <c r="K81" t="s">
        <v>77</v>
      </c>
    </row>
    <row r="82" spans="3:21">
      <c r="C82" t="s">
        <v>50</v>
      </c>
      <c r="D82" t="s">
        <v>0</v>
      </c>
      <c r="E82">
        <v>3</v>
      </c>
      <c r="F82">
        <v>685</v>
      </c>
      <c r="G82">
        <v>1412</v>
      </c>
      <c r="H82">
        <v>2115</v>
      </c>
      <c r="I82" s="1" t="s">
        <v>17</v>
      </c>
      <c r="J82">
        <v>6</v>
      </c>
      <c r="K82" s="1" t="s">
        <v>18</v>
      </c>
      <c r="L82">
        <f t="shared" ref="L82:L91" si="15">F82*J82</f>
        <v>4110</v>
      </c>
      <c r="M82">
        <f t="shared" ref="M82:M91" si="16">G82*J82</f>
        <v>8472</v>
      </c>
      <c r="N82">
        <f t="shared" ref="N82:N90" si="17">H82*J82</f>
        <v>12690</v>
      </c>
      <c r="S82" t="s">
        <v>5</v>
      </c>
      <c r="T82" t="s">
        <v>6</v>
      </c>
      <c r="U82" t="s">
        <v>7</v>
      </c>
    </row>
    <row r="83" spans="3:21">
      <c r="C83" t="s">
        <v>50</v>
      </c>
      <c r="D83" t="s">
        <v>0</v>
      </c>
      <c r="E83">
        <v>2</v>
      </c>
      <c r="F83">
        <v>435</v>
      </c>
      <c r="G83">
        <v>867</v>
      </c>
      <c r="H83">
        <v>1248</v>
      </c>
      <c r="I83" s="1" t="s">
        <v>17</v>
      </c>
      <c r="J83">
        <v>106</v>
      </c>
      <c r="K83" s="1" t="s">
        <v>18</v>
      </c>
      <c r="L83">
        <f t="shared" si="15"/>
        <v>46110</v>
      </c>
      <c r="M83">
        <f t="shared" si="16"/>
        <v>91902</v>
      </c>
      <c r="N83">
        <f t="shared" si="17"/>
        <v>132288</v>
      </c>
      <c r="R83" t="s">
        <v>9</v>
      </c>
      <c r="S83">
        <v>1021341</v>
      </c>
      <c r="T83">
        <v>2073499</v>
      </c>
      <c r="U83">
        <v>3226564</v>
      </c>
    </row>
    <row r="84" spans="3:21">
      <c r="C84" t="s">
        <v>50</v>
      </c>
      <c r="D84" t="s">
        <v>0</v>
      </c>
      <c r="E84">
        <v>1</v>
      </c>
      <c r="F84">
        <v>211</v>
      </c>
      <c r="G84">
        <v>430</v>
      </c>
      <c r="H84">
        <v>688</v>
      </c>
      <c r="I84" s="1" t="s">
        <v>17</v>
      </c>
      <c r="J84">
        <v>629</v>
      </c>
      <c r="K84" s="1" t="s">
        <v>18</v>
      </c>
      <c r="L84">
        <f t="shared" si="15"/>
        <v>132719</v>
      </c>
      <c r="M84">
        <f t="shared" si="16"/>
        <v>270470</v>
      </c>
      <c r="N84">
        <f t="shared" si="17"/>
        <v>432752</v>
      </c>
      <c r="R84" t="s">
        <v>8</v>
      </c>
      <c r="S84">
        <f>S83/1162</f>
        <v>878.95094664371777</v>
      </c>
      <c r="T84">
        <f t="shared" ref="T84:U84" si="18">T83/1162</f>
        <v>1784.4225473321858</v>
      </c>
      <c r="U84">
        <f t="shared" si="18"/>
        <v>2776.7332185886403</v>
      </c>
    </row>
    <row r="85" spans="3:21">
      <c r="C85" t="s">
        <v>50</v>
      </c>
      <c r="D85" t="s">
        <v>1</v>
      </c>
      <c r="E85">
        <v>7</v>
      </c>
      <c r="F85">
        <v>7199</v>
      </c>
      <c r="G85">
        <v>15035</v>
      </c>
      <c r="H85">
        <v>23301</v>
      </c>
      <c r="I85" s="1" t="s">
        <v>17</v>
      </c>
      <c r="J85">
        <v>7</v>
      </c>
      <c r="K85" s="1" t="s">
        <v>18</v>
      </c>
      <c r="L85">
        <f t="shared" si="15"/>
        <v>50393</v>
      </c>
      <c r="M85">
        <f t="shared" si="16"/>
        <v>105245</v>
      </c>
      <c r="N85">
        <f t="shared" si="17"/>
        <v>163107</v>
      </c>
    </row>
    <row r="86" spans="3:21">
      <c r="C86" t="s">
        <v>50</v>
      </c>
      <c r="D86" t="s">
        <v>1</v>
      </c>
      <c r="E86">
        <v>6</v>
      </c>
      <c r="F86">
        <v>5831</v>
      </c>
      <c r="G86">
        <v>11351</v>
      </c>
      <c r="H86">
        <v>18387</v>
      </c>
      <c r="I86" s="1" t="s">
        <v>17</v>
      </c>
      <c r="J86">
        <v>12</v>
      </c>
      <c r="K86" s="1" t="s">
        <v>18</v>
      </c>
      <c r="L86">
        <f t="shared" si="15"/>
        <v>69972</v>
      </c>
      <c r="M86">
        <f t="shared" si="16"/>
        <v>136212</v>
      </c>
      <c r="N86">
        <f t="shared" si="17"/>
        <v>220644</v>
      </c>
    </row>
    <row r="87" spans="3:21">
      <c r="C87" t="s">
        <v>50</v>
      </c>
      <c r="D87" t="s">
        <v>1</v>
      </c>
      <c r="E87">
        <v>5</v>
      </c>
      <c r="F87">
        <v>4745</v>
      </c>
      <c r="G87">
        <v>9450</v>
      </c>
      <c r="H87">
        <v>14611</v>
      </c>
      <c r="I87" s="1" t="s">
        <v>17</v>
      </c>
      <c r="J87">
        <v>29</v>
      </c>
      <c r="K87" s="1" t="s">
        <v>18</v>
      </c>
      <c r="L87">
        <f t="shared" si="15"/>
        <v>137605</v>
      </c>
      <c r="M87">
        <f t="shared" si="16"/>
        <v>274050</v>
      </c>
      <c r="N87">
        <f t="shared" si="17"/>
        <v>423719</v>
      </c>
    </row>
    <row r="88" spans="3:21">
      <c r="C88" t="s">
        <v>50</v>
      </c>
      <c r="D88" t="s">
        <v>1</v>
      </c>
      <c r="E88">
        <v>4</v>
      </c>
      <c r="F88">
        <v>3312</v>
      </c>
      <c r="G88">
        <v>7475</v>
      </c>
      <c r="H88">
        <v>11321</v>
      </c>
      <c r="I88" s="1" t="s">
        <v>17</v>
      </c>
      <c r="J88">
        <v>49</v>
      </c>
      <c r="K88" s="1" t="s">
        <v>18</v>
      </c>
      <c r="L88">
        <f t="shared" si="15"/>
        <v>162288</v>
      </c>
      <c r="M88">
        <f t="shared" si="16"/>
        <v>366275</v>
      </c>
      <c r="N88">
        <f t="shared" si="17"/>
        <v>554729</v>
      </c>
    </row>
    <row r="89" spans="3:21">
      <c r="C89" t="s">
        <v>50</v>
      </c>
      <c r="D89" t="s">
        <v>1</v>
      </c>
      <c r="E89">
        <v>3</v>
      </c>
      <c r="F89">
        <v>2120</v>
      </c>
      <c r="G89">
        <v>4125</v>
      </c>
      <c r="H89">
        <v>6705</v>
      </c>
      <c r="I89" s="1" t="s">
        <v>17</v>
      </c>
      <c r="J89">
        <v>75</v>
      </c>
      <c r="K89" s="1" t="s">
        <v>18</v>
      </c>
      <c r="L89">
        <f t="shared" si="15"/>
        <v>159000</v>
      </c>
      <c r="M89">
        <f t="shared" si="16"/>
        <v>309375</v>
      </c>
      <c r="N89">
        <f t="shared" si="17"/>
        <v>502875</v>
      </c>
    </row>
    <row r="90" spans="3:21">
      <c r="C90" t="s">
        <v>50</v>
      </c>
      <c r="D90" t="s">
        <v>1</v>
      </c>
      <c r="E90">
        <v>2</v>
      </c>
      <c r="F90">
        <v>1288</v>
      </c>
      <c r="G90">
        <v>2522</v>
      </c>
      <c r="H90">
        <v>3856</v>
      </c>
      <c r="I90" s="1" t="s">
        <v>17</v>
      </c>
      <c r="J90">
        <v>121</v>
      </c>
      <c r="K90" s="1" t="s">
        <v>18</v>
      </c>
      <c r="L90">
        <f t="shared" si="15"/>
        <v>155848</v>
      </c>
      <c r="M90">
        <f t="shared" si="16"/>
        <v>305162</v>
      </c>
      <c r="N90">
        <f t="shared" si="17"/>
        <v>466576</v>
      </c>
    </row>
    <row r="91" spans="3:21">
      <c r="C91" t="s">
        <v>50</v>
      </c>
      <c r="D91" t="s">
        <v>1</v>
      </c>
      <c r="E91">
        <v>1</v>
      </c>
      <c r="F91">
        <v>807</v>
      </c>
      <c r="G91">
        <v>1612</v>
      </c>
      <c r="H91">
        <v>2478</v>
      </c>
      <c r="I91" s="1" t="s">
        <v>17</v>
      </c>
      <c r="J91">
        <v>128</v>
      </c>
      <c r="K91" s="1" t="s">
        <v>18</v>
      </c>
      <c r="L91">
        <f t="shared" si="15"/>
        <v>103296</v>
      </c>
      <c r="M91">
        <f t="shared" si="16"/>
        <v>206336</v>
      </c>
      <c r="N91">
        <f>H91*J91</f>
        <v>317184</v>
      </c>
    </row>
    <row r="92" spans="3:21">
      <c r="I92" t="s">
        <v>22</v>
      </c>
      <c r="J92">
        <f>SUM(J82:J91)</f>
        <v>1162</v>
      </c>
      <c r="K92" t="s">
        <v>9</v>
      </c>
      <c r="L92">
        <f>SUM(L82:L91)</f>
        <v>1021341</v>
      </c>
      <c r="M92">
        <f>SUM(M82:M91)</f>
        <v>2073499</v>
      </c>
      <c r="N92">
        <f>SUM(N82:N91)</f>
        <v>3226564</v>
      </c>
    </row>
    <row r="96" spans="3:21">
      <c r="J96" t="s">
        <v>11</v>
      </c>
      <c r="K96" t="s">
        <v>78</v>
      </c>
    </row>
    <row r="97" spans="3:21">
      <c r="C97" t="s">
        <v>3</v>
      </c>
      <c r="D97" t="s">
        <v>19</v>
      </c>
      <c r="E97" t="s">
        <v>4</v>
      </c>
      <c r="F97" t="s">
        <v>5</v>
      </c>
      <c r="G97" t="s">
        <v>6</v>
      </c>
      <c r="H97" t="s">
        <v>7</v>
      </c>
      <c r="J97" t="s">
        <v>12</v>
      </c>
      <c r="K97" t="s">
        <v>79</v>
      </c>
    </row>
    <row r="98" spans="3:21">
      <c r="C98" t="s">
        <v>51</v>
      </c>
      <c r="D98" t="s">
        <v>0</v>
      </c>
      <c r="E98">
        <v>4</v>
      </c>
      <c r="F98">
        <v>832</v>
      </c>
      <c r="G98">
        <v>1608</v>
      </c>
      <c r="H98">
        <v>2517</v>
      </c>
      <c r="I98" s="1" t="s">
        <v>17</v>
      </c>
      <c r="J98">
        <v>1</v>
      </c>
      <c r="K98" s="1" t="s">
        <v>18</v>
      </c>
      <c r="L98">
        <f t="shared" ref="L98:L109" si="19">F98*J98</f>
        <v>832</v>
      </c>
      <c r="M98">
        <f t="shared" ref="M98:M109" si="20">G98*J98</f>
        <v>1608</v>
      </c>
      <c r="N98">
        <f t="shared" ref="N98:N108" si="21">H98*J98</f>
        <v>2517</v>
      </c>
    </row>
    <row r="99" spans="3:21">
      <c r="C99" t="s">
        <v>51</v>
      </c>
      <c r="D99" t="s">
        <v>0</v>
      </c>
      <c r="E99">
        <v>3</v>
      </c>
      <c r="F99">
        <v>699</v>
      </c>
      <c r="G99">
        <v>1430</v>
      </c>
      <c r="H99">
        <v>2125</v>
      </c>
      <c r="I99" s="1" t="s">
        <v>17</v>
      </c>
      <c r="J99">
        <v>12</v>
      </c>
      <c r="K99" s="1" t="s">
        <v>18</v>
      </c>
      <c r="L99">
        <f t="shared" si="19"/>
        <v>8388</v>
      </c>
      <c r="M99">
        <f t="shared" si="20"/>
        <v>17160</v>
      </c>
      <c r="N99">
        <f t="shared" si="21"/>
        <v>25500</v>
      </c>
      <c r="S99" t="s">
        <v>5</v>
      </c>
      <c r="T99" t="s">
        <v>6</v>
      </c>
      <c r="U99" t="s">
        <v>7</v>
      </c>
    </row>
    <row r="100" spans="3:21">
      <c r="C100" t="s">
        <v>51</v>
      </c>
      <c r="D100" t="s">
        <v>0</v>
      </c>
      <c r="E100">
        <v>2</v>
      </c>
      <c r="F100">
        <v>420</v>
      </c>
      <c r="G100">
        <v>859</v>
      </c>
      <c r="H100">
        <v>1247</v>
      </c>
      <c r="I100" s="1" t="s">
        <v>17</v>
      </c>
      <c r="J100">
        <v>104</v>
      </c>
      <c r="K100" s="1" t="s">
        <v>18</v>
      </c>
      <c r="L100">
        <f t="shared" si="19"/>
        <v>43680</v>
      </c>
      <c r="M100">
        <f t="shared" si="20"/>
        <v>89336</v>
      </c>
      <c r="N100">
        <f t="shared" si="21"/>
        <v>129688</v>
      </c>
      <c r="R100" t="s">
        <v>9</v>
      </c>
      <c r="S100">
        <v>1026170</v>
      </c>
      <c r="T100">
        <v>2095730</v>
      </c>
      <c r="U100">
        <v>3282633</v>
      </c>
    </row>
    <row r="101" spans="3:21">
      <c r="C101" t="s">
        <v>51</v>
      </c>
      <c r="D101" t="s">
        <v>0</v>
      </c>
      <c r="E101">
        <v>1</v>
      </c>
      <c r="F101">
        <v>205</v>
      </c>
      <c r="G101">
        <v>422</v>
      </c>
      <c r="H101">
        <v>704</v>
      </c>
      <c r="I101" s="1" t="s">
        <v>17</v>
      </c>
      <c r="J101">
        <v>585</v>
      </c>
      <c r="K101" s="1" t="s">
        <v>18</v>
      </c>
      <c r="L101">
        <f t="shared" si="19"/>
        <v>119925</v>
      </c>
      <c r="M101">
        <f t="shared" si="20"/>
        <v>246870</v>
      </c>
      <c r="N101">
        <f t="shared" si="21"/>
        <v>411840</v>
      </c>
      <c r="R101" t="s">
        <v>8</v>
      </c>
      <c r="S101">
        <f>S100/1127</f>
        <v>910.53238686779059</v>
      </c>
      <c r="T101">
        <f t="shared" ref="T101:U101" si="22">T100/1127</f>
        <v>1859.5652173913043</v>
      </c>
      <c r="U101">
        <f t="shared" si="22"/>
        <v>2912.7178349600708</v>
      </c>
    </row>
    <row r="102" spans="3:21">
      <c r="C102" t="s">
        <v>51</v>
      </c>
      <c r="D102" t="s">
        <v>1</v>
      </c>
      <c r="E102">
        <v>9</v>
      </c>
      <c r="F102">
        <v>10118</v>
      </c>
      <c r="G102">
        <v>20790</v>
      </c>
      <c r="H102">
        <v>31135</v>
      </c>
      <c r="I102" s="1" t="s">
        <v>17</v>
      </c>
      <c r="J102">
        <v>1</v>
      </c>
      <c r="K102" s="1" t="s">
        <v>18</v>
      </c>
      <c r="L102">
        <f t="shared" si="19"/>
        <v>10118</v>
      </c>
      <c r="M102">
        <f t="shared" si="20"/>
        <v>20790</v>
      </c>
      <c r="N102">
        <f t="shared" si="21"/>
        <v>31135</v>
      </c>
    </row>
    <row r="103" spans="3:21">
      <c r="C103" t="s">
        <v>51</v>
      </c>
      <c r="D103" t="s">
        <v>1</v>
      </c>
      <c r="E103">
        <v>7</v>
      </c>
      <c r="F103">
        <v>7240</v>
      </c>
      <c r="G103">
        <v>15045</v>
      </c>
      <c r="H103">
        <v>23301</v>
      </c>
      <c r="I103" s="1" t="s">
        <v>17</v>
      </c>
      <c r="J103">
        <v>8</v>
      </c>
      <c r="K103" s="1" t="s">
        <v>18</v>
      </c>
      <c r="L103">
        <f t="shared" si="19"/>
        <v>57920</v>
      </c>
      <c r="M103">
        <f t="shared" si="20"/>
        <v>120360</v>
      </c>
      <c r="N103">
        <f t="shared" si="21"/>
        <v>186408</v>
      </c>
    </row>
    <row r="104" spans="3:21">
      <c r="C104" t="s">
        <v>51</v>
      </c>
      <c r="D104" t="s">
        <v>1</v>
      </c>
      <c r="E104">
        <v>6</v>
      </c>
      <c r="F104">
        <v>5821</v>
      </c>
      <c r="G104">
        <v>11290</v>
      </c>
      <c r="H104">
        <v>18365</v>
      </c>
      <c r="I104" s="1" t="s">
        <v>17</v>
      </c>
      <c r="J104">
        <v>12</v>
      </c>
      <c r="K104" s="1" t="s">
        <v>18</v>
      </c>
      <c r="L104">
        <f t="shared" si="19"/>
        <v>69852</v>
      </c>
      <c r="M104">
        <f t="shared" si="20"/>
        <v>135480</v>
      </c>
      <c r="N104">
        <f t="shared" si="21"/>
        <v>220380</v>
      </c>
    </row>
    <row r="105" spans="3:21">
      <c r="C105" t="s">
        <v>51</v>
      </c>
      <c r="D105" t="s">
        <v>1</v>
      </c>
      <c r="E105">
        <v>5</v>
      </c>
      <c r="F105">
        <v>4733</v>
      </c>
      <c r="G105">
        <v>9425</v>
      </c>
      <c r="H105">
        <v>14575</v>
      </c>
      <c r="I105" s="1" t="s">
        <v>17</v>
      </c>
      <c r="J105">
        <v>27</v>
      </c>
      <c r="K105" s="1" t="s">
        <v>18</v>
      </c>
      <c r="L105">
        <f t="shared" si="19"/>
        <v>127791</v>
      </c>
      <c r="M105">
        <f t="shared" si="20"/>
        <v>254475</v>
      </c>
      <c r="N105">
        <f t="shared" si="21"/>
        <v>393525</v>
      </c>
    </row>
    <row r="106" spans="3:21">
      <c r="C106" t="s">
        <v>51</v>
      </c>
      <c r="D106" t="s">
        <v>1</v>
      </c>
      <c r="E106">
        <v>4</v>
      </c>
      <c r="F106">
        <v>3280</v>
      </c>
      <c r="G106">
        <v>7427</v>
      </c>
      <c r="H106">
        <v>11288</v>
      </c>
      <c r="I106" s="1" t="s">
        <v>17</v>
      </c>
      <c r="J106">
        <v>53</v>
      </c>
      <c r="K106" s="1" t="s">
        <v>18</v>
      </c>
      <c r="L106">
        <f t="shared" si="19"/>
        <v>173840</v>
      </c>
      <c r="M106">
        <f t="shared" si="20"/>
        <v>393631</v>
      </c>
      <c r="N106">
        <f t="shared" si="21"/>
        <v>598264</v>
      </c>
    </row>
    <row r="107" spans="3:21">
      <c r="C107" t="s">
        <v>51</v>
      </c>
      <c r="D107" t="s">
        <v>1</v>
      </c>
      <c r="E107">
        <v>3</v>
      </c>
      <c r="F107">
        <v>2086</v>
      </c>
      <c r="G107">
        <v>4120</v>
      </c>
      <c r="H107">
        <v>6724</v>
      </c>
      <c r="I107" s="1" t="s">
        <v>17</v>
      </c>
      <c r="J107">
        <v>74</v>
      </c>
      <c r="K107" s="1" t="s">
        <v>18</v>
      </c>
      <c r="L107">
        <f t="shared" si="19"/>
        <v>154364</v>
      </c>
      <c r="M107">
        <f t="shared" si="20"/>
        <v>304880</v>
      </c>
      <c r="N107">
        <f t="shared" si="21"/>
        <v>497576</v>
      </c>
    </row>
    <row r="108" spans="3:21">
      <c r="C108" t="s">
        <v>51</v>
      </c>
      <c r="D108" t="s">
        <v>1</v>
      </c>
      <c r="E108">
        <v>2</v>
      </c>
      <c r="F108">
        <v>1302</v>
      </c>
      <c r="G108">
        <v>2511</v>
      </c>
      <c r="H108">
        <v>3853</v>
      </c>
      <c r="I108" s="1" t="s">
        <v>17</v>
      </c>
      <c r="J108">
        <v>120</v>
      </c>
      <c r="K108" s="1" t="s">
        <v>18</v>
      </c>
      <c r="L108">
        <f t="shared" si="19"/>
        <v>156240</v>
      </c>
      <c r="M108">
        <f t="shared" si="20"/>
        <v>301320</v>
      </c>
      <c r="N108">
        <f t="shared" si="21"/>
        <v>462360</v>
      </c>
    </row>
    <row r="109" spans="3:21">
      <c r="C109" t="s">
        <v>51</v>
      </c>
      <c r="D109" t="s">
        <v>1</v>
      </c>
      <c r="E109">
        <v>1</v>
      </c>
      <c r="F109">
        <v>794</v>
      </c>
      <c r="G109">
        <v>1614</v>
      </c>
      <c r="H109">
        <v>2488</v>
      </c>
      <c r="I109" s="1" t="s">
        <v>17</v>
      </c>
      <c r="J109">
        <v>130</v>
      </c>
      <c r="K109" s="1" t="s">
        <v>18</v>
      </c>
      <c r="L109">
        <f t="shared" si="19"/>
        <v>103220</v>
      </c>
      <c r="M109">
        <f t="shared" si="20"/>
        <v>209820</v>
      </c>
      <c r="N109">
        <f>H109*J109</f>
        <v>323440</v>
      </c>
    </row>
    <row r="110" spans="3:21">
      <c r="I110" t="s">
        <v>22</v>
      </c>
      <c r="J110">
        <f>SUM(J98:J109)</f>
        <v>1127</v>
      </c>
      <c r="K110" t="s">
        <v>9</v>
      </c>
      <c r="L110">
        <f>SUM(L98:L109)</f>
        <v>1026170</v>
      </c>
      <c r="M110">
        <f>SUM(M98:M109)</f>
        <v>2095730</v>
      </c>
      <c r="N110">
        <f>SUM(N98:N109)</f>
        <v>3282633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1005-517B-4C05-A67A-EEFD1FAD8C86}">
  <dimension ref="C1:U124"/>
  <sheetViews>
    <sheetView workbookViewId="0">
      <selection activeCell="Q14" sqref="Q14"/>
    </sheetView>
  </sheetViews>
  <sheetFormatPr defaultRowHeight="15"/>
  <cols>
    <col min="3" max="3" width="22.7109375" bestFit="1" customWidth="1"/>
    <col min="4" max="5" width="11" bestFit="1" customWidth="1"/>
    <col min="6" max="6" width="12" bestFit="1" customWidth="1"/>
    <col min="7" max="7" width="10" bestFit="1" customWidth="1"/>
    <col min="8" max="8" width="11" bestFit="1" customWidth="1"/>
    <col min="10" max="10" width="16.140625" bestFit="1" customWidth="1"/>
    <col min="12" max="14" width="11" bestFit="1" customWidth="1"/>
    <col min="19" max="19" width="11" bestFit="1" customWidth="1"/>
  </cols>
  <sheetData>
    <row r="1" spans="3:13">
      <c r="C1" t="s">
        <v>29</v>
      </c>
      <c r="D1" t="s">
        <v>5</v>
      </c>
      <c r="E1" t="s">
        <v>6</v>
      </c>
      <c r="F1" t="s">
        <v>7</v>
      </c>
      <c r="J1" t="s">
        <v>30</v>
      </c>
      <c r="K1" t="s">
        <v>5</v>
      </c>
      <c r="L1" t="s">
        <v>6</v>
      </c>
      <c r="M1" t="s">
        <v>7</v>
      </c>
    </row>
    <row r="2" spans="3:13">
      <c r="C2" t="s">
        <v>31</v>
      </c>
      <c r="D2" s="10">
        <v>2863013264.9133334</v>
      </c>
      <c r="E2" s="10">
        <v>6011190517.0180006</v>
      </c>
      <c r="F2" s="10">
        <v>9447518400.3139992</v>
      </c>
      <c r="J2" t="s">
        <v>31</v>
      </c>
      <c r="K2" s="10">
        <v>2409943.8256846243</v>
      </c>
      <c r="L2" s="10">
        <v>5059924.6776245795</v>
      </c>
      <c r="M2" s="10">
        <v>7952456.5659208745</v>
      </c>
    </row>
    <row r="3" spans="3:13">
      <c r="C3" t="s">
        <v>2</v>
      </c>
      <c r="D3" s="10">
        <v>2942611138.3333335</v>
      </c>
      <c r="E3" s="10">
        <v>6179463848.3000011</v>
      </c>
      <c r="F3" s="10">
        <v>9710592604.8999977</v>
      </c>
      <c r="J3" t="s">
        <v>2</v>
      </c>
      <c r="K3" s="10">
        <v>2532367.5889271372</v>
      </c>
      <c r="L3" s="10">
        <v>5317955.1190189337</v>
      </c>
      <c r="M3" s="10">
        <v>8356792.2589500844</v>
      </c>
    </row>
    <row r="4" spans="3:13">
      <c r="C4" t="s">
        <v>20</v>
      </c>
      <c r="D4" s="10">
        <v>2942629809.9426084</v>
      </c>
      <c r="E4" s="10">
        <v>6179501070.7874765</v>
      </c>
      <c r="F4" s="10">
        <v>9710646191.204607</v>
      </c>
      <c r="J4" t="s">
        <v>20</v>
      </c>
      <c r="K4" s="10">
        <v>2549939.176726697</v>
      </c>
      <c r="L4" s="10">
        <v>5354853.6142005865</v>
      </c>
      <c r="M4" s="10">
        <v>8414771.3961911667</v>
      </c>
    </row>
    <row r="5" spans="3:13">
      <c r="C5" t="s">
        <v>23</v>
      </c>
      <c r="D5" s="10">
        <v>3131319203.2729168</v>
      </c>
      <c r="E5" s="10">
        <v>6575757040.4975729</v>
      </c>
      <c r="F5" s="10">
        <v>10333339195.161247</v>
      </c>
      <c r="J5" t="s">
        <v>23</v>
      </c>
      <c r="K5" s="10">
        <v>2694766.9563450231</v>
      </c>
      <c r="L5" s="10">
        <v>5658999.1742664138</v>
      </c>
      <c r="M5" s="10">
        <v>8892718.7565931566</v>
      </c>
    </row>
    <row r="6" spans="3:13">
      <c r="C6" t="s">
        <v>25</v>
      </c>
      <c r="D6" s="10">
        <v>3236412055.206501</v>
      </c>
      <c r="E6" s="10">
        <v>6796446182.2130127</v>
      </c>
      <c r="F6" s="10">
        <v>10680135570.804813</v>
      </c>
      <c r="J6" t="s">
        <v>25</v>
      </c>
      <c r="K6" s="10">
        <v>2871705.4615851799</v>
      </c>
      <c r="L6" s="10">
        <v>6030564.4917595498</v>
      </c>
      <c r="M6" s="10">
        <v>9476606.5401994791</v>
      </c>
    </row>
    <row r="25" spans="3:21">
      <c r="J25" t="s">
        <v>11</v>
      </c>
      <c r="K25" t="s">
        <v>90</v>
      </c>
    </row>
    <row r="26" spans="3:21">
      <c r="C26" t="s">
        <v>3</v>
      </c>
      <c r="D26" t="s">
        <v>19</v>
      </c>
      <c r="E26" t="s">
        <v>4</v>
      </c>
      <c r="F26" t="s">
        <v>5</v>
      </c>
      <c r="G26" t="s">
        <v>6</v>
      </c>
      <c r="H26" t="s">
        <v>7</v>
      </c>
      <c r="J26" t="s">
        <v>12</v>
      </c>
      <c r="K26" t="s">
        <v>91</v>
      </c>
    </row>
    <row r="27" spans="3:21">
      <c r="C27" s="4" t="s">
        <v>27</v>
      </c>
      <c r="D27" t="s">
        <v>0</v>
      </c>
      <c r="E27">
        <v>6</v>
      </c>
      <c r="F27">
        <v>1026</v>
      </c>
      <c r="G27">
        <v>2071</v>
      </c>
      <c r="H27">
        <v>3185</v>
      </c>
      <c r="I27" s="1" t="s">
        <v>17</v>
      </c>
      <c r="J27">
        <v>1</v>
      </c>
      <c r="K27" s="1" t="s">
        <v>18</v>
      </c>
      <c r="L27">
        <f>F27*J27</f>
        <v>1026</v>
      </c>
      <c r="M27">
        <f>G27*J27</f>
        <v>2071</v>
      </c>
      <c r="N27">
        <f>H27*J27</f>
        <v>3185</v>
      </c>
    </row>
    <row r="28" spans="3:21">
      <c r="C28" s="4" t="s">
        <v>27</v>
      </c>
      <c r="D28" t="s">
        <v>0</v>
      </c>
      <c r="E28">
        <v>5</v>
      </c>
      <c r="F28">
        <v>865</v>
      </c>
      <c r="G28">
        <v>1795</v>
      </c>
      <c r="H28">
        <v>2634</v>
      </c>
      <c r="I28" s="1" t="s">
        <v>17</v>
      </c>
      <c r="J28">
        <v>1</v>
      </c>
      <c r="K28" s="1" t="s">
        <v>18</v>
      </c>
      <c r="L28">
        <f t="shared" ref="L28:L41" si="0">F28*J28</f>
        <v>865</v>
      </c>
      <c r="M28">
        <f t="shared" ref="M28:M41" si="1">G28*J28</f>
        <v>1795</v>
      </c>
      <c r="N28">
        <f t="shared" ref="N28:N40" si="2">H28*J28</f>
        <v>2634</v>
      </c>
    </row>
    <row r="29" spans="3:21">
      <c r="C29" s="4" t="s">
        <v>27</v>
      </c>
      <c r="D29" t="s">
        <v>0</v>
      </c>
      <c r="E29">
        <v>4</v>
      </c>
      <c r="F29">
        <v>801</v>
      </c>
      <c r="G29">
        <v>1599</v>
      </c>
      <c r="H29">
        <v>2500</v>
      </c>
      <c r="I29" s="1" t="s">
        <v>17</v>
      </c>
      <c r="J29">
        <v>3</v>
      </c>
      <c r="K29" s="1" t="s">
        <v>18</v>
      </c>
      <c r="L29">
        <f t="shared" si="0"/>
        <v>2403</v>
      </c>
      <c r="M29">
        <f t="shared" si="1"/>
        <v>4797</v>
      </c>
      <c r="N29">
        <f t="shared" si="2"/>
        <v>7500</v>
      </c>
    </row>
    <row r="30" spans="3:21">
      <c r="C30" s="4" t="s">
        <v>27</v>
      </c>
      <c r="D30" t="s">
        <v>0</v>
      </c>
      <c r="E30">
        <v>3</v>
      </c>
      <c r="F30">
        <v>704</v>
      </c>
      <c r="G30">
        <v>1411</v>
      </c>
      <c r="H30">
        <v>2150</v>
      </c>
      <c r="I30" s="1" t="s">
        <v>17</v>
      </c>
      <c r="J30">
        <v>10</v>
      </c>
      <c r="K30" s="1" t="s">
        <v>18</v>
      </c>
      <c r="L30">
        <f t="shared" si="0"/>
        <v>7040</v>
      </c>
      <c r="M30">
        <f t="shared" si="1"/>
        <v>14110</v>
      </c>
      <c r="N30">
        <f t="shared" si="2"/>
        <v>21500</v>
      </c>
      <c r="S30" t="s">
        <v>5</v>
      </c>
      <c r="T30" t="s">
        <v>6</v>
      </c>
      <c r="U30" t="s">
        <v>7</v>
      </c>
    </row>
    <row r="31" spans="3:21">
      <c r="C31" s="4" t="s">
        <v>27</v>
      </c>
      <c r="D31" t="s">
        <v>0</v>
      </c>
      <c r="E31">
        <v>2</v>
      </c>
      <c r="F31">
        <v>433</v>
      </c>
      <c r="G31">
        <v>846</v>
      </c>
      <c r="H31">
        <v>1261</v>
      </c>
      <c r="I31" s="1" t="s">
        <v>17</v>
      </c>
      <c r="J31">
        <v>124</v>
      </c>
      <c r="K31" s="1" t="s">
        <v>18</v>
      </c>
      <c r="L31">
        <f t="shared" si="0"/>
        <v>53692</v>
      </c>
      <c r="M31">
        <f t="shared" si="1"/>
        <v>104904</v>
      </c>
      <c r="N31">
        <f t="shared" si="2"/>
        <v>156364</v>
      </c>
      <c r="R31" t="s">
        <v>9</v>
      </c>
      <c r="S31">
        <v>2863013264.9133334</v>
      </c>
      <c r="T31">
        <v>6011190517.0180006</v>
      </c>
      <c r="U31">
        <v>9447518400.3139992</v>
      </c>
    </row>
    <row r="32" spans="3:21">
      <c r="C32" s="4" t="s">
        <v>27</v>
      </c>
      <c r="D32" t="s">
        <v>0</v>
      </c>
      <c r="E32">
        <v>1</v>
      </c>
      <c r="F32">
        <v>205</v>
      </c>
      <c r="G32">
        <v>407</v>
      </c>
      <c r="H32">
        <v>682</v>
      </c>
      <c r="I32" s="1" t="s">
        <v>17</v>
      </c>
      <c r="J32">
        <v>656</v>
      </c>
      <c r="K32" s="1" t="s">
        <v>18</v>
      </c>
      <c r="L32">
        <f t="shared" si="0"/>
        <v>134480</v>
      </c>
      <c r="M32">
        <f t="shared" si="1"/>
        <v>266992</v>
      </c>
      <c r="N32">
        <f t="shared" si="2"/>
        <v>447392</v>
      </c>
      <c r="R32" t="s">
        <v>8</v>
      </c>
      <c r="S32">
        <f>S31/1188</f>
        <v>2409943.8256846243</v>
      </c>
      <c r="T32">
        <f t="shared" ref="T32:U32" si="3">T31/1188</f>
        <v>5059924.6776245795</v>
      </c>
      <c r="U32">
        <f t="shared" si="3"/>
        <v>7952456.5659208745</v>
      </c>
    </row>
    <row r="33" spans="3:14">
      <c r="C33" s="4" t="s">
        <v>27</v>
      </c>
      <c r="D33" t="s">
        <v>1</v>
      </c>
      <c r="E33">
        <v>10</v>
      </c>
      <c r="F33">
        <v>15687554</v>
      </c>
      <c r="G33">
        <v>32901554</v>
      </c>
      <c r="H33" s="6">
        <v>51710025</v>
      </c>
      <c r="I33" s="1" t="s">
        <v>17</v>
      </c>
      <c r="J33">
        <v>1</v>
      </c>
      <c r="K33" s="1" t="s">
        <v>18</v>
      </c>
      <c r="L33">
        <f t="shared" si="0"/>
        <v>15687554</v>
      </c>
      <c r="M33">
        <f t="shared" si="1"/>
        <v>32901554</v>
      </c>
      <c r="N33">
        <f t="shared" si="2"/>
        <v>51710025</v>
      </c>
    </row>
    <row r="34" spans="3:14">
      <c r="C34" s="4" t="s">
        <v>27</v>
      </c>
      <c r="D34" t="s">
        <v>1</v>
      </c>
      <c r="E34">
        <v>9</v>
      </c>
      <c r="F34">
        <v>15122502</v>
      </c>
      <c r="G34">
        <v>32000141</v>
      </c>
      <c r="H34" s="6">
        <v>50278525</v>
      </c>
      <c r="I34" s="1" t="s">
        <v>17</v>
      </c>
      <c r="J34">
        <v>1</v>
      </c>
      <c r="K34" s="1" t="s">
        <v>18</v>
      </c>
      <c r="L34">
        <f t="shared" si="0"/>
        <v>15122502</v>
      </c>
      <c r="M34">
        <f t="shared" si="1"/>
        <v>32000141</v>
      </c>
      <c r="N34">
        <f t="shared" si="2"/>
        <v>50278525</v>
      </c>
    </row>
    <row r="35" spans="3:14">
      <c r="C35" s="4" t="s">
        <v>27</v>
      </c>
      <c r="D35" t="s">
        <v>1</v>
      </c>
      <c r="E35">
        <v>8</v>
      </c>
      <c r="F35">
        <v>14230832.666666666</v>
      </c>
      <c r="G35">
        <v>29884748.600000001</v>
      </c>
      <c r="H35" s="6">
        <v>46961747.799999997</v>
      </c>
      <c r="I35" s="1" t="s">
        <v>17</v>
      </c>
      <c r="J35">
        <v>8</v>
      </c>
      <c r="K35" s="1" t="s">
        <v>18</v>
      </c>
      <c r="L35">
        <f t="shared" si="0"/>
        <v>113846661.33333333</v>
      </c>
      <c r="M35">
        <f t="shared" si="1"/>
        <v>239077988.80000001</v>
      </c>
      <c r="N35">
        <f t="shared" si="2"/>
        <v>375693982.39999998</v>
      </c>
    </row>
    <row r="36" spans="3:14">
      <c r="C36" s="4" t="s">
        <v>27</v>
      </c>
      <c r="D36" t="s">
        <v>1</v>
      </c>
      <c r="E36">
        <v>7</v>
      </c>
      <c r="F36" s="6">
        <v>12627170.489999998</v>
      </c>
      <c r="G36" s="6">
        <v>26517058.029000003</v>
      </c>
      <c r="H36" s="6">
        <v>41669662.616999999</v>
      </c>
      <c r="I36" s="1" t="s">
        <v>17</v>
      </c>
      <c r="J36">
        <v>15</v>
      </c>
      <c r="K36" s="1" t="s">
        <v>18</v>
      </c>
      <c r="L36">
        <f t="shared" si="0"/>
        <v>189407557.34999996</v>
      </c>
      <c r="M36">
        <f t="shared" si="1"/>
        <v>397755870.43500006</v>
      </c>
      <c r="N36">
        <f t="shared" si="2"/>
        <v>625044939.255</v>
      </c>
    </row>
    <row r="37" spans="3:14">
      <c r="C37" s="4" t="s">
        <v>27</v>
      </c>
      <c r="D37" t="s">
        <v>1</v>
      </c>
      <c r="E37">
        <v>6</v>
      </c>
      <c r="F37" s="6">
        <v>12535946.279999999</v>
      </c>
      <c r="G37" s="6">
        <v>26325487.188000001</v>
      </c>
      <c r="H37" s="6">
        <v>41368622.723999992</v>
      </c>
      <c r="I37" s="1" t="s">
        <v>17</v>
      </c>
      <c r="J37">
        <v>24</v>
      </c>
      <c r="K37" s="1" t="s">
        <v>18</v>
      </c>
      <c r="L37">
        <f t="shared" si="0"/>
        <v>300862710.71999997</v>
      </c>
      <c r="M37">
        <f t="shared" si="1"/>
        <v>631811692.51200008</v>
      </c>
      <c r="N37">
        <f t="shared" si="2"/>
        <v>992846945.37599981</v>
      </c>
    </row>
    <row r="38" spans="3:14">
      <c r="C38" s="4" t="s">
        <v>27</v>
      </c>
      <c r="D38" t="s">
        <v>1</v>
      </c>
      <c r="E38">
        <v>5</v>
      </c>
      <c r="F38" s="6">
        <v>10405359.359999999</v>
      </c>
      <c r="G38" s="6">
        <v>21851254.656000003</v>
      </c>
      <c r="H38" s="6">
        <v>34337685.887999997</v>
      </c>
      <c r="I38" s="1" t="s">
        <v>17</v>
      </c>
      <c r="J38">
        <v>47</v>
      </c>
      <c r="K38" s="1" t="s">
        <v>18</v>
      </c>
      <c r="L38">
        <f t="shared" si="0"/>
        <v>489051889.91999996</v>
      </c>
      <c r="M38">
        <f t="shared" si="1"/>
        <v>1027008968.8320001</v>
      </c>
      <c r="N38">
        <f t="shared" si="2"/>
        <v>1613871236.7359998</v>
      </c>
    </row>
    <row r="39" spans="3:14">
      <c r="C39" s="4" t="s">
        <v>27</v>
      </c>
      <c r="D39" t="s">
        <v>1</v>
      </c>
      <c r="E39">
        <v>4</v>
      </c>
      <c r="F39" s="6">
        <v>8914675.1100000013</v>
      </c>
      <c r="G39" s="6">
        <v>18720817.731000002</v>
      </c>
      <c r="H39" s="6">
        <v>29418427.863000002</v>
      </c>
      <c r="I39" s="1" t="s">
        <v>17</v>
      </c>
      <c r="J39">
        <v>69</v>
      </c>
      <c r="K39" s="1" t="s">
        <v>18</v>
      </c>
      <c r="L39">
        <f t="shared" si="0"/>
        <v>615112582.59000003</v>
      </c>
      <c r="M39">
        <f t="shared" si="1"/>
        <v>1291736423.4390001</v>
      </c>
      <c r="N39">
        <f t="shared" si="2"/>
        <v>2029871522.5470002</v>
      </c>
    </row>
    <row r="40" spans="3:14">
      <c r="C40" s="4" t="s">
        <v>27</v>
      </c>
      <c r="D40" t="s">
        <v>1</v>
      </c>
      <c r="E40">
        <v>3</v>
      </c>
      <c r="F40">
        <v>6045321</v>
      </c>
      <c r="G40">
        <v>12685225</v>
      </c>
      <c r="H40" s="6">
        <v>19950251</v>
      </c>
      <c r="I40" s="1" t="s">
        <v>17</v>
      </c>
      <c r="J40">
        <v>121</v>
      </c>
      <c r="K40" s="1" t="s">
        <v>18</v>
      </c>
      <c r="L40">
        <f t="shared" si="0"/>
        <v>731483841</v>
      </c>
      <c r="M40">
        <f t="shared" si="1"/>
        <v>1534912225</v>
      </c>
      <c r="N40">
        <f t="shared" si="2"/>
        <v>2413980371</v>
      </c>
    </row>
    <row r="41" spans="3:14">
      <c r="C41" s="4" t="s">
        <v>27</v>
      </c>
      <c r="D41" t="s">
        <v>1</v>
      </c>
      <c r="E41">
        <v>2</v>
      </c>
      <c r="F41">
        <v>3665780</v>
      </c>
      <c r="G41">
        <v>7697112</v>
      </c>
      <c r="H41" s="6">
        <v>12089554</v>
      </c>
      <c r="I41" s="1" t="s">
        <v>17</v>
      </c>
      <c r="J41">
        <v>107</v>
      </c>
      <c r="K41" s="1" t="s">
        <v>18</v>
      </c>
      <c r="L41">
        <f t="shared" si="0"/>
        <v>392238460</v>
      </c>
      <c r="M41">
        <f t="shared" si="1"/>
        <v>823590984</v>
      </c>
      <c r="N41">
        <f>H41*J41</f>
        <v>1293582278</v>
      </c>
    </row>
    <row r="42" spans="3:14">
      <c r="I42" t="s">
        <v>22</v>
      </c>
      <c r="J42">
        <f>SUM(J27:J41)</f>
        <v>1188</v>
      </c>
      <c r="K42" t="s">
        <v>9</v>
      </c>
      <c r="L42">
        <f>SUM(L27:L41)</f>
        <v>2863013264.9133334</v>
      </c>
      <c r="M42">
        <f>SUM(M27:M41)</f>
        <v>6011190517.0180006</v>
      </c>
      <c r="N42">
        <f>SUM(N27:N41)</f>
        <v>9447518400.3139992</v>
      </c>
    </row>
    <row r="44" spans="3:14">
      <c r="J44" t="s">
        <v>11</v>
      </c>
      <c r="K44" t="s">
        <v>71</v>
      </c>
    </row>
    <row r="45" spans="3:14">
      <c r="C45" t="s">
        <v>3</v>
      </c>
      <c r="D45" t="s">
        <v>19</v>
      </c>
      <c r="E45" t="s">
        <v>4</v>
      </c>
      <c r="F45" t="s">
        <v>5</v>
      </c>
      <c r="G45" t="s">
        <v>6</v>
      </c>
      <c r="H45" t="s">
        <v>7</v>
      </c>
      <c r="J45" t="s">
        <v>12</v>
      </c>
      <c r="K45" t="s">
        <v>89</v>
      </c>
    </row>
    <row r="46" spans="3:14">
      <c r="C46" s="4" t="s">
        <v>2</v>
      </c>
      <c r="D46" t="s">
        <v>0</v>
      </c>
      <c r="E46">
        <v>6</v>
      </c>
      <c r="F46">
        <v>1036</v>
      </c>
      <c r="G46">
        <v>2078</v>
      </c>
      <c r="H46">
        <v>3201</v>
      </c>
      <c r="I46" s="1" t="s">
        <v>17</v>
      </c>
      <c r="J46">
        <v>1</v>
      </c>
      <c r="K46" s="1" t="s">
        <v>18</v>
      </c>
      <c r="L46">
        <f>F46*J46</f>
        <v>1036</v>
      </c>
      <c r="M46">
        <f>G46*J46</f>
        <v>2078</v>
      </c>
      <c r="N46">
        <f>H46*J46</f>
        <v>3201</v>
      </c>
    </row>
    <row r="47" spans="3:14">
      <c r="C47" s="4" t="s">
        <v>2</v>
      </c>
      <c r="D47" t="s">
        <v>0</v>
      </c>
      <c r="E47">
        <v>5</v>
      </c>
      <c r="F47">
        <v>878</v>
      </c>
      <c r="G47">
        <v>1804</v>
      </c>
      <c r="H47">
        <v>2655</v>
      </c>
      <c r="I47" s="1" t="s">
        <v>17</v>
      </c>
      <c r="J47">
        <v>1</v>
      </c>
      <c r="K47" s="1" t="s">
        <v>18</v>
      </c>
      <c r="L47">
        <f t="shared" ref="L47:L62" si="4">F47*J47</f>
        <v>878</v>
      </c>
      <c r="M47">
        <f t="shared" ref="M47:M62" si="5">G47*J47</f>
        <v>1804</v>
      </c>
      <c r="N47">
        <f t="shared" ref="N47:N61" si="6">H47*J47</f>
        <v>2655</v>
      </c>
    </row>
    <row r="48" spans="3:14">
      <c r="C48" s="4" t="s">
        <v>2</v>
      </c>
      <c r="D48" t="s">
        <v>0</v>
      </c>
      <c r="E48">
        <v>4</v>
      </c>
      <c r="F48">
        <v>812</v>
      </c>
      <c r="G48">
        <v>1620</v>
      </c>
      <c r="H48">
        <v>2506</v>
      </c>
      <c r="I48" s="1" t="s">
        <v>17</v>
      </c>
      <c r="J48">
        <v>3</v>
      </c>
      <c r="K48" s="1" t="s">
        <v>18</v>
      </c>
      <c r="L48">
        <f t="shared" si="4"/>
        <v>2436</v>
      </c>
      <c r="M48">
        <f t="shared" si="5"/>
        <v>4860</v>
      </c>
      <c r="N48">
        <f t="shared" si="6"/>
        <v>7518</v>
      </c>
    </row>
    <row r="49" spans="3:21">
      <c r="C49" s="4" t="s">
        <v>2</v>
      </c>
      <c r="D49" t="s">
        <v>0</v>
      </c>
      <c r="E49">
        <v>3</v>
      </c>
      <c r="F49">
        <v>691</v>
      </c>
      <c r="G49">
        <v>1401</v>
      </c>
      <c r="H49">
        <v>2136</v>
      </c>
      <c r="I49" s="1" t="s">
        <v>17</v>
      </c>
      <c r="J49">
        <v>11</v>
      </c>
      <c r="K49" s="1" t="s">
        <v>18</v>
      </c>
      <c r="L49">
        <f t="shared" si="4"/>
        <v>7601</v>
      </c>
      <c r="M49">
        <f t="shared" si="5"/>
        <v>15411</v>
      </c>
      <c r="N49">
        <f t="shared" si="6"/>
        <v>23496</v>
      </c>
      <c r="S49" t="s">
        <v>5</v>
      </c>
      <c r="T49" t="s">
        <v>6</v>
      </c>
      <c r="U49" t="s">
        <v>7</v>
      </c>
    </row>
    <row r="50" spans="3:21">
      <c r="C50" s="4" t="s">
        <v>2</v>
      </c>
      <c r="D50" t="s">
        <v>0</v>
      </c>
      <c r="E50">
        <v>2</v>
      </c>
      <c r="F50">
        <v>429</v>
      </c>
      <c r="G50">
        <v>846</v>
      </c>
      <c r="H50">
        <v>1245</v>
      </c>
      <c r="I50" s="1" t="s">
        <v>17</v>
      </c>
      <c r="J50">
        <v>119</v>
      </c>
      <c r="K50" s="1" t="s">
        <v>18</v>
      </c>
      <c r="L50">
        <f t="shared" si="4"/>
        <v>51051</v>
      </c>
      <c r="M50">
        <f t="shared" si="5"/>
        <v>100674</v>
      </c>
      <c r="N50">
        <f t="shared" si="6"/>
        <v>148155</v>
      </c>
      <c r="R50" t="s">
        <v>9</v>
      </c>
      <c r="S50">
        <v>2942611138.3333335</v>
      </c>
      <c r="T50">
        <v>6179463848.3000011</v>
      </c>
      <c r="U50">
        <v>9710592604.8999977</v>
      </c>
    </row>
    <row r="51" spans="3:21">
      <c r="C51" s="4" t="s">
        <v>2</v>
      </c>
      <c r="D51" t="s">
        <v>0</v>
      </c>
      <c r="E51">
        <v>1</v>
      </c>
      <c r="F51">
        <v>210</v>
      </c>
      <c r="G51">
        <v>422</v>
      </c>
      <c r="H51">
        <v>691</v>
      </c>
      <c r="I51" s="1" t="s">
        <v>17</v>
      </c>
      <c r="J51">
        <v>635</v>
      </c>
      <c r="K51" s="1" t="s">
        <v>18</v>
      </c>
      <c r="L51">
        <f t="shared" si="4"/>
        <v>133350</v>
      </c>
      <c r="M51">
        <f t="shared" si="5"/>
        <v>267970</v>
      </c>
      <c r="N51">
        <f t="shared" si="6"/>
        <v>438785</v>
      </c>
      <c r="R51" t="s">
        <v>8</v>
      </c>
      <c r="S51">
        <f>S50/1162</f>
        <v>2532367.5889271372</v>
      </c>
      <c r="T51">
        <f t="shared" ref="T51:U51" si="7">T50/1162</f>
        <v>5317955.1190189337</v>
      </c>
      <c r="U51">
        <f t="shared" si="7"/>
        <v>8356792.2589500844</v>
      </c>
    </row>
    <row r="52" spans="3:21">
      <c r="C52" s="4" t="s">
        <v>2</v>
      </c>
      <c r="D52" t="s">
        <v>1</v>
      </c>
      <c r="E52">
        <v>14</v>
      </c>
      <c r="F52">
        <v>27176474</v>
      </c>
      <c r="G52">
        <v>57070595.400000006</v>
      </c>
      <c r="H52" s="6">
        <v>89682364.199999988</v>
      </c>
      <c r="I52" s="1" t="s">
        <v>17</v>
      </c>
      <c r="J52">
        <v>1</v>
      </c>
      <c r="K52" s="1" t="s">
        <v>18</v>
      </c>
      <c r="L52">
        <f t="shared" si="4"/>
        <v>27176474</v>
      </c>
      <c r="M52">
        <f t="shared" si="5"/>
        <v>57070595.400000006</v>
      </c>
      <c r="N52">
        <f t="shared" si="6"/>
        <v>89682364.199999988</v>
      </c>
    </row>
    <row r="53" spans="3:21">
      <c r="C53" s="4" t="s">
        <v>2</v>
      </c>
      <c r="D53" t="s">
        <v>1</v>
      </c>
      <c r="E53">
        <v>12</v>
      </c>
      <c r="F53">
        <v>19133187.5</v>
      </c>
      <c r="G53">
        <v>40179693.75</v>
      </c>
      <c r="H53" s="6">
        <v>63139518.75</v>
      </c>
      <c r="I53" s="1" t="s">
        <v>17</v>
      </c>
      <c r="J53">
        <v>2</v>
      </c>
      <c r="K53" s="1" t="s">
        <v>18</v>
      </c>
      <c r="L53">
        <f t="shared" si="4"/>
        <v>38266375</v>
      </c>
      <c r="M53">
        <f t="shared" si="5"/>
        <v>80359387.5</v>
      </c>
      <c r="N53">
        <f t="shared" si="6"/>
        <v>126279037.5</v>
      </c>
    </row>
    <row r="54" spans="3:21">
      <c r="C54" s="4" t="s">
        <v>2</v>
      </c>
      <c r="D54" t="s">
        <v>1</v>
      </c>
      <c r="E54">
        <v>10</v>
      </c>
      <c r="F54">
        <v>15693077</v>
      </c>
      <c r="G54">
        <v>32955461.700000003</v>
      </c>
      <c r="H54" s="6">
        <v>51787154.099999994</v>
      </c>
      <c r="I54" s="1" t="s">
        <v>17</v>
      </c>
      <c r="J54">
        <v>1</v>
      </c>
      <c r="K54" s="1" t="s">
        <v>18</v>
      </c>
      <c r="L54">
        <f t="shared" si="4"/>
        <v>15693077</v>
      </c>
      <c r="M54">
        <f t="shared" si="5"/>
        <v>32955461.700000003</v>
      </c>
      <c r="N54">
        <f t="shared" si="6"/>
        <v>51787154.099999994</v>
      </c>
    </row>
    <row r="55" spans="3:21">
      <c r="C55" s="4" t="s">
        <v>2</v>
      </c>
      <c r="D55" t="s">
        <v>1</v>
      </c>
      <c r="E55">
        <v>9</v>
      </c>
      <c r="F55">
        <v>15261403</v>
      </c>
      <c r="G55">
        <v>32048946.300000001</v>
      </c>
      <c r="H55" s="6">
        <v>50362629.899999999</v>
      </c>
      <c r="I55" s="1" t="s">
        <v>17</v>
      </c>
      <c r="J55">
        <v>1</v>
      </c>
      <c r="K55" s="1" t="s">
        <v>18</v>
      </c>
      <c r="L55">
        <f t="shared" si="4"/>
        <v>15261403</v>
      </c>
      <c r="M55">
        <f t="shared" si="5"/>
        <v>32048946.300000001</v>
      </c>
      <c r="N55">
        <f t="shared" si="6"/>
        <v>50362629.899999999</v>
      </c>
    </row>
    <row r="56" spans="3:21">
      <c r="C56" s="4" t="s">
        <v>2</v>
      </c>
      <c r="D56" t="s">
        <v>1</v>
      </c>
      <c r="E56">
        <v>8</v>
      </c>
      <c r="F56">
        <v>14230832.666666666</v>
      </c>
      <c r="G56">
        <v>29884748.600000001</v>
      </c>
      <c r="H56" s="6">
        <v>46961747.799999997</v>
      </c>
      <c r="I56" s="1" t="s">
        <v>17</v>
      </c>
      <c r="J56">
        <v>10</v>
      </c>
      <c r="K56" s="1" t="s">
        <v>18</v>
      </c>
      <c r="L56">
        <f t="shared" si="4"/>
        <v>142308326.66666666</v>
      </c>
      <c r="M56">
        <f t="shared" si="5"/>
        <v>298847486</v>
      </c>
      <c r="N56">
        <f t="shared" si="6"/>
        <v>469617478</v>
      </c>
    </row>
    <row r="57" spans="3:21">
      <c r="C57" s="4" t="s">
        <v>2</v>
      </c>
      <c r="D57" t="s">
        <v>1</v>
      </c>
      <c r="E57">
        <v>7</v>
      </c>
      <c r="F57">
        <v>12754717.666666666</v>
      </c>
      <c r="G57">
        <v>26784907.100000001</v>
      </c>
      <c r="H57" s="6">
        <v>42090568.299999997</v>
      </c>
      <c r="I57" s="1" t="s">
        <v>17</v>
      </c>
      <c r="J57">
        <v>13</v>
      </c>
      <c r="K57" s="1" t="s">
        <v>18</v>
      </c>
      <c r="L57">
        <f t="shared" si="4"/>
        <v>165811329.66666666</v>
      </c>
      <c r="M57">
        <f t="shared" si="5"/>
        <v>348203792.30000001</v>
      </c>
      <c r="N57">
        <f t="shared" si="6"/>
        <v>547177387.89999998</v>
      </c>
    </row>
    <row r="58" spans="3:21">
      <c r="C58" s="4" t="s">
        <v>2</v>
      </c>
      <c r="D58" t="s">
        <v>1</v>
      </c>
      <c r="E58">
        <v>6</v>
      </c>
      <c r="F58">
        <v>12662572</v>
      </c>
      <c r="G58">
        <v>26591401.200000003</v>
      </c>
      <c r="H58" s="6">
        <v>41786487.599999994</v>
      </c>
      <c r="I58" s="1" t="s">
        <v>17</v>
      </c>
      <c r="J58">
        <v>24</v>
      </c>
      <c r="K58" s="1" t="s">
        <v>18</v>
      </c>
      <c r="L58">
        <f t="shared" si="4"/>
        <v>303901728</v>
      </c>
      <c r="M58">
        <f t="shared" si="5"/>
        <v>638193628.80000007</v>
      </c>
      <c r="N58">
        <f t="shared" si="6"/>
        <v>1002875702.3999999</v>
      </c>
    </row>
    <row r="59" spans="3:21">
      <c r="C59" s="4" t="s">
        <v>2</v>
      </c>
      <c r="D59" t="s">
        <v>1</v>
      </c>
      <c r="E59">
        <v>5</v>
      </c>
      <c r="F59">
        <v>10510464</v>
      </c>
      <c r="G59">
        <v>22071974.400000002</v>
      </c>
      <c r="H59" s="6">
        <v>34684531.199999996</v>
      </c>
      <c r="I59" s="1" t="s">
        <v>17</v>
      </c>
      <c r="J59">
        <v>48</v>
      </c>
      <c r="K59" s="1" t="s">
        <v>18</v>
      </c>
      <c r="L59">
        <f t="shared" si="4"/>
        <v>504502272</v>
      </c>
      <c r="M59">
        <f t="shared" si="5"/>
        <v>1059454771.2</v>
      </c>
      <c r="N59">
        <f t="shared" si="6"/>
        <v>1664857497.5999999</v>
      </c>
    </row>
    <row r="60" spans="3:21">
      <c r="C60" s="4" t="s">
        <v>2</v>
      </c>
      <c r="D60" t="s">
        <v>1</v>
      </c>
      <c r="E60">
        <v>4</v>
      </c>
      <c r="F60">
        <v>9004722.333333334</v>
      </c>
      <c r="G60">
        <v>18909916.900000002</v>
      </c>
      <c r="H60" s="6">
        <v>29715583.699999999</v>
      </c>
      <c r="I60" s="1" t="s">
        <v>17</v>
      </c>
      <c r="J60">
        <v>69</v>
      </c>
      <c r="K60" s="1" t="s">
        <v>18</v>
      </c>
      <c r="L60">
        <f t="shared" si="4"/>
        <v>621325841</v>
      </c>
      <c r="M60">
        <f t="shared" si="5"/>
        <v>1304784266.1000001</v>
      </c>
      <c r="N60">
        <f t="shared" si="6"/>
        <v>2050375275.3</v>
      </c>
    </row>
    <row r="61" spans="3:21">
      <c r="C61" s="4" t="s">
        <v>2</v>
      </c>
      <c r="D61" t="s">
        <v>1</v>
      </c>
      <c r="E61">
        <v>3</v>
      </c>
      <c r="F61">
        <v>6048351.333333333</v>
      </c>
      <c r="G61">
        <v>12701537.800000001</v>
      </c>
      <c r="H61" s="6">
        <v>19959559.399999999</v>
      </c>
      <c r="I61" s="1" t="s">
        <v>17</v>
      </c>
      <c r="J61">
        <v>122</v>
      </c>
      <c r="K61" s="1" t="s">
        <v>18</v>
      </c>
      <c r="L61">
        <f t="shared" si="4"/>
        <v>737898862.66666663</v>
      </c>
      <c r="M61">
        <f t="shared" si="5"/>
        <v>1549587611.6000001</v>
      </c>
      <c r="N61">
        <f t="shared" si="6"/>
        <v>2435066246.7999997</v>
      </c>
    </row>
    <row r="62" spans="3:21">
      <c r="C62" s="4" t="s">
        <v>2</v>
      </c>
      <c r="D62" t="s">
        <v>1</v>
      </c>
      <c r="E62">
        <v>2</v>
      </c>
      <c r="F62">
        <v>3666030.6666666665</v>
      </c>
      <c r="G62">
        <v>7698664.4000000004</v>
      </c>
      <c r="H62" s="6">
        <v>12097901.199999999</v>
      </c>
      <c r="I62" s="1" t="s">
        <v>17</v>
      </c>
      <c r="J62">
        <v>101</v>
      </c>
      <c r="K62" s="1" t="s">
        <v>18</v>
      </c>
      <c r="L62">
        <f t="shared" si="4"/>
        <v>370269097.33333331</v>
      </c>
      <c r="M62">
        <f t="shared" si="5"/>
        <v>777565104.4000001</v>
      </c>
      <c r="N62">
        <f>H62*J62</f>
        <v>1221888021.1999998</v>
      </c>
    </row>
    <row r="63" spans="3:21">
      <c r="I63" t="s">
        <v>22</v>
      </c>
      <c r="J63">
        <f>SUM(J46:J62)</f>
        <v>1162</v>
      </c>
      <c r="K63" t="s">
        <v>9</v>
      </c>
      <c r="L63">
        <f>SUM(L46:L62)</f>
        <v>2942611138.3333335</v>
      </c>
      <c r="M63">
        <f>SUM(M46:M62)</f>
        <v>6179463848.3000011</v>
      </c>
      <c r="N63">
        <f>SUM(N46:N62)</f>
        <v>9710592604.8999977</v>
      </c>
    </row>
    <row r="66" spans="3:21">
      <c r="J66" t="s">
        <v>11</v>
      </c>
      <c r="K66" t="s">
        <v>75</v>
      </c>
    </row>
    <row r="67" spans="3:21">
      <c r="C67" t="s">
        <v>3</v>
      </c>
      <c r="D67" t="s">
        <v>19</v>
      </c>
      <c r="E67" t="s">
        <v>4</v>
      </c>
      <c r="F67" t="s">
        <v>5</v>
      </c>
      <c r="G67" t="s">
        <v>6</v>
      </c>
      <c r="H67" t="s">
        <v>7</v>
      </c>
      <c r="J67" t="s">
        <v>12</v>
      </c>
      <c r="K67" t="s">
        <v>89</v>
      </c>
    </row>
    <row r="68" spans="3:21">
      <c r="C68" s="4" t="s">
        <v>20</v>
      </c>
      <c r="D68" t="s">
        <v>0</v>
      </c>
      <c r="E68">
        <v>6</v>
      </c>
      <c r="F68" s="6">
        <v>1046.3599999999999</v>
      </c>
      <c r="G68" s="6">
        <v>2098.7800000000002</v>
      </c>
      <c r="H68" s="6">
        <v>3233.01</v>
      </c>
      <c r="I68" s="1" t="s">
        <v>17</v>
      </c>
      <c r="J68" s="9">
        <v>2</v>
      </c>
      <c r="K68" s="1" t="s">
        <v>18</v>
      </c>
      <c r="L68">
        <f>F68*J68</f>
        <v>2092.7199999999998</v>
      </c>
      <c r="M68">
        <f>G68*J68</f>
        <v>4197.5600000000004</v>
      </c>
      <c r="N68">
        <f>H68*J68</f>
        <v>6466.02</v>
      </c>
    </row>
    <row r="69" spans="3:21">
      <c r="C69" s="4" t="s">
        <v>20</v>
      </c>
      <c r="D69" t="s">
        <v>0</v>
      </c>
      <c r="E69">
        <v>5</v>
      </c>
      <c r="F69" s="6">
        <v>886.78</v>
      </c>
      <c r="G69" s="6">
        <v>1822.04</v>
      </c>
      <c r="H69" s="6">
        <v>2681.55</v>
      </c>
      <c r="I69" s="1" t="s">
        <v>17</v>
      </c>
      <c r="J69" s="9">
        <v>3</v>
      </c>
      <c r="K69" s="1" t="s">
        <v>18</v>
      </c>
      <c r="L69">
        <f t="shared" ref="L69:L84" si="8">F69*J69</f>
        <v>2660.34</v>
      </c>
      <c r="M69">
        <f t="shared" ref="M69:M84" si="9">G69*J69</f>
        <v>5466.12</v>
      </c>
      <c r="N69">
        <f t="shared" ref="N69:N83" si="10">H69*J69</f>
        <v>8044.6500000000005</v>
      </c>
    </row>
    <row r="70" spans="3:21">
      <c r="C70" s="4" t="s">
        <v>20</v>
      </c>
      <c r="D70" t="s">
        <v>0</v>
      </c>
      <c r="E70">
        <v>4</v>
      </c>
      <c r="F70" s="6">
        <v>820.12</v>
      </c>
      <c r="G70" s="6">
        <v>1636.2</v>
      </c>
      <c r="H70" s="6">
        <v>2531.06</v>
      </c>
      <c r="I70" s="1" t="s">
        <v>17</v>
      </c>
      <c r="J70" s="9">
        <v>3</v>
      </c>
      <c r="K70" s="1" t="s">
        <v>18</v>
      </c>
      <c r="L70">
        <f t="shared" si="8"/>
        <v>2460.36</v>
      </c>
      <c r="M70">
        <f t="shared" si="9"/>
        <v>4908.6000000000004</v>
      </c>
      <c r="N70">
        <f t="shared" si="10"/>
        <v>7593.18</v>
      </c>
    </row>
    <row r="71" spans="3:21">
      <c r="C71" s="4" t="s">
        <v>20</v>
      </c>
      <c r="D71" t="s">
        <v>0</v>
      </c>
      <c r="E71">
        <v>3</v>
      </c>
      <c r="F71" s="6">
        <v>697.91</v>
      </c>
      <c r="G71" s="6">
        <v>1415.01</v>
      </c>
      <c r="H71" s="6">
        <v>2157.36</v>
      </c>
      <c r="I71" s="1" t="s">
        <v>17</v>
      </c>
      <c r="J71" s="9">
        <v>16</v>
      </c>
      <c r="K71" s="1" t="s">
        <v>18</v>
      </c>
      <c r="L71">
        <f t="shared" si="8"/>
        <v>11166.56</v>
      </c>
      <c r="M71">
        <f t="shared" si="9"/>
        <v>22640.16</v>
      </c>
      <c r="N71">
        <f t="shared" si="10"/>
        <v>34517.760000000002</v>
      </c>
      <c r="S71" t="s">
        <v>5</v>
      </c>
      <c r="T71" t="s">
        <v>6</v>
      </c>
      <c r="U71" t="s">
        <v>7</v>
      </c>
    </row>
    <row r="72" spans="3:21">
      <c r="C72" s="4" t="s">
        <v>20</v>
      </c>
      <c r="D72" t="s">
        <v>0</v>
      </c>
      <c r="E72">
        <v>2</v>
      </c>
      <c r="F72" s="6">
        <v>433.29</v>
      </c>
      <c r="G72" s="6">
        <v>854.46</v>
      </c>
      <c r="H72" s="6">
        <v>1257.45</v>
      </c>
      <c r="I72" s="1" t="s">
        <v>17</v>
      </c>
      <c r="J72" s="9">
        <v>126</v>
      </c>
      <c r="K72" s="1" t="s">
        <v>18</v>
      </c>
      <c r="L72">
        <f t="shared" si="8"/>
        <v>54594.54</v>
      </c>
      <c r="M72">
        <f t="shared" si="9"/>
        <v>107661.96</v>
      </c>
      <c r="N72">
        <f t="shared" si="10"/>
        <v>158438.70000000001</v>
      </c>
      <c r="R72" t="s">
        <v>9</v>
      </c>
      <c r="S72">
        <v>2942629809.9426084</v>
      </c>
      <c r="T72">
        <v>6179501070.7874765</v>
      </c>
      <c r="U72">
        <v>9710646191.204607</v>
      </c>
    </row>
    <row r="73" spans="3:21">
      <c r="C73" s="4" t="s">
        <v>20</v>
      </c>
      <c r="D73" t="s">
        <v>0</v>
      </c>
      <c r="E73">
        <v>1</v>
      </c>
      <c r="F73">
        <v>215</v>
      </c>
      <c r="G73">
        <v>430</v>
      </c>
      <c r="H73">
        <v>699</v>
      </c>
      <c r="I73" s="1" t="s">
        <v>17</v>
      </c>
      <c r="J73" s="9">
        <v>612</v>
      </c>
      <c r="K73" s="1" t="s">
        <v>18</v>
      </c>
      <c r="L73">
        <f t="shared" si="8"/>
        <v>131580</v>
      </c>
      <c r="M73">
        <f t="shared" si="9"/>
        <v>263160</v>
      </c>
      <c r="N73">
        <f t="shared" si="10"/>
        <v>427788</v>
      </c>
      <c r="R73" t="s">
        <v>8</v>
      </c>
      <c r="S73">
        <f>S72/1154</f>
        <v>2549939.176726697</v>
      </c>
      <c r="T73">
        <f t="shared" ref="T73:U73" si="11">T72/1154</f>
        <v>5354853.6142005865</v>
      </c>
      <c r="U73">
        <f t="shared" si="11"/>
        <v>8414771.3961911667</v>
      </c>
    </row>
    <row r="74" spans="3:21">
      <c r="C74" s="4" t="s">
        <v>20</v>
      </c>
      <c r="D74" t="s">
        <v>1</v>
      </c>
      <c r="E74">
        <v>14</v>
      </c>
      <c r="F74" s="6">
        <v>27179191.647399999</v>
      </c>
      <c r="G74" s="6">
        <v>57076302.459540002</v>
      </c>
      <c r="H74" s="6">
        <v>89691332.436419994</v>
      </c>
      <c r="I74" s="1" t="s">
        <v>17</v>
      </c>
      <c r="J74" s="9">
        <v>1</v>
      </c>
      <c r="K74" s="1" t="s">
        <v>18</v>
      </c>
      <c r="L74">
        <f t="shared" si="8"/>
        <v>27179191.647399999</v>
      </c>
      <c r="M74">
        <f t="shared" si="9"/>
        <v>57076302.459540002</v>
      </c>
      <c r="N74">
        <f t="shared" si="10"/>
        <v>89691332.436419994</v>
      </c>
    </row>
    <row r="75" spans="3:21">
      <c r="C75" s="4" t="s">
        <v>20</v>
      </c>
      <c r="D75" t="s">
        <v>1</v>
      </c>
      <c r="E75">
        <v>12</v>
      </c>
      <c r="F75" s="6">
        <v>19135100.818750001</v>
      </c>
      <c r="G75" s="6">
        <v>40183711.719374999</v>
      </c>
      <c r="H75" s="6">
        <v>63145832.701875001</v>
      </c>
      <c r="I75" s="1" t="s">
        <v>17</v>
      </c>
      <c r="J75" s="9">
        <v>2</v>
      </c>
      <c r="K75" s="1" t="s">
        <v>18</v>
      </c>
      <c r="L75">
        <f t="shared" si="8"/>
        <v>38270201.637500003</v>
      </c>
      <c r="M75">
        <f t="shared" si="9"/>
        <v>80367423.438749999</v>
      </c>
      <c r="N75">
        <f t="shared" si="10"/>
        <v>126291665.40375</v>
      </c>
    </row>
    <row r="76" spans="3:21">
      <c r="C76" s="4" t="s">
        <v>20</v>
      </c>
      <c r="D76" t="s">
        <v>1</v>
      </c>
      <c r="E76">
        <v>10</v>
      </c>
      <c r="F76" s="6">
        <v>15694646.307700001</v>
      </c>
      <c r="G76" s="6">
        <v>32958757.246170003</v>
      </c>
      <c r="H76" s="6">
        <v>51792332.815409996</v>
      </c>
      <c r="I76" s="1" t="s">
        <v>17</v>
      </c>
      <c r="J76" s="9">
        <v>1</v>
      </c>
      <c r="K76" s="1" t="s">
        <v>18</v>
      </c>
      <c r="L76">
        <f t="shared" si="8"/>
        <v>15694646.307700001</v>
      </c>
      <c r="M76">
        <f t="shared" si="9"/>
        <v>32958757.246170003</v>
      </c>
      <c r="N76">
        <f t="shared" si="10"/>
        <v>51792332.815409996</v>
      </c>
    </row>
    <row r="77" spans="3:21">
      <c r="C77" s="4" t="s">
        <v>20</v>
      </c>
      <c r="D77" t="s">
        <v>1</v>
      </c>
      <c r="E77">
        <v>9</v>
      </c>
      <c r="F77" s="6">
        <v>15262929.1403</v>
      </c>
      <c r="G77" s="6">
        <v>32052151.194630001</v>
      </c>
      <c r="H77" s="6">
        <v>50367666.162989996</v>
      </c>
      <c r="I77" s="1" t="s">
        <v>17</v>
      </c>
      <c r="J77" s="9">
        <v>1</v>
      </c>
      <c r="K77" s="1" t="s">
        <v>18</v>
      </c>
      <c r="L77">
        <f t="shared" si="8"/>
        <v>15262929.1403</v>
      </c>
      <c r="M77">
        <f t="shared" si="9"/>
        <v>32052151.194630001</v>
      </c>
      <c r="N77">
        <f t="shared" si="10"/>
        <v>50367666.162989996</v>
      </c>
    </row>
    <row r="78" spans="3:21">
      <c r="C78" s="4" t="s">
        <v>20</v>
      </c>
      <c r="D78" t="s">
        <v>1</v>
      </c>
      <c r="E78">
        <v>8</v>
      </c>
      <c r="F78" s="6">
        <v>14232255.749933332</v>
      </c>
      <c r="G78" s="6">
        <v>29887737.074860003</v>
      </c>
      <c r="H78" s="6">
        <v>46966443.974779993</v>
      </c>
      <c r="I78" s="1" t="s">
        <v>17</v>
      </c>
      <c r="J78" s="9">
        <v>10</v>
      </c>
      <c r="K78" s="1" t="s">
        <v>18</v>
      </c>
      <c r="L78">
        <f t="shared" si="8"/>
        <v>142322557.49933332</v>
      </c>
      <c r="M78">
        <f t="shared" si="9"/>
        <v>298877370.74860001</v>
      </c>
      <c r="N78">
        <f t="shared" si="10"/>
        <v>469664439.74779993</v>
      </c>
    </row>
    <row r="79" spans="3:21">
      <c r="C79" s="4" t="s">
        <v>20</v>
      </c>
      <c r="D79" t="s">
        <v>1</v>
      </c>
      <c r="E79">
        <v>7</v>
      </c>
      <c r="F79" s="6">
        <v>12755993.138433333</v>
      </c>
      <c r="G79" s="6">
        <v>26787585.590710003</v>
      </c>
      <c r="H79" s="6">
        <v>42094777.356829993</v>
      </c>
      <c r="I79" s="1" t="s">
        <v>17</v>
      </c>
      <c r="J79" s="9">
        <v>13</v>
      </c>
      <c r="K79" s="1" t="s">
        <v>18</v>
      </c>
      <c r="L79">
        <f t="shared" si="8"/>
        <v>165827910.79963332</v>
      </c>
      <c r="M79">
        <f t="shared" si="9"/>
        <v>348238612.67923003</v>
      </c>
      <c r="N79">
        <f t="shared" si="10"/>
        <v>547232105.63878989</v>
      </c>
    </row>
    <row r="80" spans="3:21">
      <c r="C80" s="4" t="s">
        <v>20</v>
      </c>
      <c r="D80" t="s">
        <v>1</v>
      </c>
      <c r="E80">
        <v>6</v>
      </c>
      <c r="F80" s="6">
        <v>12663838.257199999</v>
      </c>
      <c r="G80" s="6">
        <v>26594060.340120003</v>
      </c>
      <c r="H80" s="6">
        <v>41790666.248759992</v>
      </c>
      <c r="I80" s="1" t="s">
        <v>17</v>
      </c>
      <c r="J80" s="9">
        <v>24</v>
      </c>
      <c r="K80" s="1" t="s">
        <v>18</v>
      </c>
      <c r="L80">
        <f t="shared" si="8"/>
        <v>303932118.17279994</v>
      </c>
      <c r="M80">
        <f t="shared" si="9"/>
        <v>638257448.16288006</v>
      </c>
      <c r="N80">
        <f t="shared" si="10"/>
        <v>1002975989.9702399</v>
      </c>
    </row>
    <row r="81" spans="3:21">
      <c r="C81" s="4" t="s">
        <v>20</v>
      </c>
      <c r="D81" t="s">
        <v>1</v>
      </c>
      <c r="E81">
        <v>5</v>
      </c>
      <c r="F81" s="6">
        <v>10511515.046399999</v>
      </c>
      <c r="G81" s="6">
        <v>22074181.597440001</v>
      </c>
      <c r="H81" s="6">
        <v>34687999.653119996</v>
      </c>
      <c r="I81" s="1" t="s">
        <v>17</v>
      </c>
      <c r="J81" s="9">
        <v>48</v>
      </c>
      <c r="K81" s="1" t="s">
        <v>18</v>
      </c>
      <c r="L81">
        <f t="shared" si="8"/>
        <v>504552722.22719997</v>
      </c>
      <c r="M81">
        <f t="shared" si="9"/>
        <v>1059560716.67712</v>
      </c>
      <c r="N81">
        <f t="shared" si="10"/>
        <v>1665023983.3497598</v>
      </c>
    </row>
    <row r="82" spans="3:21">
      <c r="C82" s="4" t="s">
        <v>20</v>
      </c>
      <c r="D82" t="s">
        <v>1</v>
      </c>
      <c r="E82">
        <v>4</v>
      </c>
      <c r="F82" s="6">
        <v>9004722.2432861105</v>
      </c>
      <c r="G82" s="6">
        <v>18909916.710900832</v>
      </c>
      <c r="H82" s="6">
        <v>29715583.402844161</v>
      </c>
      <c r="I82" s="1" t="s">
        <v>17</v>
      </c>
      <c r="J82" s="9">
        <v>69</v>
      </c>
      <c r="K82" s="1" t="s">
        <v>18</v>
      </c>
      <c r="L82">
        <f t="shared" si="8"/>
        <v>621325834.78674161</v>
      </c>
      <c r="M82">
        <f t="shared" si="9"/>
        <v>1304784253.0521574</v>
      </c>
      <c r="N82">
        <f t="shared" si="10"/>
        <v>2050375254.796247</v>
      </c>
    </row>
    <row r="83" spans="3:21">
      <c r="C83" s="4" t="s">
        <v>20</v>
      </c>
      <c r="D83" t="s">
        <v>1</v>
      </c>
      <c r="E83">
        <v>3</v>
      </c>
      <c r="F83" s="6">
        <v>6047746.4981999993</v>
      </c>
      <c r="G83" s="6">
        <v>12700267.64622</v>
      </c>
      <c r="H83" s="6">
        <v>19957563.444059998</v>
      </c>
      <c r="I83" s="1" t="s">
        <v>17</v>
      </c>
      <c r="J83" s="9">
        <v>122</v>
      </c>
      <c r="K83" s="1" t="s">
        <v>18</v>
      </c>
      <c r="L83">
        <f t="shared" si="8"/>
        <v>737825072.78039992</v>
      </c>
      <c r="M83">
        <f t="shared" si="9"/>
        <v>1549432652.83884</v>
      </c>
      <c r="N83">
        <f t="shared" si="10"/>
        <v>2434822740.1753197</v>
      </c>
    </row>
    <row r="84" spans="3:21">
      <c r="C84" s="4" t="s">
        <v>20</v>
      </c>
      <c r="D84" t="s">
        <v>1</v>
      </c>
      <c r="E84">
        <v>2</v>
      </c>
      <c r="F84" s="6">
        <v>3665664.0636</v>
      </c>
      <c r="G84" s="6">
        <v>7697894.5335600004</v>
      </c>
      <c r="H84" s="6">
        <v>12096691.409879999</v>
      </c>
      <c r="I84" s="1" t="s">
        <v>17</v>
      </c>
      <c r="J84" s="9">
        <v>101</v>
      </c>
      <c r="K84" s="1" t="s">
        <v>18</v>
      </c>
      <c r="L84">
        <f t="shared" si="8"/>
        <v>370232070.42360002</v>
      </c>
      <c r="M84">
        <f t="shared" si="9"/>
        <v>777487347.88955998</v>
      </c>
      <c r="N84">
        <f>H84*J84</f>
        <v>1221765832.3978798</v>
      </c>
    </row>
    <row r="85" spans="3:21">
      <c r="I85" t="s">
        <v>22</v>
      </c>
      <c r="J85">
        <f>SUM(J68:J84)</f>
        <v>1154</v>
      </c>
      <c r="K85" t="s">
        <v>9</v>
      </c>
      <c r="L85">
        <f>SUM(L68:L84)</f>
        <v>2942629809.9426084</v>
      </c>
      <c r="M85">
        <f>SUM(M68:M84)</f>
        <v>6179501070.7874765</v>
      </c>
      <c r="N85">
        <f>SUM(N68:N84)</f>
        <v>9710646191.204607</v>
      </c>
    </row>
    <row r="89" spans="3:21">
      <c r="J89" t="s">
        <v>11</v>
      </c>
      <c r="K89" s="9" t="s">
        <v>76</v>
      </c>
    </row>
    <row r="90" spans="3:21">
      <c r="C90" t="s">
        <v>3</v>
      </c>
      <c r="D90" t="s">
        <v>19</v>
      </c>
      <c r="E90" t="s">
        <v>4</v>
      </c>
      <c r="F90" t="s">
        <v>5</v>
      </c>
      <c r="G90" t="s">
        <v>6</v>
      </c>
      <c r="H90" t="s">
        <v>7</v>
      </c>
      <c r="J90" t="s">
        <v>12</v>
      </c>
      <c r="K90" s="9" t="s">
        <v>92</v>
      </c>
    </row>
    <row r="91" spans="3:21">
      <c r="C91" s="4" t="s">
        <v>23</v>
      </c>
      <c r="D91" t="s">
        <v>0</v>
      </c>
      <c r="E91">
        <v>3</v>
      </c>
      <c r="F91" s="6">
        <v>715</v>
      </c>
      <c r="G91" s="6">
        <v>1463</v>
      </c>
      <c r="H91" s="6">
        <v>2225.4139212000005</v>
      </c>
      <c r="I91" s="1" t="s">
        <v>17</v>
      </c>
      <c r="J91" s="9">
        <v>6</v>
      </c>
      <c r="K91" s="1" t="s">
        <v>18</v>
      </c>
      <c r="L91">
        <f t="shared" ref="L91:L102" si="12">F91*J91</f>
        <v>4290</v>
      </c>
      <c r="M91">
        <f t="shared" ref="M91:M102" si="13">G91*J91</f>
        <v>8778</v>
      </c>
      <c r="N91">
        <f t="shared" ref="N91:N101" si="14">H91*J91</f>
        <v>13352.483527200002</v>
      </c>
    </row>
    <row r="92" spans="3:21">
      <c r="C92" s="4" t="s">
        <v>23</v>
      </c>
      <c r="D92" t="s">
        <v>0</v>
      </c>
      <c r="E92">
        <v>2</v>
      </c>
      <c r="F92" s="6">
        <v>446.95813305000001</v>
      </c>
      <c r="G92" s="6">
        <v>881.41394070000013</v>
      </c>
      <c r="H92" s="6">
        <v>1297.1162602500001</v>
      </c>
      <c r="I92" s="1" t="s">
        <v>17</v>
      </c>
      <c r="J92" s="9">
        <v>106</v>
      </c>
      <c r="K92" s="1" t="s">
        <v>18</v>
      </c>
      <c r="L92">
        <f t="shared" si="12"/>
        <v>47377.562103299999</v>
      </c>
      <c r="M92">
        <f t="shared" si="13"/>
        <v>93429.877714200018</v>
      </c>
      <c r="N92">
        <f t="shared" si="14"/>
        <v>137494.32358650002</v>
      </c>
    </row>
    <row r="93" spans="3:21">
      <c r="C93" s="4" t="s">
        <v>23</v>
      </c>
      <c r="D93" t="s">
        <v>0</v>
      </c>
      <c r="E93">
        <v>1</v>
      </c>
      <c r="F93" s="6">
        <v>211.31650000000002</v>
      </c>
      <c r="G93" s="6">
        <v>432.64800000000002</v>
      </c>
      <c r="H93" s="6">
        <v>706.0575</v>
      </c>
      <c r="I93" s="1" t="s">
        <v>17</v>
      </c>
      <c r="J93" s="9">
        <v>629</v>
      </c>
      <c r="K93" s="1" t="s">
        <v>18</v>
      </c>
      <c r="L93">
        <f t="shared" si="12"/>
        <v>132918.0785</v>
      </c>
      <c r="M93">
        <f t="shared" si="13"/>
        <v>272135.592</v>
      </c>
      <c r="N93">
        <f t="shared" si="14"/>
        <v>444110.16749999998</v>
      </c>
    </row>
    <row r="94" spans="3:21">
      <c r="C94" s="4" t="s">
        <v>23</v>
      </c>
      <c r="D94" t="s">
        <v>1</v>
      </c>
      <c r="E94">
        <v>12</v>
      </c>
      <c r="F94" s="6">
        <v>19159976.449814379</v>
      </c>
      <c r="G94" s="6">
        <v>40235950.544610187</v>
      </c>
      <c r="H94" s="6">
        <v>63227922.284387447</v>
      </c>
      <c r="I94" s="1" t="s">
        <v>17</v>
      </c>
      <c r="J94" s="9">
        <v>1</v>
      </c>
      <c r="K94" s="1" t="s">
        <v>18</v>
      </c>
      <c r="L94">
        <f t="shared" si="12"/>
        <v>19159976.449814379</v>
      </c>
      <c r="M94">
        <f t="shared" si="13"/>
        <v>40235950.544610187</v>
      </c>
      <c r="N94">
        <f t="shared" si="14"/>
        <v>63227922.284387447</v>
      </c>
    </row>
    <row r="95" spans="3:21">
      <c r="C95" s="4" t="s">
        <v>23</v>
      </c>
      <c r="D95" t="s">
        <v>1</v>
      </c>
      <c r="E95">
        <v>9</v>
      </c>
      <c r="F95" s="6">
        <v>15282770.948182391</v>
      </c>
      <c r="G95" s="6">
        <v>32093818.991183024</v>
      </c>
      <c r="H95" s="6">
        <v>50433144.129001886</v>
      </c>
      <c r="I95" s="1" t="s">
        <v>17</v>
      </c>
      <c r="J95" s="9">
        <v>1</v>
      </c>
      <c r="K95" s="1" t="s">
        <v>18</v>
      </c>
      <c r="L95">
        <f t="shared" si="12"/>
        <v>15282770.948182391</v>
      </c>
      <c r="M95">
        <f t="shared" si="13"/>
        <v>32093818.991183024</v>
      </c>
      <c r="N95">
        <f t="shared" si="14"/>
        <v>50433144.129001886</v>
      </c>
      <c r="S95" t="s">
        <v>5</v>
      </c>
      <c r="T95" t="s">
        <v>6</v>
      </c>
      <c r="U95" t="s">
        <v>7</v>
      </c>
    </row>
    <row r="96" spans="3:21">
      <c r="C96" s="4" t="s">
        <v>23</v>
      </c>
      <c r="D96" t="s">
        <v>1</v>
      </c>
      <c r="E96">
        <v>8</v>
      </c>
      <c r="F96" s="6">
        <v>14250757.682408247</v>
      </c>
      <c r="G96" s="6">
        <v>29926591.133057322</v>
      </c>
      <c r="H96" s="6">
        <v>47027500.351947211</v>
      </c>
      <c r="I96" s="1" t="s">
        <v>17</v>
      </c>
      <c r="J96" s="9">
        <v>11</v>
      </c>
      <c r="K96" s="1" t="s">
        <v>18</v>
      </c>
      <c r="L96">
        <f t="shared" si="12"/>
        <v>156758334.50649071</v>
      </c>
      <c r="M96">
        <f t="shared" si="13"/>
        <v>329192502.46363056</v>
      </c>
      <c r="N96">
        <f t="shared" si="14"/>
        <v>517302503.87141931</v>
      </c>
      <c r="R96" t="s">
        <v>9</v>
      </c>
      <c r="S96">
        <v>3131319203.2729168</v>
      </c>
      <c r="T96">
        <v>6575757040.4975729</v>
      </c>
      <c r="U96">
        <v>10333339195.161247</v>
      </c>
    </row>
    <row r="97" spans="3:21">
      <c r="C97" s="4" t="s">
        <v>23</v>
      </c>
      <c r="D97" t="s">
        <v>1</v>
      </c>
      <c r="E97">
        <v>7</v>
      </c>
      <c r="F97" s="6">
        <v>12772575.929513298</v>
      </c>
      <c r="G97" s="6">
        <v>26822409.451977927</v>
      </c>
      <c r="H97" s="6">
        <v>42149500.567393877</v>
      </c>
      <c r="I97" s="1" t="s">
        <v>17</v>
      </c>
      <c r="J97" s="9">
        <v>15</v>
      </c>
      <c r="K97" s="1" t="s">
        <v>18</v>
      </c>
      <c r="L97">
        <f t="shared" si="12"/>
        <v>191588638.94269946</v>
      </c>
      <c r="M97">
        <f t="shared" si="13"/>
        <v>402336141.77966893</v>
      </c>
      <c r="N97">
        <f t="shared" si="14"/>
        <v>632242508.51090813</v>
      </c>
      <c r="R97" t="s">
        <v>8</v>
      </c>
      <c r="S97">
        <f>S96/1162</f>
        <v>2694766.9563450231</v>
      </c>
      <c r="T97">
        <f t="shared" ref="T97:U97" si="15">T96/1162</f>
        <v>5658999.1742664138</v>
      </c>
      <c r="U97">
        <f t="shared" si="15"/>
        <v>8892718.7565931566</v>
      </c>
    </row>
    <row r="98" spans="3:21">
      <c r="C98" s="4" t="s">
        <v>23</v>
      </c>
      <c r="D98" t="s">
        <v>1</v>
      </c>
      <c r="E98">
        <v>6</v>
      </c>
      <c r="F98" s="6">
        <v>12680301.24693436</v>
      </c>
      <c r="G98" s="6">
        <v>26628632.618562162</v>
      </c>
      <c r="H98" s="6">
        <v>41844994.114883386</v>
      </c>
      <c r="I98" s="1" t="s">
        <v>17</v>
      </c>
      <c r="J98" s="9">
        <v>28</v>
      </c>
      <c r="K98" s="1" t="s">
        <v>18</v>
      </c>
      <c r="L98">
        <f t="shared" si="12"/>
        <v>355048434.9141621</v>
      </c>
      <c r="M98">
        <f t="shared" si="13"/>
        <v>745601713.31974053</v>
      </c>
      <c r="N98">
        <f t="shared" si="14"/>
        <v>1171659835.2167349</v>
      </c>
    </row>
    <row r="99" spans="3:21">
      <c r="C99" s="4" t="s">
        <v>23</v>
      </c>
      <c r="D99" t="s">
        <v>1</v>
      </c>
      <c r="E99">
        <v>5</v>
      </c>
      <c r="F99" s="6">
        <v>10525180.015960321</v>
      </c>
      <c r="G99" s="6">
        <v>22102878.033516675</v>
      </c>
      <c r="H99" s="6">
        <v>34733094.052669056</v>
      </c>
      <c r="I99" s="1" t="s">
        <v>17</v>
      </c>
      <c r="J99" s="9">
        <v>52</v>
      </c>
      <c r="K99" s="1" t="s">
        <v>18</v>
      </c>
      <c r="L99">
        <f t="shared" si="12"/>
        <v>547309360.82993674</v>
      </c>
      <c r="M99">
        <f t="shared" si="13"/>
        <v>1149349657.742867</v>
      </c>
      <c r="N99">
        <f t="shared" si="14"/>
        <v>1806120890.738791</v>
      </c>
    </row>
    <row r="100" spans="3:21">
      <c r="C100" s="4" t="s">
        <v>23</v>
      </c>
      <c r="D100" t="s">
        <v>1</v>
      </c>
      <c r="E100">
        <v>4</v>
      </c>
      <c r="F100" s="6">
        <v>9016428.3822023831</v>
      </c>
      <c r="G100" s="6">
        <v>18934499.602625005</v>
      </c>
      <c r="H100" s="6">
        <v>29754213.661267862</v>
      </c>
      <c r="I100" s="1" t="s">
        <v>17</v>
      </c>
      <c r="J100" s="9">
        <v>74</v>
      </c>
      <c r="K100" s="1" t="s">
        <v>18</v>
      </c>
      <c r="L100">
        <f t="shared" si="12"/>
        <v>667215700.28297639</v>
      </c>
      <c r="M100">
        <f t="shared" si="13"/>
        <v>1401152970.5942504</v>
      </c>
      <c r="N100">
        <f t="shared" si="14"/>
        <v>2201811810.9338217</v>
      </c>
    </row>
    <row r="101" spans="3:21">
      <c r="C101" s="4" t="s">
        <v>23</v>
      </c>
      <c r="D101" t="s">
        <v>1</v>
      </c>
      <c r="E101">
        <v>3</v>
      </c>
      <c r="F101" s="6">
        <v>6048532.7052447647</v>
      </c>
      <c r="G101" s="6">
        <v>12701918.681014009</v>
      </c>
      <c r="H101" s="6">
        <v>19960157.927307725</v>
      </c>
      <c r="I101" s="1" t="s">
        <v>17</v>
      </c>
      <c r="J101" s="9">
        <v>127</v>
      </c>
      <c r="K101" s="1" t="s">
        <v>18</v>
      </c>
      <c r="L101">
        <f t="shared" si="12"/>
        <v>768163653.5660851</v>
      </c>
      <c r="M101">
        <f t="shared" si="13"/>
        <v>1613143672.4887791</v>
      </c>
      <c r="N101">
        <f t="shared" si="14"/>
        <v>2534940056.7680812</v>
      </c>
    </row>
    <row r="102" spans="3:21">
      <c r="C102" s="4" t="s">
        <v>23</v>
      </c>
      <c r="D102" t="s">
        <v>1</v>
      </c>
      <c r="E102">
        <v>2</v>
      </c>
      <c r="F102" s="6">
        <v>3666140.5999282678</v>
      </c>
      <c r="G102" s="6">
        <v>7698895.259849363</v>
      </c>
      <c r="H102" s="6">
        <v>12098263.979763282</v>
      </c>
      <c r="I102" s="1" t="s">
        <v>17</v>
      </c>
      <c r="J102" s="9">
        <v>112</v>
      </c>
      <c r="K102" s="1" t="s">
        <v>18</v>
      </c>
      <c r="L102">
        <f t="shared" si="12"/>
        <v>410607747.191966</v>
      </c>
      <c r="M102">
        <f t="shared" si="13"/>
        <v>862276269.10312867</v>
      </c>
      <c r="N102">
        <f>H102*J102</f>
        <v>1355005565.7334876</v>
      </c>
    </row>
    <row r="103" spans="3:21">
      <c r="I103" t="s">
        <v>22</v>
      </c>
      <c r="J103">
        <f>SUM(J91:J102)</f>
        <v>1162</v>
      </c>
      <c r="K103" t="s">
        <v>9</v>
      </c>
      <c r="L103">
        <f>SUM(L91:L102)</f>
        <v>3131319203.2729168</v>
      </c>
      <c r="M103">
        <f>SUM(M91:M102)</f>
        <v>6575757040.4975729</v>
      </c>
      <c r="N103">
        <f>SUM(N91:N102)</f>
        <v>10333339195.161247</v>
      </c>
    </row>
    <row r="107" spans="3:21">
      <c r="J107" t="s">
        <v>11</v>
      </c>
      <c r="K107" t="s">
        <v>78</v>
      </c>
    </row>
    <row r="108" spans="3:21">
      <c r="C108" t="s">
        <v>3</v>
      </c>
      <c r="D108" t="s">
        <v>19</v>
      </c>
      <c r="E108" t="s">
        <v>4</v>
      </c>
      <c r="F108" t="s">
        <v>5</v>
      </c>
      <c r="G108" t="s">
        <v>6</v>
      </c>
      <c r="H108" t="s">
        <v>7</v>
      </c>
      <c r="J108" t="s">
        <v>12</v>
      </c>
      <c r="K108" t="s">
        <v>93</v>
      </c>
    </row>
    <row r="109" spans="3:21">
      <c r="C109" s="4" t="s">
        <v>25</v>
      </c>
      <c r="D109" t="s">
        <v>0</v>
      </c>
      <c r="E109">
        <v>4</v>
      </c>
      <c r="F109" s="6">
        <v>826.68096000000003</v>
      </c>
      <c r="G109" s="6">
        <v>1649.2896000000001</v>
      </c>
      <c r="H109" s="6">
        <v>2551.3084800000001</v>
      </c>
      <c r="I109" s="1" t="s">
        <v>17</v>
      </c>
      <c r="J109" s="9">
        <v>1</v>
      </c>
      <c r="K109" s="1" t="s">
        <v>18</v>
      </c>
      <c r="L109">
        <f t="shared" ref="L109:L123" si="16">F109*J109</f>
        <v>826.68096000000003</v>
      </c>
      <c r="M109">
        <f t="shared" ref="M109:M123" si="17">G109*J109</f>
        <v>1649.2896000000001</v>
      </c>
      <c r="N109">
        <f t="shared" ref="N109:N122" si="18">H109*J109</f>
        <v>2551.3084800000001</v>
      </c>
    </row>
    <row r="110" spans="3:21">
      <c r="C110" s="4" t="s">
        <v>25</v>
      </c>
      <c r="D110" t="s">
        <v>0</v>
      </c>
      <c r="E110">
        <v>3</v>
      </c>
      <c r="F110" s="6">
        <v>703.49328000000003</v>
      </c>
      <c r="G110" s="6">
        <v>1431</v>
      </c>
      <c r="H110" s="6">
        <v>2174.61888</v>
      </c>
      <c r="I110" s="1" t="s">
        <v>17</v>
      </c>
      <c r="J110" s="9">
        <v>12</v>
      </c>
      <c r="K110" s="1" t="s">
        <v>18</v>
      </c>
      <c r="L110">
        <f t="shared" si="16"/>
        <v>8441.9193599999999</v>
      </c>
      <c r="M110">
        <f t="shared" si="17"/>
        <v>17172</v>
      </c>
      <c r="N110">
        <f t="shared" si="18"/>
        <v>26095.42656</v>
      </c>
      <c r="S110" t="s">
        <v>5</v>
      </c>
      <c r="T110" t="s">
        <v>6</v>
      </c>
      <c r="U110" t="s">
        <v>7</v>
      </c>
    </row>
    <row r="111" spans="3:21">
      <c r="C111" s="4" t="s">
        <v>25</v>
      </c>
      <c r="D111" t="s">
        <v>0</v>
      </c>
      <c r="E111">
        <v>2</v>
      </c>
      <c r="F111" s="6">
        <v>436.75632000000002</v>
      </c>
      <c r="G111" s="6">
        <v>861.29568000000006</v>
      </c>
      <c r="H111" s="6">
        <v>1267.5096000000001</v>
      </c>
      <c r="I111" s="1" t="s">
        <v>17</v>
      </c>
      <c r="J111" s="9">
        <v>104</v>
      </c>
      <c r="K111" s="1" t="s">
        <v>18</v>
      </c>
      <c r="L111">
        <f t="shared" si="16"/>
        <v>45422.657279999999</v>
      </c>
      <c r="M111">
        <f t="shared" si="17"/>
        <v>89574.750720000011</v>
      </c>
      <c r="N111">
        <f t="shared" si="18"/>
        <v>131820.99840000001</v>
      </c>
      <c r="R111" t="s">
        <v>9</v>
      </c>
      <c r="S111">
        <v>3236412055.206501</v>
      </c>
      <c r="T111">
        <v>6796446182.2130127</v>
      </c>
      <c r="U111">
        <v>10680135570.804813</v>
      </c>
    </row>
    <row r="112" spans="3:21">
      <c r="C112" s="4" t="s">
        <v>25</v>
      </c>
      <c r="D112" t="s">
        <v>0</v>
      </c>
      <c r="E112">
        <v>1</v>
      </c>
      <c r="F112" s="6">
        <v>216.72</v>
      </c>
      <c r="G112" s="6">
        <v>433.44</v>
      </c>
      <c r="H112" s="6">
        <v>708</v>
      </c>
      <c r="I112" s="1" t="s">
        <v>17</v>
      </c>
      <c r="J112" s="9">
        <v>585</v>
      </c>
      <c r="K112" s="1" t="s">
        <v>18</v>
      </c>
      <c r="L112">
        <f t="shared" si="16"/>
        <v>126781.2</v>
      </c>
      <c r="M112">
        <f t="shared" si="17"/>
        <v>253562.4</v>
      </c>
      <c r="N112">
        <f t="shared" si="18"/>
        <v>414180</v>
      </c>
      <c r="R112" t="s">
        <v>8</v>
      </c>
      <c r="S112">
        <f>S111/1127</f>
        <v>2871705.4615851827</v>
      </c>
      <c r="T112">
        <f t="shared" ref="T112:U112" si="19">T111/1127</f>
        <v>6030564.4917595498</v>
      </c>
      <c r="U112">
        <f t="shared" si="19"/>
        <v>9476606.5401994791</v>
      </c>
    </row>
    <row r="113" spans="3:14">
      <c r="C113" s="4" t="s">
        <v>25</v>
      </c>
      <c r="D113" t="s">
        <v>1</v>
      </c>
      <c r="E113">
        <v>14</v>
      </c>
      <c r="F113" s="6">
        <v>27200935.000717916</v>
      </c>
      <c r="G113" s="6">
        <v>57121963.501507632</v>
      </c>
      <c r="H113" s="6">
        <v>89763085.502369121</v>
      </c>
      <c r="I113" s="1" t="s">
        <v>17</v>
      </c>
      <c r="J113" s="9">
        <v>1</v>
      </c>
      <c r="K113" s="1" t="s">
        <v>18</v>
      </c>
      <c r="L113">
        <f t="shared" si="16"/>
        <v>27200935.000717916</v>
      </c>
      <c r="M113">
        <f t="shared" si="17"/>
        <v>57121963.501507632</v>
      </c>
      <c r="N113">
        <f t="shared" si="18"/>
        <v>89763085.502369121</v>
      </c>
    </row>
    <row r="114" spans="3:14">
      <c r="C114" s="4" t="s">
        <v>25</v>
      </c>
      <c r="D114" t="s">
        <v>1</v>
      </c>
      <c r="E114">
        <v>12</v>
      </c>
      <c r="F114" s="6">
        <v>19150408.899404999</v>
      </c>
      <c r="G114" s="6">
        <v>40215858.688750498</v>
      </c>
      <c r="H114" s="6">
        <v>63196349.368036494</v>
      </c>
      <c r="I114" s="1" t="s">
        <v>17</v>
      </c>
      <c r="J114" s="9">
        <v>2</v>
      </c>
      <c r="K114" s="1" t="s">
        <v>18</v>
      </c>
      <c r="L114">
        <f t="shared" si="16"/>
        <v>38300817.798809998</v>
      </c>
      <c r="M114">
        <f t="shared" si="17"/>
        <v>80431717.377500996</v>
      </c>
      <c r="N114">
        <f t="shared" si="18"/>
        <v>126392698.73607299</v>
      </c>
    </row>
    <row r="115" spans="3:14">
      <c r="C115" s="4" t="s">
        <v>25</v>
      </c>
      <c r="D115" t="s">
        <v>1</v>
      </c>
      <c r="E115">
        <v>10</v>
      </c>
      <c r="F115" s="6">
        <v>15707202.024746159</v>
      </c>
      <c r="G115" s="6">
        <v>32985124.251966935</v>
      </c>
      <c r="H115" s="6">
        <v>51833766.681662321</v>
      </c>
      <c r="I115" s="1" t="s">
        <v>17</v>
      </c>
      <c r="J115" s="9">
        <v>3</v>
      </c>
      <c r="K115" s="1" t="s">
        <v>18</v>
      </c>
      <c r="L115">
        <f t="shared" si="16"/>
        <v>47121606.074238479</v>
      </c>
      <c r="M115">
        <f t="shared" si="17"/>
        <v>98955372.7559008</v>
      </c>
      <c r="N115">
        <f t="shared" si="18"/>
        <v>155501300.04498696</v>
      </c>
    </row>
    <row r="116" spans="3:14">
      <c r="C116" s="4" t="s">
        <v>25</v>
      </c>
      <c r="D116" t="s">
        <v>1</v>
      </c>
      <c r="E116">
        <v>9</v>
      </c>
      <c r="F116" s="6">
        <v>15275139.483612239</v>
      </c>
      <c r="G116" s="6">
        <v>32077792.9155857</v>
      </c>
      <c r="H116" s="6">
        <v>50407960.295920387</v>
      </c>
      <c r="I116" s="1" t="s">
        <v>17</v>
      </c>
      <c r="J116" s="9">
        <v>1</v>
      </c>
      <c r="K116" s="1" t="s">
        <v>18</v>
      </c>
      <c r="L116">
        <f t="shared" si="16"/>
        <v>15275139.483612239</v>
      </c>
      <c r="M116">
        <f t="shared" si="17"/>
        <v>32077792.9155857</v>
      </c>
      <c r="N116">
        <f t="shared" si="18"/>
        <v>50407960.295920387</v>
      </c>
    </row>
    <row r="117" spans="3:14">
      <c r="C117" s="4" t="s">
        <v>25</v>
      </c>
      <c r="D117" t="s">
        <v>1</v>
      </c>
      <c r="E117">
        <v>8</v>
      </c>
      <c r="F117" s="6">
        <v>14243641.554533277</v>
      </c>
      <c r="G117" s="6">
        <v>29911647.264519889</v>
      </c>
      <c r="H117" s="6">
        <v>47004017.129959814</v>
      </c>
      <c r="I117" s="1" t="s">
        <v>17</v>
      </c>
      <c r="J117" s="9">
        <v>13</v>
      </c>
      <c r="K117" s="1" t="s">
        <v>18</v>
      </c>
      <c r="L117">
        <f t="shared" si="16"/>
        <v>185167340.20893261</v>
      </c>
      <c r="M117">
        <f t="shared" si="17"/>
        <v>388851414.43875855</v>
      </c>
      <c r="N117">
        <f t="shared" si="18"/>
        <v>611052222.68947756</v>
      </c>
    </row>
    <row r="118" spans="3:14">
      <c r="C118" s="4" t="s">
        <v>25</v>
      </c>
      <c r="D118" t="s">
        <v>1</v>
      </c>
      <c r="E118">
        <v>7</v>
      </c>
      <c r="F118" s="6">
        <v>12766197.93294408</v>
      </c>
      <c r="G118" s="6">
        <v>26809015.659182567</v>
      </c>
      <c r="H118" s="6">
        <v>42128453.178715453</v>
      </c>
      <c r="I118" s="1" t="s">
        <v>17</v>
      </c>
      <c r="J118" s="9">
        <v>13</v>
      </c>
      <c r="K118" s="1" t="s">
        <v>18</v>
      </c>
      <c r="L118">
        <f t="shared" si="16"/>
        <v>165960573.12827304</v>
      </c>
      <c r="M118">
        <f t="shared" si="17"/>
        <v>348517203.56937337</v>
      </c>
      <c r="N118">
        <f t="shared" si="18"/>
        <v>547669891.32330084</v>
      </c>
    </row>
    <row r="119" spans="3:14">
      <c r="C119" s="4" t="s">
        <v>25</v>
      </c>
      <c r="D119" t="s">
        <v>1</v>
      </c>
      <c r="E119">
        <v>6</v>
      </c>
      <c r="F119" s="6">
        <v>12674983.245351983</v>
      </c>
      <c r="G119" s="6">
        <v>26617464.815239172</v>
      </c>
      <c r="H119" s="6">
        <v>41827444.709661536</v>
      </c>
      <c r="I119" s="1" t="s">
        <v>17</v>
      </c>
      <c r="J119" s="9">
        <v>27</v>
      </c>
      <c r="K119" s="1" t="s">
        <v>18</v>
      </c>
      <c r="L119">
        <f t="shared" si="16"/>
        <v>342224547.62450355</v>
      </c>
      <c r="M119">
        <f t="shared" si="17"/>
        <v>718671550.01145768</v>
      </c>
      <c r="N119">
        <f t="shared" si="18"/>
        <v>1129341007.1608615</v>
      </c>
    </row>
    <row r="120" spans="3:14">
      <c r="C120" s="4" t="s">
        <v>25</v>
      </c>
      <c r="D120" t="s">
        <v>1</v>
      </c>
      <c r="E120">
        <v>5</v>
      </c>
      <c r="F120" s="6">
        <v>10512355.967603711</v>
      </c>
      <c r="G120" s="6">
        <v>22075947.531967796</v>
      </c>
      <c r="H120" s="6">
        <v>34690774.693092249</v>
      </c>
      <c r="I120" s="1" t="s">
        <v>17</v>
      </c>
      <c r="J120" s="9">
        <v>54</v>
      </c>
      <c r="K120" s="1" t="s">
        <v>18</v>
      </c>
      <c r="L120">
        <f t="shared" si="16"/>
        <v>567667222.25060046</v>
      </c>
      <c r="M120">
        <f t="shared" si="17"/>
        <v>1192101166.7262609</v>
      </c>
      <c r="N120">
        <f t="shared" si="18"/>
        <v>1873301833.4269814</v>
      </c>
    </row>
    <row r="121" spans="3:14">
      <c r="C121" s="4" t="s">
        <v>25</v>
      </c>
      <c r="D121" t="s">
        <v>1</v>
      </c>
      <c r="E121">
        <v>4</v>
      </c>
      <c r="F121" s="6">
        <v>9005442.6210655738</v>
      </c>
      <c r="G121" s="6">
        <v>18911429.504237704</v>
      </c>
      <c r="H121" s="6">
        <v>29717960.649516392</v>
      </c>
      <c r="I121" s="1" t="s">
        <v>17</v>
      </c>
      <c r="J121" s="9">
        <v>74</v>
      </c>
      <c r="K121" s="1" t="s">
        <v>18</v>
      </c>
      <c r="L121">
        <f t="shared" si="16"/>
        <v>666402753.95885241</v>
      </c>
      <c r="M121">
        <f t="shared" si="17"/>
        <v>1399445783.31359</v>
      </c>
      <c r="N121">
        <f t="shared" si="18"/>
        <v>2199129088.0642133</v>
      </c>
    </row>
    <row r="122" spans="3:14">
      <c r="C122" s="4" t="s">
        <v>25</v>
      </c>
      <c r="D122" t="s">
        <v>1</v>
      </c>
      <c r="E122">
        <v>3</v>
      </c>
      <c r="F122" s="6">
        <v>6048230.3179198559</v>
      </c>
      <c r="G122" s="6">
        <v>12701283.667631699</v>
      </c>
      <c r="H122" s="6">
        <v>19959160.049135525</v>
      </c>
      <c r="I122" s="1" t="s">
        <v>17</v>
      </c>
      <c r="J122" s="9">
        <v>131</v>
      </c>
      <c r="K122" s="1" t="s">
        <v>18</v>
      </c>
      <c r="L122">
        <f t="shared" si="16"/>
        <v>792318171.64750111</v>
      </c>
      <c r="M122">
        <f t="shared" si="17"/>
        <v>1663868160.4597526</v>
      </c>
      <c r="N122">
        <f t="shared" si="18"/>
        <v>2614649966.4367537</v>
      </c>
    </row>
    <row r="123" spans="3:14">
      <c r="C123" s="4" t="s">
        <v>25</v>
      </c>
      <c r="D123" t="s">
        <v>1</v>
      </c>
      <c r="E123">
        <v>2</v>
      </c>
      <c r="F123" s="6">
        <v>3665957.3167250883</v>
      </c>
      <c r="G123" s="6">
        <v>7698510.3651226861</v>
      </c>
      <c r="H123" s="6">
        <v>12097659.145192791</v>
      </c>
      <c r="I123" s="1" t="s">
        <v>17</v>
      </c>
      <c r="J123" s="9">
        <v>106</v>
      </c>
      <c r="K123" s="1" t="s">
        <v>18</v>
      </c>
      <c r="L123">
        <f t="shared" si="16"/>
        <v>388591475.57285935</v>
      </c>
      <c r="M123">
        <f t="shared" si="17"/>
        <v>816042098.70300472</v>
      </c>
      <c r="N123">
        <f>H123*J123</f>
        <v>1282351869.3904359</v>
      </c>
    </row>
    <row r="124" spans="3:14">
      <c r="I124" t="s">
        <v>22</v>
      </c>
      <c r="J124">
        <f>SUM(J109:J123)</f>
        <v>1127</v>
      </c>
      <c r="K124" t="s">
        <v>9</v>
      </c>
      <c r="L124">
        <f>SUM(L109:L123)</f>
        <v>3236412055.206501</v>
      </c>
      <c r="M124">
        <f>SUM(M109:M123)</f>
        <v>6796446182.2130127</v>
      </c>
      <c r="N124">
        <f>SUM(N109:N123)</f>
        <v>10680135570.804813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1AC1-9625-4788-ABB7-169F4C78A7B9}">
  <dimension ref="C1:U118"/>
  <sheetViews>
    <sheetView workbookViewId="0">
      <selection activeCell="K80" sqref="K80"/>
    </sheetView>
  </sheetViews>
  <sheetFormatPr defaultRowHeight="15"/>
  <cols>
    <col min="3" max="3" width="28.28515625" bestFit="1" customWidth="1"/>
    <col min="5" max="5" width="10.28515625" bestFit="1" customWidth="1"/>
    <col min="9" max="9" width="19.85546875" bestFit="1" customWidth="1"/>
    <col min="14" max="14" width="10" bestFit="1" customWidth="1"/>
    <col min="15" max="15" width="19.85546875" bestFit="1" customWidth="1"/>
  </cols>
  <sheetData>
    <row r="1" spans="3:12">
      <c r="C1" t="s">
        <v>29</v>
      </c>
      <c r="D1" t="s">
        <v>5</v>
      </c>
      <c r="E1" t="s">
        <v>6</v>
      </c>
      <c r="F1" t="s">
        <v>7</v>
      </c>
      <c r="I1" t="s">
        <v>30</v>
      </c>
      <c r="J1" t="s">
        <v>5</v>
      </c>
      <c r="K1" t="s">
        <v>6</v>
      </c>
      <c r="L1" t="s">
        <v>7</v>
      </c>
    </row>
    <row r="2" spans="3:12">
      <c r="C2" t="s">
        <v>32</v>
      </c>
      <c r="D2" s="6">
        <v>236163</v>
      </c>
      <c r="E2" s="6">
        <v>448711</v>
      </c>
      <c r="F2" s="6">
        <v>735758</v>
      </c>
      <c r="I2" t="s">
        <v>32</v>
      </c>
      <c r="J2" s="5">
        <v>396.24664429530202</v>
      </c>
      <c r="K2" s="5">
        <v>752.87080536912754</v>
      </c>
      <c r="L2" s="5">
        <v>1234.4932885906039</v>
      </c>
    </row>
    <row r="3" spans="3:12">
      <c r="C3" t="s">
        <v>48</v>
      </c>
      <c r="D3" s="6">
        <v>262300.51741935482</v>
      </c>
      <c r="E3" s="6">
        <v>498370.9830967742</v>
      </c>
      <c r="F3" s="6">
        <v>812387</v>
      </c>
      <c r="I3" t="s">
        <v>48</v>
      </c>
      <c r="J3" s="5">
        <v>446.84926306534038</v>
      </c>
      <c r="K3" s="5">
        <v>849.01359982414681</v>
      </c>
      <c r="L3" s="5">
        <v>1383.9642248722316</v>
      </c>
    </row>
    <row r="4" spans="3:12">
      <c r="C4" t="s">
        <v>49</v>
      </c>
      <c r="D4" s="6">
        <v>302789</v>
      </c>
      <c r="E4" s="6">
        <v>582952</v>
      </c>
      <c r="F4" s="6">
        <v>937273</v>
      </c>
      <c r="I4" t="s">
        <v>49</v>
      </c>
      <c r="J4" s="5">
        <v>538.77046263345198</v>
      </c>
      <c r="K4" s="5">
        <v>1037.2811387900356</v>
      </c>
      <c r="L4" s="5">
        <v>1667.7455516014236</v>
      </c>
    </row>
    <row r="5" spans="3:12">
      <c r="C5" t="s">
        <v>50</v>
      </c>
      <c r="D5" s="6">
        <v>282256</v>
      </c>
      <c r="E5" s="6">
        <v>523470</v>
      </c>
      <c r="F5" s="6">
        <v>853622</v>
      </c>
      <c r="I5" t="s">
        <v>50</v>
      </c>
      <c r="J5" s="5">
        <v>488.33217993079586</v>
      </c>
      <c r="K5" s="5">
        <v>905.65743944636677</v>
      </c>
      <c r="L5" s="5">
        <v>1476.8546712802768</v>
      </c>
    </row>
    <row r="6" spans="3:12">
      <c r="C6" t="s">
        <v>51</v>
      </c>
      <c r="D6" s="6">
        <v>329433</v>
      </c>
      <c r="E6" s="6">
        <v>635571</v>
      </c>
      <c r="F6" s="6">
        <v>1018649</v>
      </c>
      <c r="I6" t="s">
        <v>51</v>
      </c>
      <c r="J6" s="5">
        <v>620.40112994350284</v>
      </c>
      <c r="K6" s="5">
        <v>1196.9322033898304</v>
      </c>
      <c r="L6" s="5">
        <v>1918.3596986817327</v>
      </c>
    </row>
    <row r="23" spans="3:20">
      <c r="J23" t="s">
        <v>11</v>
      </c>
      <c r="K23" t="s">
        <v>82</v>
      </c>
    </row>
    <row r="24" spans="3:20">
      <c r="C24" t="s">
        <v>3</v>
      </c>
      <c r="D24" t="s">
        <v>19</v>
      </c>
      <c r="E24" t="s">
        <v>4</v>
      </c>
      <c r="F24" t="s">
        <v>5</v>
      </c>
      <c r="G24" t="s">
        <v>6</v>
      </c>
      <c r="H24" t="s">
        <v>7</v>
      </c>
      <c r="J24" t="s">
        <v>12</v>
      </c>
      <c r="K24" t="s">
        <v>83</v>
      </c>
    </row>
    <row r="25" spans="3:20">
      <c r="C25" t="s">
        <v>28</v>
      </c>
      <c r="D25" t="s">
        <v>0</v>
      </c>
      <c r="E25">
        <v>15</v>
      </c>
      <c r="F25" s="6">
        <v>1833</v>
      </c>
      <c r="G25" s="6">
        <v>3496</v>
      </c>
      <c r="H25" s="6">
        <v>5711</v>
      </c>
      <c r="I25" s="1" t="s">
        <v>17</v>
      </c>
      <c r="J25" s="6">
        <v>1</v>
      </c>
      <c r="K25" s="1" t="s">
        <v>18</v>
      </c>
      <c r="L25">
        <f>F25*J25</f>
        <v>1833</v>
      </c>
      <c r="M25">
        <f>G25*J25</f>
        <v>3496</v>
      </c>
      <c r="N25">
        <f>H25*J25</f>
        <v>5711</v>
      </c>
      <c r="O25" s="6"/>
      <c r="P25" s="6"/>
      <c r="Q25" s="6"/>
    </row>
    <row r="26" spans="3:20">
      <c r="C26" t="s">
        <v>28</v>
      </c>
      <c r="D26" t="s">
        <v>0</v>
      </c>
      <c r="E26">
        <v>10</v>
      </c>
      <c r="F26" s="6">
        <v>1170</v>
      </c>
      <c r="G26" s="6">
        <v>2211</v>
      </c>
      <c r="H26" s="6">
        <v>3614</v>
      </c>
      <c r="I26" s="1" t="s">
        <v>17</v>
      </c>
      <c r="J26" s="6">
        <v>1</v>
      </c>
      <c r="K26" s="1" t="s">
        <v>18</v>
      </c>
      <c r="L26">
        <f t="shared" ref="L26:L35" si="0">F26*J26</f>
        <v>1170</v>
      </c>
      <c r="M26">
        <f t="shared" ref="M26:M35" si="1">G26*J26</f>
        <v>2211</v>
      </c>
      <c r="N26">
        <f t="shared" ref="N26:N35" si="2">H26*J26</f>
        <v>3614</v>
      </c>
      <c r="O26" s="6"/>
      <c r="P26" s="6"/>
      <c r="Q26" s="6"/>
    </row>
    <row r="27" spans="3:20">
      <c r="C27" t="s">
        <v>28</v>
      </c>
      <c r="D27" t="s">
        <v>0</v>
      </c>
      <c r="E27">
        <v>6</v>
      </c>
      <c r="F27" s="6">
        <v>855</v>
      </c>
      <c r="G27" s="6">
        <v>1619</v>
      </c>
      <c r="H27" s="6">
        <v>2655</v>
      </c>
      <c r="I27" s="1" t="s">
        <v>17</v>
      </c>
      <c r="J27" s="6">
        <v>4</v>
      </c>
      <c r="K27" s="1" t="s">
        <v>18</v>
      </c>
      <c r="L27">
        <f t="shared" si="0"/>
        <v>3420</v>
      </c>
      <c r="M27">
        <f t="shared" si="1"/>
        <v>6476</v>
      </c>
      <c r="N27">
        <f t="shared" si="2"/>
        <v>10620</v>
      </c>
      <c r="O27" s="6"/>
      <c r="P27" s="6"/>
      <c r="Q27" s="6"/>
      <c r="R27" t="s">
        <v>5</v>
      </c>
      <c r="S27" t="s">
        <v>6</v>
      </c>
      <c r="T27" t="s">
        <v>7</v>
      </c>
    </row>
    <row r="28" spans="3:20">
      <c r="C28" t="s">
        <v>28</v>
      </c>
      <c r="D28" t="s">
        <v>0</v>
      </c>
      <c r="E28">
        <v>5</v>
      </c>
      <c r="F28" s="6">
        <v>678</v>
      </c>
      <c r="G28" s="6">
        <v>1288</v>
      </c>
      <c r="H28" s="6">
        <v>2115</v>
      </c>
      <c r="I28" s="1" t="s">
        <v>17</v>
      </c>
      <c r="J28" s="6">
        <v>3</v>
      </c>
      <c r="K28" s="1" t="s">
        <v>18</v>
      </c>
      <c r="L28">
        <f t="shared" si="0"/>
        <v>2034</v>
      </c>
      <c r="M28">
        <f t="shared" si="1"/>
        <v>3864</v>
      </c>
      <c r="N28">
        <f t="shared" si="2"/>
        <v>6345</v>
      </c>
      <c r="O28" s="6"/>
      <c r="P28" s="6"/>
      <c r="Q28" s="6" t="s">
        <v>9</v>
      </c>
      <c r="R28">
        <v>236163</v>
      </c>
      <c r="S28">
        <v>448711</v>
      </c>
      <c r="T28">
        <v>735758</v>
      </c>
    </row>
    <row r="29" spans="3:20">
      <c r="C29" t="s">
        <v>28</v>
      </c>
      <c r="D29" t="s">
        <v>0</v>
      </c>
      <c r="E29">
        <v>4</v>
      </c>
      <c r="F29" s="6">
        <v>638</v>
      </c>
      <c r="G29" s="6">
        <v>1218</v>
      </c>
      <c r="H29" s="6">
        <v>1991</v>
      </c>
      <c r="I29" s="1" t="s">
        <v>17</v>
      </c>
      <c r="J29" s="6">
        <v>5</v>
      </c>
      <c r="K29" s="1" t="s">
        <v>18</v>
      </c>
      <c r="L29">
        <f t="shared" si="0"/>
        <v>3190</v>
      </c>
      <c r="M29">
        <f t="shared" si="1"/>
        <v>6090</v>
      </c>
      <c r="N29">
        <f t="shared" si="2"/>
        <v>9955</v>
      </c>
      <c r="O29" s="6"/>
      <c r="P29" s="6"/>
      <c r="Q29" s="6" t="s">
        <v>8</v>
      </c>
      <c r="R29">
        <f>R28/596</f>
        <v>396.24664429530202</v>
      </c>
      <c r="S29">
        <f t="shared" ref="S29:T29" si="3">S28/596</f>
        <v>752.87080536912754</v>
      </c>
      <c r="T29">
        <f t="shared" si="3"/>
        <v>1234.4932885906039</v>
      </c>
    </row>
    <row r="30" spans="3:20">
      <c r="C30" t="s">
        <v>28</v>
      </c>
      <c r="D30" t="s">
        <v>0</v>
      </c>
      <c r="E30">
        <v>3</v>
      </c>
      <c r="F30" s="6">
        <v>549</v>
      </c>
      <c r="G30" s="6">
        <v>1055</v>
      </c>
      <c r="H30" s="6">
        <v>1721</v>
      </c>
      <c r="I30" s="1" t="s">
        <v>17</v>
      </c>
      <c r="J30" s="6">
        <v>23</v>
      </c>
      <c r="K30" s="1" t="s">
        <v>18</v>
      </c>
      <c r="L30">
        <f t="shared" si="0"/>
        <v>12627</v>
      </c>
      <c r="M30">
        <f t="shared" si="1"/>
        <v>24265</v>
      </c>
      <c r="N30">
        <f t="shared" si="2"/>
        <v>39583</v>
      </c>
      <c r="O30" s="6"/>
      <c r="P30" s="6"/>
      <c r="Q30" s="6"/>
    </row>
    <row r="31" spans="3:20">
      <c r="C31" t="s">
        <v>28</v>
      </c>
      <c r="D31" t="s">
        <v>0</v>
      </c>
      <c r="E31">
        <v>2</v>
      </c>
      <c r="F31" s="6">
        <v>466</v>
      </c>
      <c r="G31" s="6">
        <v>875</v>
      </c>
      <c r="H31" s="6">
        <v>1455</v>
      </c>
      <c r="I31" s="1" t="s">
        <v>17</v>
      </c>
      <c r="J31" s="6">
        <v>105</v>
      </c>
      <c r="K31" s="1" t="s">
        <v>18</v>
      </c>
      <c r="L31">
        <f t="shared" si="0"/>
        <v>48930</v>
      </c>
      <c r="M31">
        <f t="shared" si="1"/>
        <v>91875</v>
      </c>
      <c r="N31">
        <f t="shared" si="2"/>
        <v>152775</v>
      </c>
      <c r="O31" s="6"/>
      <c r="P31" s="6"/>
      <c r="Q31" s="6"/>
    </row>
    <row r="32" spans="3:20">
      <c r="C32" t="s">
        <v>28</v>
      </c>
      <c r="D32" t="s">
        <v>0</v>
      </c>
      <c r="E32">
        <v>1</v>
      </c>
      <c r="F32" s="6">
        <v>300</v>
      </c>
      <c r="G32" s="6">
        <v>571</v>
      </c>
      <c r="H32" s="6">
        <v>933</v>
      </c>
      <c r="I32" s="1" t="s">
        <v>17</v>
      </c>
      <c r="J32" s="6">
        <v>425</v>
      </c>
      <c r="K32" s="1" t="s">
        <v>18</v>
      </c>
      <c r="L32">
        <f t="shared" si="0"/>
        <v>127500</v>
      </c>
      <c r="M32">
        <f t="shared" si="1"/>
        <v>242675</v>
      </c>
      <c r="N32">
        <f t="shared" si="2"/>
        <v>396525</v>
      </c>
      <c r="O32" s="6"/>
      <c r="P32" s="6"/>
      <c r="Q32" s="6"/>
    </row>
    <row r="33" spans="3:20">
      <c r="C33" t="s">
        <v>28</v>
      </c>
      <c r="D33" t="s">
        <v>1</v>
      </c>
      <c r="E33">
        <v>4</v>
      </c>
      <c r="F33" s="6">
        <v>2577</v>
      </c>
      <c r="G33" s="6">
        <v>4901</v>
      </c>
      <c r="H33" s="6">
        <v>7980</v>
      </c>
      <c r="I33" s="1" t="s">
        <v>17</v>
      </c>
      <c r="J33" s="6">
        <v>1</v>
      </c>
      <c r="K33" s="1" t="s">
        <v>18</v>
      </c>
      <c r="L33">
        <f t="shared" si="0"/>
        <v>2577</v>
      </c>
      <c r="M33">
        <f t="shared" si="1"/>
        <v>4901</v>
      </c>
      <c r="N33">
        <f t="shared" si="2"/>
        <v>7980</v>
      </c>
      <c r="O33" s="6"/>
      <c r="P33" s="6"/>
      <c r="Q33" s="6"/>
    </row>
    <row r="34" spans="3:20">
      <c r="C34" t="s">
        <v>28</v>
      </c>
      <c r="D34" t="s">
        <v>1</v>
      </c>
      <c r="E34">
        <v>2</v>
      </c>
      <c r="F34" s="6">
        <v>1553</v>
      </c>
      <c r="G34" s="6">
        <v>2971</v>
      </c>
      <c r="H34" s="6">
        <v>4840</v>
      </c>
      <c r="I34" s="1" t="s">
        <v>17</v>
      </c>
      <c r="J34" s="6">
        <v>9</v>
      </c>
      <c r="K34" s="1" t="s">
        <v>18</v>
      </c>
      <c r="L34">
        <f t="shared" si="0"/>
        <v>13977</v>
      </c>
      <c r="M34">
        <f t="shared" si="1"/>
        <v>26739</v>
      </c>
      <c r="N34">
        <f t="shared" si="2"/>
        <v>43560</v>
      </c>
      <c r="O34" s="6"/>
      <c r="P34" s="6"/>
      <c r="Q34" s="6"/>
    </row>
    <row r="35" spans="3:20">
      <c r="C35" t="s">
        <v>28</v>
      </c>
      <c r="D35" t="s">
        <v>1</v>
      </c>
      <c r="E35">
        <v>1</v>
      </c>
      <c r="F35" s="6">
        <v>995</v>
      </c>
      <c r="G35" s="6">
        <v>1901</v>
      </c>
      <c r="H35" s="6">
        <v>3110</v>
      </c>
      <c r="I35" s="1" t="s">
        <v>17</v>
      </c>
      <c r="J35" s="6">
        <v>19</v>
      </c>
      <c r="K35" s="1" t="s">
        <v>18</v>
      </c>
      <c r="L35">
        <f t="shared" si="0"/>
        <v>18905</v>
      </c>
      <c r="M35">
        <f t="shared" si="1"/>
        <v>36119</v>
      </c>
      <c r="N35">
        <f t="shared" si="2"/>
        <v>59090</v>
      </c>
      <c r="O35" s="6"/>
      <c r="P35" s="6"/>
      <c r="Q35" s="6"/>
    </row>
    <row r="36" spans="3:20">
      <c r="I36" t="s">
        <v>22</v>
      </c>
      <c r="J36" s="6">
        <f>SUM(J25:J35)</f>
        <v>596</v>
      </c>
      <c r="K36" t="s">
        <v>9</v>
      </c>
      <c r="L36">
        <f>SUM(L25:L35)</f>
        <v>236163</v>
      </c>
      <c r="M36">
        <f>SUM(M25:M35)</f>
        <v>448711</v>
      </c>
      <c r="N36">
        <f>SUM(N25:N35)</f>
        <v>735758</v>
      </c>
    </row>
    <row r="39" spans="3:20">
      <c r="J39" t="s">
        <v>11</v>
      </c>
      <c r="K39" t="s">
        <v>80</v>
      </c>
    </row>
    <row r="40" spans="3:20">
      <c r="C40" t="s">
        <v>3</v>
      </c>
      <c r="D40" t="s">
        <v>19</v>
      </c>
      <c r="E40" t="s">
        <v>4</v>
      </c>
      <c r="F40" t="s">
        <v>5</v>
      </c>
      <c r="G40" t="s">
        <v>6</v>
      </c>
      <c r="H40" t="s">
        <v>7</v>
      </c>
      <c r="J40" t="s">
        <v>12</v>
      </c>
      <c r="K40" t="s">
        <v>81</v>
      </c>
    </row>
    <row r="41" spans="3:20">
      <c r="C41" t="s">
        <v>48</v>
      </c>
      <c r="D41" t="s">
        <v>0</v>
      </c>
      <c r="E41">
        <v>15</v>
      </c>
      <c r="F41" s="6">
        <v>1846.34516129032</v>
      </c>
      <c r="G41" s="6">
        <v>3508.0558064516126</v>
      </c>
      <c r="H41" s="6">
        <v>5723.67</v>
      </c>
      <c r="I41" s="1" t="s">
        <v>17</v>
      </c>
      <c r="J41" s="6">
        <v>1</v>
      </c>
      <c r="K41" s="1" t="s">
        <v>18</v>
      </c>
      <c r="L41">
        <f>F41*J41</f>
        <v>1846.34516129032</v>
      </c>
      <c r="M41">
        <f>G41*J41</f>
        <v>3508.0558064516126</v>
      </c>
      <c r="N41">
        <f>H41*J41</f>
        <v>5723.67</v>
      </c>
      <c r="O41" s="6"/>
      <c r="P41" s="6"/>
      <c r="Q41" s="6"/>
    </row>
    <row r="42" spans="3:20">
      <c r="C42" t="s">
        <v>48</v>
      </c>
      <c r="D42" t="s">
        <v>0</v>
      </c>
      <c r="E42">
        <v>10</v>
      </c>
      <c r="F42" s="6">
        <v>1162.1516129032259</v>
      </c>
      <c r="G42" s="6">
        <v>2208.0880645161292</v>
      </c>
      <c r="H42" s="6">
        <v>3602.67</v>
      </c>
      <c r="I42" s="1" t="s">
        <v>17</v>
      </c>
      <c r="J42" s="6">
        <v>1</v>
      </c>
      <c r="K42" s="1" t="s">
        <v>18</v>
      </c>
      <c r="L42">
        <f t="shared" ref="L42:L55" si="4">F42*J42</f>
        <v>1162.1516129032259</v>
      </c>
      <c r="M42">
        <f t="shared" ref="M42:M55" si="5">G42*J42</f>
        <v>2208.0880645161292</v>
      </c>
      <c r="N42">
        <f t="shared" ref="N42:N55" si="6">H42*J42</f>
        <v>3602.67</v>
      </c>
      <c r="O42" s="6"/>
      <c r="P42" s="6"/>
      <c r="Q42" s="6"/>
    </row>
    <row r="43" spans="3:20">
      <c r="C43" t="s">
        <v>48</v>
      </c>
      <c r="D43" t="s">
        <v>0</v>
      </c>
      <c r="E43">
        <v>6</v>
      </c>
      <c r="F43" s="6">
        <v>857.95698924731175</v>
      </c>
      <c r="G43" s="6">
        <v>1630.1182795698924</v>
      </c>
      <c r="H43" s="6">
        <v>2659.6666666666665</v>
      </c>
      <c r="I43" s="1" t="s">
        <v>17</v>
      </c>
      <c r="J43" s="6">
        <v>3</v>
      </c>
      <c r="K43" s="1" t="s">
        <v>18</v>
      </c>
      <c r="L43">
        <f t="shared" si="4"/>
        <v>2573.8709677419351</v>
      </c>
      <c r="M43">
        <f t="shared" si="5"/>
        <v>4890.3548387096771</v>
      </c>
      <c r="N43">
        <f t="shared" si="6"/>
        <v>7979</v>
      </c>
      <c r="O43" s="6"/>
      <c r="P43" s="6"/>
      <c r="Q43" s="6"/>
      <c r="R43" t="s">
        <v>5</v>
      </c>
      <c r="S43" t="s">
        <v>6</v>
      </c>
      <c r="T43" t="s">
        <v>7</v>
      </c>
    </row>
    <row r="44" spans="3:20">
      <c r="C44" t="s">
        <v>48</v>
      </c>
      <c r="D44" t="s">
        <v>0</v>
      </c>
      <c r="E44">
        <v>5</v>
      </c>
      <c r="F44" s="6">
        <v>680.64516129032256</v>
      </c>
      <c r="G44" s="6">
        <v>1293.2258064516127</v>
      </c>
      <c r="H44" s="6">
        <v>2110</v>
      </c>
      <c r="I44" s="1" t="s">
        <v>17</v>
      </c>
      <c r="J44" s="6">
        <v>3</v>
      </c>
      <c r="K44" s="1" t="s">
        <v>18</v>
      </c>
      <c r="L44">
        <f t="shared" si="4"/>
        <v>2041.9354838709678</v>
      </c>
      <c r="M44">
        <f t="shared" si="5"/>
        <v>3879.6774193548381</v>
      </c>
      <c r="N44">
        <f t="shared" si="6"/>
        <v>6330</v>
      </c>
      <c r="O44" s="6"/>
      <c r="P44" s="6"/>
      <c r="Q44" s="6" t="s">
        <v>9</v>
      </c>
      <c r="R44">
        <v>262300.51741935482</v>
      </c>
      <c r="S44">
        <v>498370.9830967742</v>
      </c>
      <c r="T44">
        <v>812387</v>
      </c>
    </row>
    <row r="45" spans="3:20">
      <c r="C45" t="s">
        <v>48</v>
      </c>
      <c r="D45" t="s">
        <v>0</v>
      </c>
      <c r="E45">
        <v>4</v>
      </c>
      <c r="F45" s="6">
        <v>645.16129032258061</v>
      </c>
      <c r="G45" s="6">
        <v>1225.8064516129032</v>
      </c>
      <c r="H45" s="6">
        <v>2002</v>
      </c>
      <c r="I45" s="1" t="s">
        <v>17</v>
      </c>
      <c r="J45" s="6">
        <v>5</v>
      </c>
      <c r="K45" s="1" t="s">
        <v>18</v>
      </c>
      <c r="L45">
        <f t="shared" si="4"/>
        <v>3225.8064516129029</v>
      </c>
      <c r="M45">
        <f t="shared" si="5"/>
        <v>6129.0322580645161</v>
      </c>
      <c r="N45">
        <f t="shared" si="6"/>
        <v>10010</v>
      </c>
      <c r="O45" s="6"/>
      <c r="P45" s="6"/>
      <c r="Q45" s="6" t="s">
        <v>8</v>
      </c>
      <c r="R45">
        <f>R44/587</f>
        <v>446.84926306534038</v>
      </c>
      <c r="S45">
        <f t="shared" ref="S45:T45" si="7">S44/587</f>
        <v>849.01359982414681</v>
      </c>
      <c r="T45">
        <f t="shared" si="7"/>
        <v>1383.9642248722316</v>
      </c>
    </row>
    <row r="46" spans="3:20">
      <c r="C46" t="s">
        <v>48</v>
      </c>
      <c r="D46" t="s">
        <v>0</v>
      </c>
      <c r="E46">
        <v>3</v>
      </c>
      <c r="F46" s="6">
        <v>556.08645161290315</v>
      </c>
      <c r="G46" s="6">
        <v>1056.564258064516</v>
      </c>
      <c r="H46" s="6">
        <v>1720</v>
      </c>
      <c r="I46" s="1" t="s">
        <v>17</v>
      </c>
      <c r="J46" s="6">
        <v>22</v>
      </c>
      <c r="K46" s="1" t="s">
        <v>18</v>
      </c>
      <c r="L46">
        <f t="shared" si="4"/>
        <v>12233.901935483869</v>
      </c>
      <c r="M46">
        <f t="shared" si="5"/>
        <v>23244.413677419354</v>
      </c>
      <c r="N46">
        <f t="shared" si="6"/>
        <v>37840</v>
      </c>
      <c r="O46" s="6"/>
      <c r="P46" s="6"/>
      <c r="Q46" s="6"/>
    </row>
    <row r="47" spans="3:20">
      <c r="C47" t="s">
        <v>48</v>
      </c>
      <c r="D47" t="s">
        <v>0</v>
      </c>
      <c r="E47">
        <v>2</v>
      </c>
      <c r="F47" s="6">
        <v>469.16129032258067</v>
      </c>
      <c r="G47" s="6">
        <v>891.4064516129032</v>
      </c>
      <c r="H47" s="6">
        <v>1458</v>
      </c>
      <c r="I47" s="1" t="s">
        <v>17</v>
      </c>
      <c r="J47" s="6">
        <v>104</v>
      </c>
      <c r="K47" s="1" t="s">
        <v>18</v>
      </c>
      <c r="L47">
        <f t="shared" si="4"/>
        <v>48792.774193548386</v>
      </c>
      <c r="M47">
        <f t="shared" si="5"/>
        <v>92706.270967741933</v>
      </c>
      <c r="N47">
        <f t="shared" si="6"/>
        <v>151632</v>
      </c>
      <c r="O47" s="6"/>
      <c r="P47" s="6"/>
      <c r="Q47" s="6"/>
    </row>
    <row r="48" spans="3:20">
      <c r="C48" t="s">
        <v>48</v>
      </c>
      <c r="D48" t="s">
        <v>0</v>
      </c>
      <c r="E48">
        <v>1</v>
      </c>
      <c r="F48" s="6">
        <v>304.04258064516125</v>
      </c>
      <c r="G48" s="6">
        <v>577.68090322580633</v>
      </c>
      <c r="H48" s="6">
        <v>940</v>
      </c>
      <c r="I48" s="1" t="s">
        <v>17</v>
      </c>
      <c r="J48" s="6">
        <v>419</v>
      </c>
      <c r="K48" s="1" t="s">
        <v>18</v>
      </c>
      <c r="L48">
        <f t="shared" si="4"/>
        <v>127393.84129032257</v>
      </c>
      <c r="M48">
        <f t="shared" si="5"/>
        <v>242048.29845161285</v>
      </c>
      <c r="N48">
        <f t="shared" si="6"/>
        <v>393860</v>
      </c>
      <c r="O48" s="6"/>
      <c r="P48" s="6"/>
      <c r="Q48" s="6"/>
    </row>
    <row r="49" spans="3:21">
      <c r="C49" t="s">
        <v>48</v>
      </c>
      <c r="D49" t="s">
        <v>1</v>
      </c>
      <c r="E49">
        <v>10</v>
      </c>
      <c r="F49" s="6">
        <v>8264.5161290322576</v>
      </c>
      <c r="G49" s="6">
        <v>15702.580645161288</v>
      </c>
      <c r="H49" s="6">
        <v>25628</v>
      </c>
      <c r="I49" s="1" t="s">
        <v>17</v>
      </c>
      <c r="J49" s="6">
        <v>2</v>
      </c>
      <c r="K49" s="1" t="s">
        <v>18</v>
      </c>
      <c r="L49">
        <f t="shared" si="4"/>
        <v>16529.032258064515</v>
      </c>
      <c r="M49">
        <f t="shared" si="5"/>
        <v>31405.161290322576</v>
      </c>
      <c r="N49">
        <f t="shared" si="6"/>
        <v>51256</v>
      </c>
      <c r="O49" s="6"/>
      <c r="P49" s="6"/>
      <c r="Q49" s="6"/>
    </row>
    <row r="50" spans="3:21">
      <c r="C50" t="s">
        <v>48</v>
      </c>
      <c r="D50" t="s">
        <v>1</v>
      </c>
      <c r="E50">
        <v>9</v>
      </c>
      <c r="F50" s="6">
        <v>7108.3870967741932</v>
      </c>
      <c r="G50" s="6">
        <v>13505.935483870966</v>
      </c>
      <c r="H50" s="6">
        <v>22037</v>
      </c>
      <c r="I50" s="1" t="s">
        <v>17</v>
      </c>
      <c r="J50" s="6">
        <v>1</v>
      </c>
      <c r="K50" s="1" t="s">
        <v>18</v>
      </c>
      <c r="L50">
        <f t="shared" si="4"/>
        <v>7108.3870967741932</v>
      </c>
      <c r="M50">
        <f t="shared" si="5"/>
        <v>13505.935483870966</v>
      </c>
      <c r="N50">
        <f t="shared" si="6"/>
        <v>22037</v>
      </c>
      <c r="O50" s="6"/>
      <c r="P50" s="6"/>
      <c r="Q50" s="6"/>
    </row>
    <row r="51" spans="3:21">
      <c r="C51" t="s">
        <v>48</v>
      </c>
      <c r="D51" t="s">
        <v>1</v>
      </c>
      <c r="E51">
        <v>5</v>
      </c>
      <c r="F51" s="6">
        <v>5264.5161290322576</v>
      </c>
      <c r="G51" s="6">
        <v>10002.58064516129</v>
      </c>
      <c r="H51" s="6">
        <v>16320</v>
      </c>
      <c r="I51" s="1" t="s">
        <v>17</v>
      </c>
      <c r="J51" s="6">
        <v>1</v>
      </c>
      <c r="K51" s="1" t="s">
        <v>18</v>
      </c>
      <c r="L51">
        <f t="shared" si="4"/>
        <v>5264.5161290322576</v>
      </c>
      <c r="M51">
        <f t="shared" si="5"/>
        <v>10002.58064516129</v>
      </c>
      <c r="N51">
        <f t="shared" si="6"/>
        <v>16320</v>
      </c>
      <c r="O51" s="6"/>
      <c r="P51" s="6"/>
      <c r="Q51" s="6"/>
    </row>
    <row r="52" spans="3:21">
      <c r="C52" t="s">
        <v>48</v>
      </c>
      <c r="D52" t="s">
        <v>1</v>
      </c>
      <c r="E52">
        <v>4</v>
      </c>
      <c r="F52" s="6">
        <v>2574.8387096774195</v>
      </c>
      <c r="G52" s="6">
        <v>4892.1935483870966</v>
      </c>
      <c r="H52" s="6">
        <v>7982</v>
      </c>
      <c r="I52" s="1" t="s">
        <v>17</v>
      </c>
      <c r="J52" s="6">
        <v>1</v>
      </c>
      <c r="K52" s="1" t="s">
        <v>18</v>
      </c>
      <c r="L52">
        <f t="shared" si="4"/>
        <v>2574.8387096774195</v>
      </c>
      <c r="M52">
        <f t="shared" si="5"/>
        <v>4892.1935483870966</v>
      </c>
      <c r="N52">
        <f t="shared" si="6"/>
        <v>7982</v>
      </c>
      <c r="O52" s="6"/>
      <c r="P52" s="6"/>
      <c r="Q52" s="6"/>
    </row>
    <row r="53" spans="3:21">
      <c r="C53" t="s">
        <v>48</v>
      </c>
      <c r="D53" t="s">
        <v>1</v>
      </c>
      <c r="E53">
        <v>3</v>
      </c>
      <c r="F53" s="6">
        <v>1940.3225806451612</v>
      </c>
      <c r="G53" s="6">
        <v>3686.6129032258063</v>
      </c>
      <c r="H53" s="6">
        <v>6015</v>
      </c>
      <c r="I53" s="1" t="s">
        <v>17</v>
      </c>
      <c r="J53" s="6">
        <v>2</v>
      </c>
      <c r="K53" s="1" t="s">
        <v>18</v>
      </c>
      <c r="L53">
        <f t="shared" si="4"/>
        <v>3880.6451612903224</v>
      </c>
      <c r="M53">
        <f t="shared" si="5"/>
        <v>7373.2258064516127</v>
      </c>
      <c r="N53">
        <f t="shared" si="6"/>
        <v>12030</v>
      </c>
      <c r="O53" s="6"/>
      <c r="P53" s="6"/>
      <c r="Q53" s="6"/>
    </row>
    <row r="54" spans="3:21">
      <c r="C54" t="s">
        <v>48</v>
      </c>
      <c r="D54" t="s">
        <v>1</v>
      </c>
      <c r="E54">
        <v>2</v>
      </c>
      <c r="F54" s="6">
        <v>1559.5051612903226</v>
      </c>
      <c r="G54" s="6">
        <v>2963.0598064516125</v>
      </c>
      <c r="H54" s="6">
        <v>4834.4660000000003</v>
      </c>
      <c r="I54" s="1" t="s">
        <v>17</v>
      </c>
      <c r="J54" s="6">
        <v>10</v>
      </c>
      <c r="K54" s="1" t="s">
        <v>18</v>
      </c>
      <c r="L54">
        <f t="shared" si="4"/>
        <v>15595.051612903226</v>
      </c>
      <c r="M54">
        <f t="shared" si="5"/>
        <v>29630.598064516125</v>
      </c>
      <c r="N54">
        <f t="shared" si="6"/>
        <v>48344.66</v>
      </c>
      <c r="O54" s="6"/>
      <c r="P54" s="6"/>
      <c r="Q54" s="6"/>
    </row>
    <row r="55" spans="3:21">
      <c r="C55" t="s">
        <v>48</v>
      </c>
      <c r="D55" t="s">
        <v>1</v>
      </c>
      <c r="E55">
        <v>1</v>
      </c>
      <c r="F55" s="6">
        <v>1006.4516129032257</v>
      </c>
      <c r="G55" s="6">
        <v>1912.2580645161288</v>
      </c>
      <c r="H55" s="6">
        <v>3120</v>
      </c>
      <c r="I55" s="1" t="s">
        <v>17</v>
      </c>
      <c r="J55" s="6">
        <v>12</v>
      </c>
      <c r="K55" s="1" t="s">
        <v>18</v>
      </c>
      <c r="L55">
        <f t="shared" si="4"/>
        <v>12077.419354838708</v>
      </c>
      <c r="M55">
        <f t="shared" si="5"/>
        <v>22947.096774193546</v>
      </c>
      <c r="N55">
        <f t="shared" si="6"/>
        <v>37440</v>
      </c>
      <c r="O55" s="6"/>
      <c r="P55" s="6"/>
      <c r="Q55" s="6"/>
    </row>
    <row r="56" spans="3:21">
      <c r="I56" t="s">
        <v>22</v>
      </c>
      <c r="J56" s="6">
        <f>SUM(J41:J55)</f>
        <v>587</v>
      </c>
      <c r="K56" t="s">
        <v>9</v>
      </c>
      <c r="L56">
        <f>SUM(L41:L55)</f>
        <v>262300.51741935482</v>
      </c>
      <c r="M56">
        <f t="shared" ref="M56:N56" si="8">SUM(M41:M55)</f>
        <v>498370.9830967742</v>
      </c>
      <c r="N56">
        <f t="shared" si="8"/>
        <v>812387</v>
      </c>
    </row>
    <row r="59" spans="3:21">
      <c r="J59" t="s">
        <v>11</v>
      </c>
      <c r="K59" t="s">
        <v>84</v>
      </c>
    </row>
    <row r="60" spans="3:21">
      <c r="C60" t="s">
        <v>3</v>
      </c>
      <c r="D60" t="s">
        <v>19</v>
      </c>
      <c r="E60" t="s">
        <v>4</v>
      </c>
      <c r="F60" t="s">
        <v>5</v>
      </c>
      <c r="G60" t="s">
        <v>6</v>
      </c>
      <c r="H60" t="s">
        <v>7</v>
      </c>
      <c r="J60" t="s">
        <v>12</v>
      </c>
      <c r="K60" t="s">
        <v>81</v>
      </c>
    </row>
    <row r="61" spans="3:21">
      <c r="C61" t="s">
        <v>49</v>
      </c>
      <c r="D61" t="s">
        <v>0</v>
      </c>
      <c r="E61">
        <v>15</v>
      </c>
      <c r="F61" s="6">
        <v>1852</v>
      </c>
      <c r="G61" s="6">
        <v>3511</v>
      </c>
      <c r="H61" s="6">
        <v>5733</v>
      </c>
      <c r="I61" s="1" t="s">
        <v>17</v>
      </c>
      <c r="J61" s="6">
        <v>1</v>
      </c>
      <c r="K61" s="1" t="s">
        <v>18</v>
      </c>
      <c r="L61">
        <f>F61*J61</f>
        <v>1852</v>
      </c>
      <c r="M61">
        <f>G61*J61</f>
        <v>3511</v>
      </c>
      <c r="N61">
        <f>H61*J61</f>
        <v>5733</v>
      </c>
      <c r="O61" s="6"/>
      <c r="P61" s="6"/>
      <c r="Q61" s="6"/>
    </row>
    <row r="62" spans="3:21">
      <c r="C62" t="s">
        <v>49</v>
      </c>
      <c r="D62" t="s">
        <v>0</v>
      </c>
      <c r="E62">
        <v>11</v>
      </c>
      <c r="F62" s="6">
        <v>1268</v>
      </c>
      <c r="G62" s="6">
        <v>2493</v>
      </c>
      <c r="H62" s="6">
        <v>3999</v>
      </c>
      <c r="I62" s="1" t="s">
        <v>17</v>
      </c>
      <c r="J62" s="6">
        <v>1</v>
      </c>
      <c r="K62" s="1" t="s">
        <v>18</v>
      </c>
      <c r="L62">
        <f t="shared" ref="L62:L79" si="9">F62*J62</f>
        <v>1268</v>
      </c>
      <c r="M62">
        <f t="shared" ref="M62:M79" si="10">G62*J62</f>
        <v>2493</v>
      </c>
      <c r="N62">
        <f t="shared" ref="N62:N79" si="11">H62*J62</f>
        <v>3999</v>
      </c>
      <c r="O62" s="6"/>
      <c r="P62" s="6"/>
      <c r="Q62" s="6"/>
    </row>
    <row r="63" spans="3:21">
      <c r="C63" t="s">
        <v>49</v>
      </c>
      <c r="D63" t="s">
        <v>0</v>
      </c>
      <c r="E63">
        <v>10</v>
      </c>
      <c r="F63" s="6">
        <v>1164</v>
      </c>
      <c r="G63" s="6">
        <v>2221</v>
      </c>
      <c r="H63" s="6">
        <v>3621</v>
      </c>
      <c r="I63" s="1" t="s">
        <v>17</v>
      </c>
      <c r="J63" s="6">
        <v>2</v>
      </c>
      <c r="K63" s="1" t="s">
        <v>18</v>
      </c>
      <c r="L63">
        <f t="shared" si="9"/>
        <v>2328</v>
      </c>
      <c r="M63">
        <f t="shared" si="10"/>
        <v>4442</v>
      </c>
      <c r="N63">
        <f t="shared" si="11"/>
        <v>7242</v>
      </c>
      <c r="O63" s="6"/>
      <c r="P63" s="6"/>
      <c r="Q63" s="6"/>
      <c r="U63" s="6"/>
    </row>
    <row r="64" spans="3:21">
      <c r="C64" t="s">
        <v>49</v>
      </c>
      <c r="D64" t="s">
        <v>0</v>
      </c>
      <c r="E64">
        <v>9</v>
      </c>
      <c r="F64">
        <v>1075</v>
      </c>
      <c r="G64">
        <v>2265</v>
      </c>
      <c r="H64" s="6">
        <v>3388</v>
      </c>
      <c r="I64" s="1" t="s">
        <v>17</v>
      </c>
      <c r="J64" s="6">
        <v>9</v>
      </c>
      <c r="K64" s="1" t="s">
        <v>18</v>
      </c>
      <c r="L64">
        <f>F64*J64</f>
        <v>9675</v>
      </c>
      <c r="M64">
        <f t="shared" si="10"/>
        <v>20385</v>
      </c>
      <c r="N64">
        <f t="shared" si="11"/>
        <v>30492</v>
      </c>
      <c r="O64" s="6"/>
      <c r="P64" s="6"/>
      <c r="Q64" s="6"/>
      <c r="U64" s="6"/>
    </row>
    <row r="65" spans="3:21">
      <c r="C65" t="s">
        <v>49</v>
      </c>
      <c r="D65" t="s">
        <v>0</v>
      </c>
      <c r="E65">
        <v>8</v>
      </c>
      <c r="F65">
        <v>976</v>
      </c>
      <c r="G65">
        <v>2055</v>
      </c>
      <c r="H65" s="6">
        <v>3062</v>
      </c>
      <c r="I65" s="1" t="s">
        <v>17</v>
      </c>
      <c r="J65" s="6">
        <v>9</v>
      </c>
      <c r="K65" s="1" t="s">
        <v>18</v>
      </c>
      <c r="L65">
        <f t="shared" si="9"/>
        <v>8784</v>
      </c>
      <c r="M65">
        <f t="shared" si="10"/>
        <v>18495</v>
      </c>
      <c r="N65">
        <f t="shared" si="11"/>
        <v>27558</v>
      </c>
      <c r="O65" s="6"/>
      <c r="P65" s="6"/>
      <c r="Q65" s="6"/>
      <c r="U65" s="6"/>
    </row>
    <row r="66" spans="3:21">
      <c r="C66" t="s">
        <v>49</v>
      </c>
      <c r="D66" t="s">
        <v>0</v>
      </c>
      <c r="E66">
        <v>7</v>
      </c>
      <c r="F66">
        <v>907</v>
      </c>
      <c r="G66">
        <v>1911</v>
      </c>
      <c r="H66" s="6">
        <v>2814</v>
      </c>
      <c r="I66" s="1" t="s">
        <v>17</v>
      </c>
      <c r="J66" s="6">
        <v>19</v>
      </c>
      <c r="K66" s="1" t="s">
        <v>18</v>
      </c>
      <c r="L66">
        <f t="shared" si="9"/>
        <v>17233</v>
      </c>
      <c r="M66">
        <f t="shared" si="10"/>
        <v>36309</v>
      </c>
      <c r="N66">
        <f t="shared" si="11"/>
        <v>53466</v>
      </c>
      <c r="O66" s="6"/>
      <c r="P66" s="6"/>
      <c r="Q66" s="6"/>
      <c r="U66" s="6"/>
    </row>
    <row r="67" spans="3:21">
      <c r="C67" t="s">
        <v>49</v>
      </c>
      <c r="D67" t="s">
        <v>0</v>
      </c>
      <c r="E67">
        <v>6</v>
      </c>
      <c r="F67" s="6">
        <v>850</v>
      </c>
      <c r="G67" s="6">
        <v>1624</v>
      </c>
      <c r="H67" s="6">
        <v>2656</v>
      </c>
      <c r="I67" s="1" t="s">
        <v>17</v>
      </c>
      <c r="J67" s="6">
        <v>26</v>
      </c>
      <c r="K67" s="1" t="s">
        <v>18</v>
      </c>
      <c r="L67">
        <f t="shared" si="9"/>
        <v>22100</v>
      </c>
      <c r="M67">
        <f t="shared" si="10"/>
        <v>42224</v>
      </c>
      <c r="N67">
        <f t="shared" si="11"/>
        <v>69056</v>
      </c>
      <c r="O67" s="6"/>
      <c r="P67" s="6"/>
      <c r="Q67" s="6"/>
      <c r="R67" t="s">
        <v>5</v>
      </c>
      <c r="S67" t="s">
        <v>6</v>
      </c>
      <c r="T67" t="s">
        <v>7</v>
      </c>
      <c r="U67" s="6"/>
    </row>
    <row r="68" spans="3:21">
      <c r="C68" t="s">
        <v>49</v>
      </c>
      <c r="D68" t="s">
        <v>0</v>
      </c>
      <c r="E68">
        <v>5</v>
      </c>
      <c r="F68" s="6">
        <v>677</v>
      </c>
      <c r="G68" s="6">
        <v>1300</v>
      </c>
      <c r="H68" s="6">
        <v>2114</v>
      </c>
      <c r="I68" s="1" t="s">
        <v>17</v>
      </c>
      <c r="J68" s="6">
        <v>26</v>
      </c>
      <c r="K68" s="1" t="s">
        <v>18</v>
      </c>
      <c r="L68">
        <f t="shared" si="9"/>
        <v>17602</v>
      </c>
      <c r="M68">
        <f t="shared" si="10"/>
        <v>33800</v>
      </c>
      <c r="N68">
        <f t="shared" si="11"/>
        <v>54964</v>
      </c>
      <c r="O68" s="6"/>
      <c r="P68" s="6"/>
      <c r="Q68" s="6" t="s">
        <v>9</v>
      </c>
      <c r="R68">
        <v>302789</v>
      </c>
      <c r="S68">
        <v>582952</v>
      </c>
      <c r="T68">
        <v>937273</v>
      </c>
      <c r="U68" s="6"/>
    </row>
    <row r="69" spans="3:21">
      <c r="C69" t="s">
        <v>49</v>
      </c>
      <c r="D69" t="s">
        <v>0</v>
      </c>
      <c r="E69">
        <v>4</v>
      </c>
      <c r="F69" s="6">
        <v>644</v>
      </c>
      <c r="G69" s="6">
        <v>1220</v>
      </c>
      <c r="H69" s="6">
        <v>1997</v>
      </c>
      <c r="I69" s="1" t="s">
        <v>17</v>
      </c>
      <c r="J69" s="6">
        <v>26</v>
      </c>
      <c r="K69" s="1" t="s">
        <v>18</v>
      </c>
      <c r="L69">
        <f t="shared" si="9"/>
        <v>16744</v>
      </c>
      <c r="M69">
        <f t="shared" si="10"/>
        <v>31720</v>
      </c>
      <c r="N69">
        <f t="shared" si="11"/>
        <v>51922</v>
      </c>
      <c r="O69" s="6"/>
      <c r="P69" s="6"/>
      <c r="Q69" s="6" t="s">
        <v>8</v>
      </c>
      <c r="R69">
        <f>R68/562</f>
        <v>538.77046263345198</v>
      </c>
      <c r="S69">
        <f t="shared" ref="S69:T69" si="12">S68/562</f>
        <v>1037.2811387900356</v>
      </c>
      <c r="T69">
        <f t="shared" si="12"/>
        <v>1667.7455516014236</v>
      </c>
      <c r="U69" s="6"/>
    </row>
    <row r="70" spans="3:21">
      <c r="C70" t="s">
        <v>49</v>
      </c>
      <c r="D70" t="s">
        <v>0</v>
      </c>
      <c r="E70">
        <v>3</v>
      </c>
      <c r="F70" s="6">
        <v>550</v>
      </c>
      <c r="G70" s="6">
        <v>1050</v>
      </c>
      <c r="H70" s="6">
        <v>1732</v>
      </c>
      <c r="I70" s="1" t="s">
        <v>17</v>
      </c>
      <c r="J70" s="6">
        <v>26</v>
      </c>
      <c r="K70" s="1" t="s">
        <v>18</v>
      </c>
      <c r="L70">
        <f t="shared" si="9"/>
        <v>14300</v>
      </c>
      <c r="M70">
        <f t="shared" si="10"/>
        <v>27300</v>
      </c>
      <c r="N70">
        <f t="shared" si="11"/>
        <v>45032</v>
      </c>
      <c r="O70" s="6"/>
      <c r="P70" s="6"/>
      <c r="Q70" s="6"/>
      <c r="U70" s="6"/>
    </row>
    <row r="71" spans="3:21">
      <c r="C71" t="s">
        <v>49</v>
      </c>
      <c r="D71" t="s">
        <v>0</v>
      </c>
      <c r="E71">
        <v>2</v>
      </c>
      <c r="F71" s="6">
        <v>463</v>
      </c>
      <c r="G71" s="6">
        <v>888</v>
      </c>
      <c r="H71" s="6">
        <v>1450</v>
      </c>
      <c r="I71" s="1" t="s">
        <v>17</v>
      </c>
      <c r="J71" s="6">
        <v>46</v>
      </c>
      <c r="K71" s="1" t="s">
        <v>18</v>
      </c>
      <c r="L71">
        <f t="shared" si="9"/>
        <v>21298</v>
      </c>
      <c r="M71">
        <f t="shared" si="10"/>
        <v>40848</v>
      </c>
      <c r="N71">
        <f t="shared" si="11"/>
        <v>66700</v>
      </c>
      <c r="O71" s="6"/>
      <c r="P71" s="6"/>
      <c r="Q71" s="6"/>
      <c r="U71" s="6"/>
    </row>
    <row r="72" spans="3:21">
      <c r="C72" t="s">
        <v>49</v>
      </c>
      <c r="D72" t="s">
        <v>0</v>
      </c>
      <c r="E72">
        <v>1</v>
      </c>
      <c r="F72" s="6">
        <v>311</v>
      </c>
      <c r="G72" s="6">
        <v>588</v>
      </c>
      <c r="H72" s="6">
        <v>951</v>
      </c>
      <c r="I72" s="1" t="s">
        <v>17</v>
      </c>
      <c r="J72" s="6">
        <v>342</v>
      </c>
      <c r="K72" s="1" t="s">
        <v>18</v>
      </c>
      <c r="L72">
        <f t="shared" si="9"/>
        <v>106362</v>
      </c>
      <c r="M72">
        <f t="shared" si="10"/>
        <v>201096</v>
      </c>
      <c r="N72">
        <f t="shared" si="11"/>
        <v>325242</v>
      </c>
      <c r="O72" s="6"/>
      <c r="P72" s="6"/>
      <c r="Q72" s="6"/>
      <c r="U72" s="6"/>
    </row>
    <row r="73" spans="3:21">
      <c r="C73" t="s">
        <v>49</v>
      </c>
      <c r="D73" t="s">
        <v>1</v>
      </c>
      <c r="E73">
        <v>10</v>
      </c>
      <c r="F73" s="6">
        <v>8280</v>
      </c>
      <c r="G73" s="6">
        <v>15801</v>
      </c>
      <c r="H73" s="6">
        <v>25711</v>
      </c>
      <c r="I73" s="1" t="s">
        <v>17</v>
      </c>
      <c r="J73" s="6">
        <v>2</v>
      </c>
      <c r="K73" s="1" t="s">
        <v>18</v>
      </c>
      <c r="L73">
        <f t="shared" si="9"/>
        <v>16560</v>
      </c>
      <c r="M73">
        <f t="shared" si="10"/>
        <v>31602</v>
      </c>
      <c r="N73">
        <f t="shared" si="11"/>
        <v>51422</v>
      </c>
      <c r="O73" s="6"/>
      <c r="P73" s="6"/>
      <c r="Q73" s="6"/>
      <c r="U73" s="6"/>
    </row>
    <row r="74" spans="3:21">
      <c r="C74" t="s">
        <v>49</v>
      </c>
      <c r="D74" t="s">
        <v>1</v>
      </c>
      <c r="E74">
        <v>9</v>
      </c>
      <c r="F74" s="6">
        <v>7102</v>
      </c>
      <c r="G74" s="6">
        <v>13515</v>
      </c>
      <c r="H74" s="6">
        <v>22044</v>
      </c>
      <c r="I74" s="1" t="s">
        <v>17</v>
      </c>
      <c r="J74" s="6">
        <v>1</v>
      </c>
      <c r="K74" s="1" t="s">
        <v>18</v>
      </c>
      <c r="L74">
        <f t="shared" si="9"/>
        <v>7102</v>
      </c>
      <c r="M74">
        <f t="shared" si="10"/>
        <v>13515</v>
      </c>
      <c r="N74">
        <f t="shared" si="11"/>
        <v>22044</v>
      </c>
      <c r="O74" s="6"/>
      <c r="P74" s="6"/>
      <c r="Q74" s="6"/>
      <c r="U74" s="6"/>
    </row>
    <row r="75" spans="3:21">
      <c r="C75" t="s">
        <v>49</v>
      </c>
      <c r="D75" t="s">
        <v>1</v>
      </c>
      <c r="E75">
        <v>5</v>
      </c>
      <c r="F75" s="6">
        <v>5270</v>
      </c>
      <c r="G75" s="6">
        <v>10037</v>
      </c>
      <c r="H75" s="6">
        <v>16340</v>
      </c>
      <c r="I75" s="1" t="s">
        <v>17</v>
      </c>
      <c r="J75" s="6">
        <v>1</v>
      </c>
      <c r="K75" s="1" t="s">
        <v>18</v>
      </c>
      <c r="L75">
        <f t="shared" si="9"/>
        <v>5270</v>
      </c>
      <c r="M75">
        <f t="shared" si="10"/>
        <v>10037</v>
      </c>
      <c r="N75">
        <f t="shared" si="11"/>
        <v>16340</v>
      </c>
      <c r="O75" s="6"/>
      <c r="P75" s="6"/>
      <c r="Q75" s="6"/>
      <c r="U75" s="6"/>
    </row>
    <row r="76" spans="3:21">
      <c r="C76" t="s">
        <v>49</v>
      </c>
      <c r="D76" t="s">
        <v>1</v>
      </c>
      <c r="E76">
        <v>4</v>
      </c>
      <c r="F76" s="6">
        <v>2589</v>
      </c>
      <c r="G76" s="6">
        <v>4907</v>
      </c>
      <c r="H76" s="6">
        <v>8001</v>
      </c>
      <c r="I76" s="1" t="s">
        <v>17</v>
      </c>
      <c r="J76" s="6">
        <v>1</v>
      </c>
      <c r="K76" s="1" t="s">
        <v>18</v>
      </c>
      <c r="L76">
        <f t="shared" si="9"/>
        <v>2589</v>
      </c>
      <c r="M76">
        <f t="shared" si="10"/>
        <v>4907</v>
      </c>
      <c r="N76">
        <f t="shared" si="11"/>
        <v>8001</v>
      </c>
      <c r="O76" s="6"/>
      <c r="P76" s="6"/>
      <c r="Q76" s="6"/>
      <c r="U76" s="6"/>
    </row>
    <row r="77" spans="3:21">
      <c r="C77" t="s">
        <v>49</v>
      </c>
      <c r="D77" t="s">
        <v>1</v>
      </c>
      <c r="E77">
        <v>3</v>
      </c>
      <c r="F77" s="6">
        <v>1960</v>
      </c>
      <c r="G77" s="6">
        <v>3704</v>
      </c>
      <c r="H77" s="6">
        <v>6038</v>
      </c>
      <c r="I77" s="1" t="s">
        <v>17</v>
      </c>
      <c r="J77" s="6">
        <v>2</v>
      </c>
      <c r="K77" s="1" t="s">
        <v>18</v>
      </c>
      <c r="L77">
        <f t="shared" si="9"/>
        <v>3920</v>
      </c>
      <c r="M77">
        <f t="shared" si="10"/>
        <v>7408</v>
      </c>
      <c r="N77">
        <f t="shared" si="11"/>
        <v>12076</v>
      </c>
      <c r="O77" s="6"/>
      <c r="P77" s="6"/>
      <c r="Q77" s="6"/>
      <c r="U77" s="6"/>
    </row>
    <row r="78" spans="3:21">
      <c r="C78" t="s">
        <v>49</v>
      </c>
      <c r="D78" t="s">
        <v>1</v>
      </c>
      <c r="E78">
        <v>2</v>
      </c>
      <c r="F78" s="6">
        <v>1555</v>
      </c>
      <c r="G78" s="6">
        <v>2958</v>
      </c>
      <c r="H78" s="6">
        <v>4828</v>
      </c>
      <c r="I78" s="1" t="s">
        <v>17</v>
      </c>
      <c r="J78" s="6">
        <v>10</v>
      </c>
      <c r="K78" s="1" t="s">
        <v>18</v>
      </c>
      <c r="L78">
        <f t="shared" si="9"/>
        <v>15550</v>
      </c>
      <c r="M78">
        <f t="shared" si="10"/>
        <v>29580</v>
      </c>
      <c r="N78">
        <f t="shared" si="11"/>
        <v>48280</v>
      </c>
      <c r="O78" s="6"/>
      <c r="P78" s="6"/>
      <c r="Q78" s="6"/>
      <c r="U78" s="6"/>
    </row>
    <row r="79" spans="3:21">
      <c r="C79" t="s">
        <v>49</v>
      </c>
      <c r="D79" t="s">
        <v>1</v>
      </c>
      <c r="E79">
        <v>1</v>
      </c>
      <c r="F79" s="6">
        <v>1021</v>
      </c>
      <c r="G79" s="6">
        <v>1940</v>
      </c>
      <c r="H79" s="6">
        <v>3142</v>
      </c>
      <c r="I79" s="1" t="s">
        <v>17</v>
      </c>
      <c r="J79" s="6">
        <v>12</v>
      </c>
      <c r="K79" s="1" t="s">
        <v>18</v>
      </c>
      <c r="L79">
        <f t="shared" si="9"/>
        <v>12252</v>
      </c>
      <c r="M79">
        <f t="shared" si="10"/>
        <v>23280</v>
      </c>
      <c r="N79">
        <f t="shared" si="11"/>
        <v>37704</v>
      </c>
      <c r="O79" s="6"/>
      <c r="P79" s="6"/>
      <c r="Q79" s="6"/>
      <c r="U79" s="6"/>
    </row>
    <row r="80" spans="3:21">
      <c r="I80" t="s">
        <v>22</v>
      </c>
      <c r="J80" s="6">
        <f>SUM(J61:J79)</f>
        <v>562</v>
      </c>
      <c r="K80" t="s">
        <v>9</v>
      </c>
      <c r="L80">
        <f>SUM(L61:L79)</f>
        <v>302789</v>
      </c>
      <c r="M80">
        <f t="shared" ref="M80:N80" si="13">SUM(M61:M79)</f>
        <v>582952</v>
      </c>
      <c r="N80">
        <f t="shared" si="13"/>
        <v>937273</v>
      </c>
      <c r="U80" s="6"/>
    </row>
    <row r="83" spans="3:20">
      <c r="J83" t="s">
        <v>11</v>
      </c>
      <c r="K83" t="s">
        <v>85</v>
      </c>
    </row>
    <row r="84" spans="3:20">
      <c r="C84" t="s">
        <v>3</v>
      </c>
      <c r="D84" t="s">
        <v>19</v>
      </c>
      <c r="E84" t="s">
        <v>4</v>
      </c>
      <c r="F84" t="s">
        <v>5</v>
      </c>
      <c r="G84" t="s">
        <v>6</v>
      </c>
      <c r="H84" t="s">
        <v>7</v>
      </c>
      <c r="J84" t="s">
        <v>12</v>
      </c>
      <c r="K84" t="s">
        <v>86</v>
      </c>
    </row>
    <row r="85" spans="3:20">
      <c r="C85" t="s">
        <v>50</v>
      </c>
      <c r="D85" t="s">
        <v>0</v>
      </c>
      <c r="E85">
        <v>5</v>
      </c>
      <c r="F85" s="6">
        <v>680</v>
      </c>
      <c r="G85" s="6">
        <v>1301</v>
      </c>
      <c r="H85" s="6">
        <v>2119</v>
      </c>
      <c r="I85" s="1" t="s">
        <v>17</v>
      </c>
      <c r="J85" s="6">
        <v>1</v>
      </c>
      <c r="K85" s="1" t="s">
        <v>18</v>
      </c>
      <c r="L85">
        <f t="shared" ref="L85:L94" si="14">F85*J85</f>
        <v>680</v>
      </c>
      <c r="M85">
        <f t="shared" ref="M85:M94" si="15">G85*J85</f>
        <v>1301</v>
      </c>
      <c r="N85">
        <f t="shared" ref="N85:N94" si="16">H85*J85</f>
        <v>2119</v>
      </c>
      <c r="O85" s="6"/>
      <c r="P85" s="6"/>
    </row>
    <row r="86" spans="3:20">
      <c r="C86" t="s">
        <v>50</v>
      </c>
      <c r="D86" t="s">
        <v>0</v>
      </c>
      <c r="E86">
        <v>4</v>
      </c>
      <c r="F86" s="6">
        <v>640</v>
      </c>
      <c r="G86" s="6">
        <v>1211</v>
      </c>
      <c r="H86" s="6">
        <v>2005</v>
      </c>
      <c r="I86" s="1" t="s">
        <v>17</v>
      </c>
      <c r="J86" s="6">
        <v>3</v>
      </c>
      <c r="K86" s="1" t="s">
        <v>18</v>
      </c>
      <c r="L86">
        <f t="shared" si="14"/>
        <v>1920</v>
      </c>
      <c r="M86">
        <f t="shared" si="15"/>
        <v>3633</v>
      </c>
      <c r="N86">
        <f t="shared" si="16"/>
        <v>6015</v>
      </c>
      <c r="O86" s="6"/>
      <c r="P86" s="6"/>
    </row>
    <row r="87" spans="3:20">
      <c r="C87" t="s">
        <v>50</v>
      </c>
      <c r="D87" t="s">
        <v>0</v>
      </c>
      <c r="E87">
        <v>3</v>
      </c>
      <c r="F87" s="6">
        <v>555</v>
      </c>
      <c r="G87" s="6">
        <v>1057</v>
      </c>
      <c r="H87" s="6">
        <v>1738</v>
      </c>
      <c r="I87" s="1" t="s">
        <v>17</v>
      </c>
      <c r="J87" s="6">
        <v>17</v>
      </c>
      <c r="K87" s="1" t="s">
        <v>18</v>
      </c>
      <c r="L87">
        <f t="shared" si="14"/>
        <v>9435</v>
      </c>
      <c r="M87">
        <f t="shared" si="15"/>
        <v>17969</v>
      </c>
      <c r="N87">
        <f t="shared" si="16"/>
        <v>29546</v>
      </c>
      <c r="O87" s="6"/>
      <c r="P87" s="6"/>
      <c r="Q87" s="6"/>
      <c r="R87" t="s">
        <v>5</v>
      </c>
      <c r="S87" t="s">
        <v>6</v>
      </c>
      <c r="T87" t="s">
        <v>7</v>
      </c>
    </row>
    <row r="88" spans="3:20">
      <c r="C88" t="s">
        <v>50</v>
      </c>
      <c r="D88" t="s">
        <v>0</v>
      </c>
      <c r="E88">
        <v>2</v>
      </c>
      <c r="F88" s="6">
        <v>456</v>
      </c>
      <c r="G88" s="6">
        <v>891</v>
      </c>
      <c r="H88" s="6">
        <v>1471</v>
      </c>
      <c r="I88" s="1" t="s">
        <v>17</v>
      </c>
      <c r="J88" s="6">
        <v>98</v>
      </c>
      <c r="K88" s="1" t="s">
        <v>18</v>
      </c>
      <c r="L88">
        <f t="shared" si="14"/>
        <v>44688</v>
      </c>
      <c r="M88">
        <f t="shared" si="15"/>
        <v>87318</v>
      </c>
      <c r="N88">
        <f t="shared" si="16"/>
        <v>144158</v>
      </c>
      <c r="O88" s="6"/>
      <c r="P88" s="6"/>
      <c r="Q88" s="6" t="s">
        <v>9</v>
      </c>
      <c r="R88">
        <v>282256</v>
      </c>
      <c r="S88">
        <v>523470</v>
      </c>
      <c r="T88">
        <v>853622</v>
      </c>
    </row>
    <row r="89" spans="3:20">
      <c r="C89" t="s">
        <v>50</v>
      </c>
      <c r="D89" t="s">
        <v>0</v>
      </c>
      <c r="E89">
        <v>1</v>
      </c>
      <c r="F89" s="6">
        <v>307</v>
      </c>
      <c r="G89" s="6">
        <v>580</v>
      </c>
      <c r="H89" s="6">
        <v>944</v>
      </c>
      <c r="I89" s="1" t="s">
        <v>17</v>
      </c>
      <c r="J89" s="6">
        <v>391</v>
      </c>
      <c r="K89" s="1" t="s">
        <v>18</v>
      </c>
      <c r="L89">
        <f t="shared" si="14"/>
        <v>120037</v>
      </c>
      <c r="M89">
        <f t="shared" si="15"/>
        <v>226780</v>
      </c>
      <c r="N89">
        <f t="shared" si="16"/>
        <v>369104</v>
      </c>
      <c r="O89" s="6"/>
      <c r="P89" s="6"/>
      <c r="Q89" s="6" t="s">
        <v>8</v>
      </c>
      <c r="R89">
        <f>R88/578</f>
        <v>488.33217993079586</v>
      </c>
      <c r="S89">
        <f t="shared" ref="S89:T89" si="17">S88/578</f>
        <v>905.65743944636677</v>
      </c>
      <c r="T89">
        <f t="shared" si="17"/>
        <v>1476.8546712802768</v>
      </c>
    </row>
    <row r="90" spans="3:20">
      <c r="C90" t="s">
        <v>50</v>
      </c>
      <c r="D90" t="s">
        <v>1</v>
      </c>
      <c r="E90">
        <v>9</v>
      </c>
      <c r="F90" s="6">
        <v>7092</v>
      </c>
      <c r="G90" s="6">
        <v>13499</v>
      </c>
      <c r="H90" s="6">
        <v>22035</v>
      </c>
      <c r="I90" s="1" t="s">
        <v>17</v>
      </c>
      <c r="J90" s="6">
        <v>1</v>
      </c>
      <c r="K90" s="1" t="s">
        <v>18</v>
      </c>
      <c r="L90">
        <f t="shared" si="14"/>
        <v>7092</v>
      </c>
      <c r="M90">
        <f t="shared" si="15"/>
        <v>13499</v>
      </c>
      <c r="N90">
        <f t="shared" si="16"/>
        <v>22035</v>
      </c>
      <c r="O90" s="6"/>
      <c r="P90" s="6"/>
      <c r="Q90" s="6"/>
    </row>
    <row r="91" spans="3:20">
      <c r="C91" t="s">
        <v>50</v>
      </c>
      <c r="D91" t="s">
        <v>1</v>
      </c>
      <c r="E91">
        <v>4</v>
      </c>
      <c r="F91" s="6">
        <v>4592</v>
      </c>
      <c r="G91" s="6">
        <v>4921</v>
      </c>
      <c r="H91" s="6">
        <v>8010</v>
      </c>
      <c r="I91" s="1" t="s">
        <v>17</v>
      </c>
      <c r="J91" s="6">
        <v>4</v>
      </c>
      <c r="K91" s="1" t="s">
        <v>18</v>
      </c>
      <c r="L91">
        <f t="shared" si="14"/>
        <v>18368</v>
      </c>
      <c r="M91">
        <f t="shared" si="15"/>
        <v>19684</v>
      </c>
      <c r="N91">
        <f t="shared" si="16"/>
        <v>32040</v>
      </c>
      <c r="O91" s="6"/>
      <c r="P91" s="6"/>
      <c r="Q91" s="6"/>
    </row>
    <row r="92" spans="3:20">
      <c r="C92" t="s">
        <v>50</v>
      </c>
      <c r="D92" t="s">
        <v>1</v>
      </c>
      <c r="E92">
        <v>3</v>
      </c>
      <c r="F92" s="6">
        <v>1955</v>
      </c>
      <c r="G92" s="6">
        <v>3717</v>
      </c>
      <c r="H92" s="6">
        <v>6045</v>
      </c>
      <c r="I92" s="1" t="s">
        <v>17</v>
      </c>
      <c r="J92" s="6">
        <v>4</v>
      </c>
      <c r="K92" s="1" t="s">
        <v>18</v>
      </c>
      <c r="L92">
        <f t="shared" si="14"/>
        <v>7820</v>
      </c>
      <c r="M92">
        <f t="shared" si="15"/>
        <v>14868</v>
      </c>
      <c r="N92">
        <f t="shared" si="16"/>
        <v>24180</v>
      </c>
      <c r="O92" s="6"/>
      <c r="P92" s="6"/>
      <c r="Q92" s="6"/>
    </row>
    <row r="93" spans="3:20">
      <c r="C93" t="s">
        <v>50</v>
      </c>
      <c r="D93" t="s">
        <v>1</v>
      </c>
      <c r="E93">
        <v>2</v>
      </c>
      <c r="F93" s="6">
        <v>1548</v>
      </c>
      <c r="G93" s="6">
        <v>2966</v>
      </c>
      <c r="H93" s="6">
        <v>4835</v>
      </c>
      <c r="I93" s="1" t="s">
        <v>17</v>
      </c>
      <c r="J93" s="6">
        <v>23</v>
      </c>
      <c r="K93" s="1" t="s">
        <v>18</v>
      </c>
      <c r="L93">
        <f t="shared" si="14"/>
        <v>35604</v>
      </c>
      <c r="M93">
        <f t="shared" si="15"/>
        <v>68218</v>
      </c>
      <c r="N93">
        <f t="shared" si="16"/>
        <v>111205</v>
      </c>
      <c r="O93" s="6"/>
      <c r="P93" s="6"/>
      <c r="Q93" s="6"/>
    </row>
    <row r="94" spans="3:20">
      <c r="C94" t="s">
        <v>50</v>
      </c>
      <c r="D94" t="s">
        <v>1</v>
      </c>
      <c r="E94">
        <v>1</v>
      </c>
      <c r="F94" s="6">
        <v>1017</v>
      </c>
      <c r="G94" s="6">
        <v>1950</v>
      </c>
      <c r="H94" s="6">
        <v>3145</v>
      </c>
      <c r="I94" s="1" t="s">
        <v>17</v>
      </c>
      <c r="J94" s="6">
        <v>36</v>
      </c>
      <c r="K94" s="1" t="s">
        <v>18</v>
      </c>
      <c r="L94">
        <f t="shared" si="14"/>
        <v>36612</v>
      </c>
      <c r="M94">
        <f t="shared" si="15"/>
        <v>70200</v>
      </c>
      <c r="N94">
        <f t="shared" si="16"/>
        <v>113220</v>
      </c>
      <c r="O94" s="6"/>
      <c r="P94" s="6"/>
      <c r="Q94" s="6"/>
    </row>
    <row r="95" spans="3:20">
      <c r="I95" t="s">
        <v>22</v>
      </c>
      <c r="J95" s="6">
        <f>SUM(J85:J94)</f>
        <v>578</v>
      </c>
      <c r="K95" t="s">
        <v>9</v>
      </c>
      <c r="L95">
        <f>SUM(L85:L94)</f>
        <v>282256</v>
      </c>
      <c r="M95">
        <f>SUM(M85:M94)</f>
        <v>523470</v>
      </c>
      <c r="N95">
        <f>SUM(N85:N94)</f>
        <v>853622</v>
      </c>
    </row>
    <row r="98" spans="3:20">
      <c r="J98" t="s">
        <v>11</v>
      </c>
      <c r="K98" t="s">
        <v>87</v>
      </c>
    </row>
    <row r="99" spans="3:20">
      <c r="C99" t="s">
        <v>3</v>
      </c>
      <c r="D99" t="s">
        <v>19</v>
      </c>
      <c r="E99" t="s">
        <v>4</v>
      </c>
      <c r="F99" t="s">
        <v>5</v>
      </c>
      <c r="G99" t="s">
        <v>6</v>
      </c>
      <c r="H99" t="s">
        <v>7</v>
      </c>
      <c r="J99" t="s">
        <v>12</v>
      </c>
      <c r="K99" t="s">
        <v>88</v>
      </c>
    </row>
    <row r="100" spans="3:20">
      <c r="C100" t="s">
        <v>51</v>
      </c>
      <c r="D100" t="s">
        <v>0</v>
      </c>
      <c r="E100">
        <v>11</v>
      </c>
      <c r="F100" s="6">
        <v>1260</v>
      </c>
      <c r="G100" s="6">
        <v>2483</v>
      </c>
      <c r="H100" s="6">
        <v>4005</v>
      </c>
      <c r="I100" s="1" t="s">
        <v>17</v>
      </c>
      <c r="J100" s="7">
        <v>1</v>
      </c>
      <c r="K100" s="1" t="s">
        <v>18</v>
      </c>
      <c r="L100">
        <f t="shared" ref="L100:L101" si="18">F100*J100</f>
        <v>1260</v>
      </c>
      <c r="M100">
        <f t="shared" ref="M100:M117" si="19">G100*J100</f>
        <v>2483</v>
      </c>
      <c r="N100">
        <f t="shared" ref="N100:N117" si="20">H100*J100</f>
        <v>4005</v>
      </c>
      <c r="O100" s="6"/>
      <c r="P100" s="6"/>
      <c r="Q100" s="6"/>
    </row>
    <row r="101" spans="3:20">
      <c r="C101" t="s">
        <v>51</v>
      </c>
      <c r="D101" t="s">
        <v>0</v>
      </c>
      <c r="E101">
        <v>10</v>
      </c>
      <c r="F101" s="6">
        <v>1172</v>
      </c>
      <c r="G101" s="6">
        <v>2235</v>
      </c>
      <c r="H101" s="6">
        <v>3633</v>
      </c>
      <c r="I101" s="1" t="s">
        <v>17</v>
      </c>
      <c r="J101" s="7">
        <v>1</v>
      </c>
      <c r="K101" s="1" t="s">
        <v>18</v>
      </c>
      <c r="L101">
        <f t="shared" si="18"/>
        <v>1172</v>
      </c>
      <c r="M101">
        <f t="shared" si="19"/>
        <v>2235</v>
      </c>
      <c r="N101">
        <f t="shared" si="20"/>
        <v>3633</v>
      </c>
      <c r="O101" s="6"/>
      <c r="P101" s="6"/>
      <c r="Q101" s="6"/>
    </row>
    <row r="102" spans="3:20">
      <c r="C102" t="s">
        <v>51</v>
      </c>
      <c r="D102" t="s">
        <v>0</v>
      </c>
      <c r="E102">
        <v>9</v>
      </c>
      <c r="F102">
        <v>1073</v>
      </c>
      <c r="G102">
        <v>2268</v>
      </c>
      <c r="H102" s="6">
        <v>3399</v>
      </c>
      <c r="I102" s="1" t="s">
        <v>17</v>
      </c>
      <c r="J102" s="7">
        <v>8</v>
      </c>
      <c r="K102" s="1" t="s">
        <v>18</v>
      </c>
      <c r="L102">
        <f>F102*J102</f>
        <v>8584</v>
      </c>
      <c r="M102">
        <f t="shared" si="19"/>
        <v>18144</v>
      </c>
      <c r="N102">
        <f t="shared" si="20"/>
        <v>27192</v>
      </c>
      <c r="O102" s="6"/>
      <c r="P102" s="6"/>
      <c r="Q102" s="6"/>
    </row>
    <row r="103" spans="3:20">
      <c r="C103" t="s">
        <v>51</v>
      </c>
      <c r="D103" t="s">
        <v>0</v>
      </c>
      <c r="E103">
        <v>8</v>
      </c>
      <c r="F103">
        <v>968</v>
      </c>
      <c r="G103">
        <v>2044</v>
      </c>
      <c r="H103" s="6">
        <v>3071</v>
      </c>
      <c r="I103" s="1" t="s">
        <v>17</v>
      </c>
      <c r="J103" s="7">
        <v>9</v>
      </c>
      <c r="K103" s="1" t="s">
        <v>18</v>
      </c>
      <c r="L103">
        <f t="shared" ref="L103:L117" si="21">F103*J103</f>
        <v>8712</v>
      </c>
      <c r="M103">
        <f t="shared" si="19"/>
        <v>18396</v>
      </c>
      <c r="N103">
        <f t="shared" si="20"/>
        <v>27639</v>
      </c>
      <c r="O103" s="6"/>
      <c r="P103" s="6"/>
      <c r="Q103" s="6"/>
    </row>
    <row r="104" spans="3:20">
      <c r="C104" t="s">
        <v>51</v>
      </c>
      <c r="D104" t="s">
        <v>0</v>
      </c>
      <c r="E104">
        <v>7</v>
      </c>
      <c r="F104">
        <v>911</v>
      </c>
      <c r="G104">
        <v>1920</v>
      </c>
      <c r="H104" s="6">
        <v>2818</v>
      </c>
      <c r="I104" s="1" t="s">
        <v>17</v>
      </c>
      <c r="J104" s="7">
        <v>19</v>
      </c>
      <c r="K104" s="1" t="s">
        <v>18</v>
      </c>
      <c r="L104">
        <f t="shared" si="21"/>
        <v>17309</v>
      </c>
      <c r="M104">
        <f t="shared" si="19"/>
        <v>36480</v>
      </c>
      <c r="N104">
        <f t="shared" si="20"/>
        <v>53542</v>
      </c>
      <c r="O104" s="6"/>
      <c r="P104" s="6"/>
      <c r="Q104" s="6"/>
    </row>
    <row r="105" spans="3:20">
      <c r="C105" t="s">
        <v>51</v>
      </c>
      <c r="D105" t="s">
        <v>0</v>
      </c>
      <c r="E105">
        <v>6</v>
      </c>
      <c r="F105" s="6">
        <v>855</v>
      </c>
      <c r="G105" s="6">
        <v>1630</v>
      </c>
      <c r="H105" s="6">
        <v>2666</v>
      </c>
      <c r="I105" s="1" t="s">
        <v>17</v>
      </c>
      <c r="J105" s="7">
        <v>21</v>
      </c>
      <c r="K105" s="1" t="s">
        <v>18</v>
      </c>
      <c r="L105">
        <f t="shared" si="21"/>
        <v>17955</v>
      </c>
      <c r="M105">
        <f t="shared" si="19"/>
        <v>34230</v>
      </c>
      <c r="N105">
        <f t="shared" si="20"/>
        <v>55986</v>
      </c>
      <c r="O105" s="6"/>
      <c r="P105" s="6"/>
      <c r="Q105" s="6"/>
      <c r="R105" t="s">
        <v>5</v>
      </c>
      <c r="S105" t="s">
        <v>6</v>
      </c>
      <c r="T105" t="s">
        <v>7</v>
      </c>
    </row>
    <row r="106" spans="3:20">
      <c r="C106" t="s">
        <v>51</v>
      </c>
      <c r="D106" t="s">
        <v>0</v>
      </c>
      <c r="E106">
        <v>5</v>
      </c>
      <c r="F106" s="6">
        <v>672</v>
      </c>
      <c r="G106" s="6">
        <v>1290</v>
      </c>
      <c r="H106" s="6">
        <v>2104</v>
      </c>
      <c r="I106" s="1" t="s">
        <v>17</v>
      </c>
      <c r="J106" s="7">
        <v>25</v>
      </c>
      <c r="K106" s="1" t="s">
        <v>18</v>
      </c>
      <c r="L106">
        <f t="shared" si="21"/>
        <v>16800</v>
      </c>
      <c r="M106">
        <f t="shared" si="19"/>
        <v>32250</v>
      </c>
      <c r="N106">
        <f t="shared" si="20"/>
        <v>52600</v>
      </c>
      <c r="O106" s="6"/>
      <c r="P106" s="6"/>
      <c r="Q106" s="6" t="s">
        <v>9</v>
      </c>
      <c r="R106">
        <v>329433</v>
      </c>
      <c r="S106">
        <v>635571</v>
      </c>
      <c r="T106">
        <v>1018649</v>
      </c>
    </row>
    <row r="107" spans="3:20">
      <c r="C107" t="s">
        <v>51</v>
      </c>
      <c r="D107" t="s">
        <v>0</v>
      </c>
      <c r="E107">
        <v>4</v>
      </c>
      <c r="F107" s="6">
        <v>652</v>
      </c>
      <c r="G107" s="6">
        <v>1227</v>
      </c>
      <c r="H107" s="6">
        <v>2010</v>
      </c>
      <c r="I107" s="1" t="s">
        <v>17</v>
      </c>
      <c r="J107" s="7">
        <v>24</v>
      </c>
      <c r="K107" s="1" t="s">
        <v>18</v>
      </c>
      <c r="L107">
        <f t="shared" si="21"/>
        <v>15648</v>
      </c>
      <c r="M107">
        <f t="shared" si="19"/>
        <v>29448</v>
      </c>
      <c r="N107">
        <f t="shared" si="20"/>
        <v>48240</v>
      </c>
      <c r="O107" s="6"/>
      <c r="P107" s="6"/>
      <c r="Q107" s="6" t="s">
        <v>8</v>
      </c>
      <c r="R107">
        <f>R106/531</f>
        <v>620.40112994350284</v>
      </c>
      <c r="S107">
        <f t="shared" ref="S107:T107" si="22">S106/531</f>
        <v>1196.9322033898304</v>
      </c>
      <c r="T107">
        <f t="shared" si="22"/>
        <v>1918.3596986817327</v>
      </c>
    </row>
    <row r="108" spans="3:20">
      <c r="C108" t="s">
        <v>51</v>
      </c>
      <c r="D108" t="s">
        <v>0</v>
      </c>
      <c r="E108">
        <v>3</v>
      </c>
      <c r="F108" s="6">
        <v>544</v>
      </c>
      <c r="G108" s="6">
        <v>1045</v>
      </c>
      <c r="H108" s="6">
        <v>1722</v>
      </c>
      <c r="I108" s="1" t="s">
        <v>17</v>
      </c>
      <c r="J108" s="7">
        <v>18</v>
      </c>
      <c r="K108" s="1" t="s">
        <v>18</v>
      </c>
      <c r="L108">
        <f t="shared" si="21"/>
        <v>9792</v>
      </c>
      <c r="M108">
        <f t="shared" si="19"/>
        <v>18810</v>
      </c>
      <c r="N108">
        <f t="shared" si="20"/>
        <v>30996</v>
      </c>
      <c r="O108" s="6"/>
      <c r="P108" s="6"/>
      <c r="Q108" s="6"/>
    </row>
    <row r="109" spans="3:20">
      <c r="C109" t="s">
        <v>51</v>
      </c>
      <c r="D109" t="s">
        <v>0</v>
      </c>
      <c r="E109">
        <v>2</v>
      </c>
      <c r="F109" s="6">
        <v>462</v>
      </c>
      <c r="G109" s="6">
        <v>892</v>
      </c>
      <c r="H109" s="6">
        <v>1460</v>
      </c>
      <c r="I109" s="1" t="s">
        <v>17</v>
      </c>
      <c r="J109" s="7">
        <v>30</v>
      </c>
      <c r="K109" s="1" t="s">
        <v>18</v>
      </c>
      <c r="L109">
        <f t="shared" si="21"/>
        <v>13860</v>
      </c>
      <c r="M109">
        <f t="shared" si="19"/>
        <v>26760</v>
      </c>
      <c r="N109">
        <f t="shared" si="20"/>
        <v>43800</v>
      </c>
      <c r="O109" s="6"/>
      <c r="P109" s="6"/>
      <c r="Q109" s="6"/>
    </row>
    <row r="110" spans="3:20">
      <c r="C110" t="s">
        <v>51</v>
      </c>
      <c r="D110" t="s">
        <v>0</v>
      </c>
      <c r="E110">
        <v>1</v>
      </c>
      <c r="F110" s="6">
        <v>315</v>
      </c>
      <c r="G110" s="6">
        <v>592</v>
      </c>
      <c r="H110" s="6">
        <v>956</v>
      </c>
      <c r="I110" s="1" t="s">
        <v>17</v>
      </c>
      <c r="J110" s="7">
        <v>310</v>
      </c>
      <c r="K110" s="1" t="s">
        <v>18</v>
      </c>
      <c r="L110">
        <f t="shared" si="21"/>
        <v>97650</v>
      </c>
      <c r="M110">
        <f t="shared" si="19"/>
        <v>183520</v>
      </c>
      <c r="N110">
        <f t="shared" si="20"/>
        <v>296360</v>
      </c>
      <c r="O110" s="6"/>
      <c r="P110" s="6"/>
      <c r="Q110" s="6"/>
    </row>
    <row r="111" spans="3:20">
      <c r="C111" t="s">
        <v>51</v>
      </c>
      <c r="D111" t="s">
        <v>1</v>
      </c>
      <c r="E111">
        <v>10</v>
      </c>
      <c r="F111" s="6">
        <v>8296</v>
      </c>
      <c r="G111" s="6">
        <v>15862</v>
      </c>
      <c r="H111" s="6">
        <v>25801</v>
      </c>
      <c r="I111" s="1" t="s">
        <v>17</v>
      </c>
      <c r="J111" s="7">
        <v>3</v>
      </c>
      <c r="K111" s="1" t="s">
        <v>18</v>
      </c>
      <c r="L111">
        <f t="shared" si="21"/>
        <v>24888</v>
      </c>
      <c r="M111">
        <f t="shared" si="19"/>
        <v>47586</v>
      </c>
      <c r="N111">
        <f t="shared" si="20"/>
        <v>77403</v>
      </c>
      <c r="O111" s="6"/>
      <c r="P111" s="6"/>
      <c r="Q111" s="6"/>
    </row>
    <row r="112" spans="3:20">
      <c r="C112" t="s">
        <v>51</v>
      </c>
      <c r="D112" t="s">
        <v>1</v>
      </c>
      <c r="E112">
        <v>9</v>
      </c>
      <c r="F112" s="6">
        <v>7122</v>
      </c>
      <c r="G112" s="6">
        <v>13555</v>
      </c>
      <c r="H112" s="6">
        <v>22270</v>
      </c>
      <c r="I112" s="1" t="s">
        <v>17</v>
      </c>
      <c r="J112" s="7">
        <v>1</v>
      </c>
      <c r="K112" s="1" t="s">
        <v>18</v>
      </c>
      <c r="L112">
        <f t="shared" si="21"/>
        <v>7122</v>
      </c>
      <c r="M112">
        <f t="shared" si="19"/>
        <v>13555</v>
      </c>
      <c r="N112">
        <f t="shared" si="20"/>
        <v>22270</v>
      </c>
      <c r="O112" s="6"/>
      <c r="P112" s="6"/>
      <c r="Q112" s="6"/>
    </row>
    <row r="113" spans="3:17">
      <c r="C113" t="s">
        <v>51</v>
      </c>
      <c r="D113" t="s">
        <v>1</v>
      </c>
      <c r="E113">
        <v>5</v>
      </c>
      <c r="F113" s="6">
        <v>5277</v>
      </c>
      <c r="G113" s="6">
        <v>10030</v>
      </c>
      <c r="H113" s="6">
        <v>16345</v>
      </c>
      <c r="I113" s="1" t="s">
        <v>17</v>
      </c>
      <c r="J113" s="7">
        <v>1</v>
      </c>
      <c r="K113" s="1" t="s">
        <v>18</v>
      </c>
      <c r="L113">
        <f t="shared" si="21"/>
        <v>5277</v>
      </c>
      <c r="M113">
        <f t="shared" si="19"/>
        <v>10030</v>
      </c>
      <c r="N113">
        <f t="shared" si="20"/>
        <v>16345</v>
      </c>
      <c r="O113" s="6"/>
      <c r="P113" s="6"/>
      <c r="Q113" s="6"/>
    </row>
    <row r="114" spans="3:17">
      <c r="C114" t="s">
        <v>51</v>
      </c>
      <c r="D114" t="s">
        <v>1</v>
      </c>
      <c r="E114">
        <v>4</v>
      </c>
      <c r="F114" s="6">
        <v>2596</v>
      </c>
      <c r="G114" s="6">
        <v>5001</v>
      </c>
      <c r="H114" s="6">
        <v>8029</v>
      </c>
      <c r="I114" s="1" t="s">
        <v>17</v>
      </c>
      <c r="J114" s="7">
        <v>4</v>
      </c>
      <c r="K114" s="1" t="s">
        <v>18</v>
      </c>
      <c r="L114">
        <f t="shared" si="21"/>
        <v>10384</v>
      </c>
      <c r="M114">
        <f t="shared" si="19"/>
        <v>20004</v>
      </c>
      <c r="N114">
        <f t="shared" si="20"/>
        <v>32116</v>
      </c>
      <c r="O114" s="6"/>
      <c r="P114" s="6"/>
      <c r="Q114" s="6"/>
    </row>
    <row r="115" spans="3:17">
      <c r="C115" t="s">
        <v>51</v>
      </c>
      <c r="D115" t="s">
        <v>1</v>
      </c>
      <c r="E115">
        <v>3</v>
      </c>
      <c r="F115" s="6">
        <v>1955</v>
      </c>
      <c r="G115" s="6">
        <v>3715</v>
      </c>
      <c r="H115" s="6">
        <v>6047</v>
      </c>
      <c r="I115" s="1" t="s">
        <v>17</v>
      </c>
      <c r="J115" s="7">
        <v>6</v>
      </c>
      <c r="K115" s="1" t="s">
        <v>18</v>
      </c>
      <c r="L115">
        <f t="shared" si="21"/>
        <v>11730</v>
      </c>
      <c r="M115">
        <f t="shared" si="19"/>
        <v>22290</v>
      </c>
      <c r="N115">
        <f t="shared" si="20"/>
        <v>36282</v>
      </c>
      <c r="O115" s="6"/>
      <c r="P115" s="6"/>
      <c r="Q115" s="6"/>
    </row>
    <row r="116" spans="3:17">
      <c r="C116" t="s">
        <v>51</v>
      </c>
      <c r="D116" t="s">
        <v>1</v>
      </c>
      <c r="E116">
        <v>2</v>
      </c>
      <c r="F116" s="6">
        <v>1563</v>
      </c>
      <c r="G116" s="6">
        <v>2951</v>
      </c>
      <c r="H116" s="6">
        <v>4820</v>
      </c>
      <c r="I116" s="1" t="s">
        <v>17</v>
      </c>
      <c r="J116" s="7">
        <v>20</v>
      </c>
      <c r="K116" s="1" t="s">
        <v>18</v>
      </c>
      <c r="L116">
        <f t="shared" si="21"/>
        <v>31260</v>
      </c>
      <c r="M116">
        <f t="shared" si="19"/>
        <v>59020</v>
      </c>
      <c r="N116">
        <f t="shared" si="20"/>
        <v>96400</v>
      </c>
      <c r="O116" s="6"/>
      <c r="P116" s="6"/>
      <c r="Q116" s="6"/>
    </row>
    <row r="117" spans="3:17">
      <c r="C117" t="s">
        <v>51</v>
      </c>
      <c r="D117" t="s">
        <v>1</v>
      </c>
      <c r="E117">
        <v>1</v>
      </c>
      <c r="F117" s="6">
        <v>1001</v>
      </c>
      <c r="G117" s="6">
        <v>2011</v>
      </c>
      <c r="H117" s="6">
        <v>3128</v>
      </c>
      <c r="I117" s="1" t="s">
        <v>17</v>
      </c>
      <c r="J117" s="7">
        <v>30</v>
      </c>
      <c r="K117" s="1" t="s">
        <v>18</v>
      </c>
      <c r="L117">
        <f t="shared" si="21"/>
        <v>30030</v>
      </c>
      <c r="M117">
        <f t="shared" si="19"/>
        <v>60330</v>
      </c>
      <c r="N117">
        <f t="shared" si="20"/>
        <v>93840</v>
      </c>
      <c r="O117" s="6"/>
      <c r="P117" s="6"/>
      <c r="Q117" s="6"/>
    </row>
    <row r="118" spans="3:17">
      <c r="I118" t="s">
        <v>22</v>
      </c>
      <c r="J118" s="6">
        <f>SUM(J100:J117)</f>
        <v>531</v>
      </c>
      <c r="K118" t="s">
        <v>9</v>
      </c>
      <c r="L118">
        <f>SUM(L100:L117)</f>
        <v>329433</v>
      </c>
      <c r="M118">
        <f>SUM(M100:M117)</f>
        <v>635571</v>
      </c>
      <c r="N118">
        <f>SUM(N100:N117)</f>
        <v>1018649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8234-6B04-43B4-B2FE-AAC86416373C}">
  <dimension ref="C1:T147"/>
  <sheetViews>
    <sheetView tabSelected="1" workbookViewId="0">
      <selection activeCell="Q11" sqref="Q11"/>
    </sheetView>
  </sheetViews>
  <sheetFormatPr defaultRowHeight="15"/>
  <cols>
    <col min="3" max="3" width="22.7109375" bestFit="1" customWidth="1"/>
    <col min="5" max="5" width="10.28515625" bestFit="1" customWidth="1"/>
    <col min="6" max="6" width="11.140625" bestFit="1" customWidth="1"/>
    <col min="7" max="8" width="10" bestFit="1" customWidth="1"/>
    <col min="10" max="10" width="16.140625" bestFit="1" customWidth="1"/>
    <col min="11" max="11" width="12.140625" bestFit="1" customWidth="1"/>
    <col min="12" max="13" width="12" bestFit="1" customWidth="1"/>
    <col min="14" max="14" width="10" bestFit="1" customWidth="1"/>
    <col min="15" max="15" width="11" bestFit="1" customWidth="1"/>
    <col min="16" max="16" width="12" bestFit="1" customWidth="1"/>
    <col min="18" max="18" width="10" bestFit="1" customWidth="1"/>
  </cols>
  <sheetData>
    <row r="1" spans="3:13">
      <c r="C1" t="s">
        <v>29</v>
      </c>
      <c r="D1" t="s">
        <v>5</v>
      </c>
      <c r="E1" t="s">
        <v>6</v>
      </c>
      <c r="F1" t="s">
        <v>7</v>
      </c>
      <c r="J1" t="s">
        <v>30</v>
      </c>
      <c r="K1" t="s">
        <v>5</v>
      </c>
      <c r="L1" t="s">
        <v>6</v>
      </c>
      <c r="M1" t="s">
        <v>7</v>
      </c>
    </row>
    <row r="2" spans="3:13">
      <c r="C2" t="s">
        <v>31</v>
      </c>
      <c r="D2" s="10">
        <v>305690111.46465224</v>
      </c>
      <c r="E2" s="10">
        <v>612517170.23944712</v>
      </c>
      <c r="F2" s="10">
        <v>910436734.03274012</v>
      </c>
      <c r="J2" t="s">
        <v>31</v>
      </c>
      <c r="K2" s="10">
        <v>503608.0913750449</v>
      </c>
      <c r="L2" s="10">
        <v>1009089.2425691056</v>
      </c>
      <c r="M2" s="10">
        <v>1499895.7727063263</v>
      </c>
    </row>
    <row r="3" spans="3:13">
      <c r="C3" t="s">
        <v>2</v>
      </c>
      <c r="D3" s="10">
        <v>738107639.32394278</v>
      </c>
      <c r="E3" s="10">
        <v>1486801306.7358546</v>
      </c>
      <c r="F3" s="10">
        <v>2260220158.0739155</v>
      </c>
      <c r="J3" t="s">
        <v>2</v>
      </c>
      <c r="K3" s="10">
        <v>1257423.5763610599</v>
      </c>
      <c r="L3" s="10">
        <v>2532881.2721224101</v>
      </c>
      <c r="M3" s="10">
        <v>3850460.2352196174</v>
      </c>
    </row>
    <row r="4" spans="3:13">
      <c r="C4" t="s">
        <v>20</v>
      </c>
      <c r="D4" s="10">
        <v>737654106.00000024</v>
      </c>
      <c r="E4" s="10">
        <v>1485882226.333333</v>
      </c>
      <c r="F4" s="10">
        <v>2258791875.333333</v>
      </c>
      <c r="J4" t="s">
        <v>20</v>
      </c>
      <c r="K4" s="10">
        <v>1312551.7900355875</v>
      </c>
      <c r="L4" s="10">
        <v>2643918.5521945427</v>
      </c>
      <c r="M4" s="10">
        <v>4019202.6251482796</v>
      </c>
    </row>
    <row r="5" spans="3:13">
      <c r="C5" t="s">
        <v>23</v>
      </c>
      <c r="D5" s="10">
        <v>783695973.26782167</v>
      </c>
      <c r="E5" s="10">
        <v>1570735408.5414789</v>
      </c>
      <c r="F5" s="10">
        <v>2343487177.4702253</v>
      </c>
      <c r="J5" t="s">
        <v>23</v>
      </c>
      <c r="K5" s="10">
        <v>1355875.386276508</v>
      </c>
      <c r="L5" s="10">
        <v>2717535.3088952922</v>
      </c>
      <c r="M5" s="10">
        <v>4054476.0855886252</v>
      </c>
    </row>
    <row r="6" spans="3:13">
      <c r="C6" t="s">
        <v>25</v>
      </c>
      <c r="D6" s="10">
        <v>1488470805.2084317</v>
      </c>
      <c r="E6" s="10">
        <v>3003098607.67836</v>
      </c>
      <c r="F6" s="10">
        <v>5480742411.9396687</v>
      </c>
      <c r="J6" t="s">
        <v>25</v>
      </c>
      <c r="K6" s="10">
        <v>2803146.5258162557</v>
      </c>
      <c r="L6" s="10">
        <v>5655552.9334809035</v>
      </c>
      <c r="M6" s="10">
        <v>10321548.79837979</v>
      </c>
    </row>
    <row r="25" spans="3:20">
      <c r="J25" t="s">
        <v>11</v>
      </c>
      <c r="K25" t="s">
        <v>95</v>
      </c>
    </row>
    <row r="26" spans="3:20">
      <c r="C26" t="s">
        <v>3</v>
      </c>
      <c r="D26" t="s">
        <v>19</v>
      </c>
      <c r="E26" t="s">
        <v>4</v>
      </c>
      <c r="F26" t="s">
        <v>5</v>
      </c>
      <c r="G26" t="s">
        <v>6</v>
      </c>
      <c r="H26" t="s">
        <v>7</v>
      </c>
      <c r="J26" t="s">
        <v>12</v>
      </c>
      <c r="K26" t="s">
        <v>96</v>
      </c>
    </row>
    <row r="27" spans="3:20">
      <c r="C27" t="s">
        <v>27</v>
      </c>
      <c r="D27" t="s">
        <v>0</v>
      </c>
      <c r="E27">
        <v>15</v>
      </c>
      <c r="F27" s="6">
        <v>1857.1885631999999</v>
      </c>
      <c r="G27" s="6">
        <v>3520.8364176</v>
      </c>
      <c r="H27" s="6">
        <v>5749.0615727999993</v>
      </c>
      <c r="I27" s="1" t="s">
        <v>17</v>
      </c>
      <c r="J27" s="6">
        <v>1</v>
      </c>
      <c r="K27" s="1" t="s">
        <v>18</v>
      </c>
      <c r="L27" s="6">
        <f>F27*J27</f>
        <v>1857.1885631999999</v>
      </c>
      <c r="M27" s="6">
        <f>G27*J27</f>
        <v>3520.8364176</v>
      </c>
      <c r="N27" s="6">
        <f>H27*J27</f>
        <v>5749.0615727999993</v>
      </c>
      <c r="O27" s="6"/>
      <c r="P27" s="6"/>
      <c r="Q27" s="6"/>
    </row>
    <row r="28" spans="3:20">
      <c r="C28" t="s">
        <v>27</v>
      </c>
      <c r="D28" t="s">
        <v>0</v>
      </c>
      <c r="E28">
        <v>10</v>
      </c>
      <c r="F28" s="6">
        <v>1167.2610623999999</v>
      </c>
      <c r="G28" s="6">
        <v>2227.2223535999997</v>
      </c>
      <c r="H28" s="6">
        <v>3631.1445935999996</v>
      </c>
      <c r="I28" s="1" t="s">
        <v>17</v>
      </c>
      <c r="J28" s="6">
        <v>1</v>
      </c>
      <c r="K28" s="1" t="s">
        <v>18</v>
      </c>
      <c r="L28" s="6">
        <f t="shared" ref="L28:L40" si="0">F28*J28</f>
        <v>1167.2610623999999</v>
      </c>
      <c r="M28" s="6">
        <f t="shared" ref="M28:M40" si="1">G28*J28</f>
        <v>2227.2223535999997</v>
      </c>
      <c r="N28" s="6">
        <f t="shared" ref="N28:N40" si="2">H28*J28</f>
        <v>3631.1445935999996</v>
      </c>
      <c r="O28" s="6"/>
      <c r="P28" s="6"/>
      <c r="Q28" s="6"/>
    </row>
    <row r="29" spans="3:20">
      <c r="C29" t="s">
        <v>27</v>
      </c>
      <c r="D29" t="s">
        <v>0</v>
      </c>
      <c r="E29">
        <v>6</v>
      </c>
      <c r="F29" s="6">
        <v>852.38135999999997</v>
      </c>
      <c r="G29" s="6">
        <v>1628.5497983999999</v>
      </c>
      <c r="H29" s="6">
        <v>2663.4410495999996</v>
      </c>
      <c r="I29" s="1" t="s">
        <v>17</v>
      </c>
      <c r="J29" s="6">
        <v>4</v>
      </c>
      <c r="K29" s="1" t="s">
        <v>18</v>
      </c>
      <c r="L29" s="6">
        <f t="shared" si="0"/>
        <v>3409.5254399999999</v>
      </c>
      <c r="M29" s="6">
        <f t="shared" si="1"/>
        <v>6514.1991935999995</v>
      </c>
      <c r="N29" s="6">
        <f t="shared" si="2"/>
        <v>10653.764198399998</v>
      </c>
      <c r="O29" s="6"/>
      <c r="P29" s="6"/>
      <c r="Q29" s="6"/>
      <c r="R29" t="s">
        <v>5</v>
      </c>
      <c r="S29" t="s">
        <v>6</v>
      </c>
      <c r="T29" t="s">
        <v>7</v>
      </c>
    </row>
    <row r="30" spans="3:20">
      <c r="C30" t="s">
        <v>27</v>
      </c>
      <c r="D30" t="s">
        <v>0</v>
      </c>
      <c r="E30">
        <v>5</v>
      </c>
      <c r="F30" s="6">
        <v>679.91502822479993</v>
      </c>
      <c r="G30" s="6">
        <v>1305.59754312</v>
      </c>
      <c r="H30" s="6">
        <v>2123.1024662735999</v>
      </c>
      <c r="I30" s="1" t="s">
        <v>17</v>
      </c>
      <c r="J30" s="6">
        <v>3</v>
      </c>
      <c r="K30" s="1" t="s">
        <v>18</v>
      </c>
      <c r="L30" s="6">
        <f t="shared" si="0"/>
        <v>2039.7450846743998</v>
      </c>
      <c r="M30" s="6">
        <f t="shared" si="1"/>
        <v>3916.7926293599999</v>
      </c>
      <c r="N30" s="6">
        <f t="shared" si="2"/>
        <v>6369.3073988207998</v>
      </c>
      <c r="O30" s="6"/>
      <c r="P30" s="6"/>
      <c r="Q30" s="6" t="s">
        <v>9</v>
      </c>
      <c r="R30">
        <v>305690111.46465224</v>
      </c>
      <c r="S30">
        <v>612517170.23944712</v>
      </c>
      <c r="T30">
        <v>910436734.03274012</v>
      </c>
    </row>
    <row r="31" spans="3:20">
      <c r="C31" t="s">
        <v>27</v>
      </c>
      <c r="D31" t="s">
        <v>0</v>
      </c>
      <c r="E31">
        <v>4</v>
      </c>
      <c r="F31" s="6">
        <v>641</v>
      </c>
      <c r="G31" s="6">
        <v>1218</v>
      </c>
      <c r="H31" s="6">
        <v>2011</v>
      </c>
      <c r="I31" s="1" t="s">
        <v>17</v>
      </c>
      <c r="J31" s="6">
        <v>6</v>
      </c>
      <c r="K31" s="1" t="s">
        <v>18</v>
      </c>
      <c r="L31" s="6">
        <f t="shared" si="0"/>
        <v>3846</v>
      </c>
      <c r="M31" s="6">
        <f t="shared" si="1"/>
        <v>7308</v>
      </c>
      <c r="N31" s="6">
        <f t="shared" si="2"/>
        <v>12066</v>
      </c>
      <c r="O31" s="6"/>
      <c r="P31" s="6"/>
      <c r="Q31" s="6" t="s">
        <v>8</v>
      </c>
      <c r="R31">
        <f>R30/607</f>
        <v>503608.0913750449</v>
      </c>
      <c r="S31">
        <f t="shared" ref="S31:T31" si="3">S30/607</f>
        <v>1009089.2425691056</v>
      </c>
      <c r="T31">
        <f t="shared" si="3"/>
        <v>1499895.7727063263</v>
      </c>
    </row>
    <row r="32" spans="3:20">
      <c r="C32" t="s">
        <v>27</v>
      </c>
      <c r="D32" t="s">
        <v>0</v>
      </c>
      <c r="E32">
        <v>3</v>
      </c>
      <c r="F32" s="6">
        <v>551.26566000000003</v>
      </c>
      <c r="G32" s="6">
        <v>1052.41626</v>
      </c>
      <c r="H32" s="6">
        <v>1735.9856783999999</v>
      </c>
      <c r="I32" s="1" t="s">
        <v>17</v>
      </c>
      <c r="J32" s="6">
        <v>23</v>
      </c>
      <c r="K32" s="1" t="s">
        <v>18</v>
      </c>
      <c r="L32" s="6">
        <f t="shared" si="0"/>
        <v>12679.11018</v>
      </c>
      <c r="M32" s="6">
        <f t="shared" si="1"/>
        <v>24205.573980000001</v>
      </c>
      <c r="N32" s="6">
        <f t="shared" si="2"/>
        <v>39927.6706032</v>
      </c>
      <c r="O32" s="6"/>
      <c r="P32" s="6"/>
      <c r="Q32" s="6"/>
    </row>
    <row r="33" spans="3:20">
      <c r="C33" t="s">
        <v>27</v>
      </c>
      <c r="D33" t="s">
        <v>0</v>
      </c>
      <c r="E33">
        <v>2</v>
      </c>
      <c r="F33" s="6">
        <v>464.06545560000001</v>
      </c>
      <c r="G33" s="6">
        <v>890.04346559999999</v>
      </c>
      <c r="H33" s="6">
        <v>1453.33674</v>
      </c>
      <c r="I33" s="1" t="s">
        <v>17</v>
      </c>
      <c r="J33" s="6">
        <v>111</v>
      </c>
      <c r="K33" s="1" t="s">
        <v>18</v>
      </c>
      <c r="L33" s="6">
        <f t="shared" si="0"/>
        <v>51511.265571600001</v>
      </c>
      <c r="M33" s="6">
        <f t="shared" si="1"/>
        <v>98794.824681600003</v>
      </c>
      <c r="N33" s="6">
        <f t="shared" si="2"/>
        <v>161320.37813999999</v>
      </c>
      <c r="O33" s="6"/>
      <c r="P33" s="6"/>
      <c r="Q33" s="6"/>
    </row>
    <row r="34" spans="3:20">
      <c r="C34" t="s">
        <v>27</v>
      </c>
      <c r="D34" t="s">
        <v>0</v>
      </c>
      <c r="E34">
        <v>1</v>
      </c>
      <c r="F34" s="6">
        <v>305</v>
      </c>
      <c r="G34" s="6">
        <v>584</v>
      </c>
      <c r="H34" s="6">
        <v>951.7607999999999</v>
      </c>
      <c r="I34" s="1" t="s">
        <v>17</v>
      </c>
      <c r="J34" s="6">
        <v>430</v>
      </c>
      <c r="K34" s="1" t="s">
        <v>18</v>
      </c>
      <c r="L34" s="6">
        <f t="shared" si="0"/>
        <v>131150</v>
      </c>
      <c r="M34" s="6">
        <f t="shared" si="1"/>
        <v>251120</v>
      </c>
      <c r="N34" s="6">
        <f t="shared" si="2"/>
        <v>409257.14399999997</v>
      </c>
      <c r="O34" s="6"/>
      <c r="P34" s="6"/>
      <c r="Q34" s="6"/>
    </row>
    <row r="35" spans="3:20">
      <c r="C35" t="s">
        <v>27</v>
      </c>
      <c r="D35" t="s">
        <v>1</v>
      </c>
      <c r="E35">
        <v>7</v>
      </c>
      <c r="F35" s="6">
        <v>18571235</v>
      </c>
      <c r="G35" s="6">
        <v>38751201</v>
      </c>
      <c r="H35" s="6">
        <v>58721023</v>
      </c>
      <c r="I35" s="1" t="s">
        <v>17</v>
      </c>
      <c r="J35" s="6">
        <v>1</v>
      </c>
      <c r="K35" s="1" t="s">
        <v>18</v>
      </c>
      <c r="L35" s="6">
        <f t="shared" si="0"/>
        <v>18571235</v>
      </c>
      <c r="M35" s="6">
        <f t="shared" si="1"/>
        <v>38751201</v>
      </c>
      <c r="N35" s="6">
        <f t="shared" si="2"/>
        <v>58721023</v>
      </c>
    </row>
    <row r="36" spans="3:20">
      <c r="C36" t="s">
        <v>27</v>
      </c>
      <c r="D36" t="s">
        <v>1</v>
      </c>
      <c r="E36">
        <v>6</v>
      </c>
      <c r="F36" s="6">
        <v>15632156</v>
      </c>
      <c r="G36" s="6">
        <v>32014568</v>
      </c>
      <c r="H36" s="6">
        <v>50324687</v>
      </c>
      <c r="I36" s="1" t="s">
        <v>17</v>
      </c>
      <c r="J36" s="6">
        <v>1</v>
      </c>
      <c r="K36" s="1" t="s">
        <v>18</v>
      </c>
      <c r="L36" s="6">
        <f t="shared" si="0"/>
        <v>15632156</v>
      </c>
      <c r="M36" s="6">
        <f t="shared" si="1"/>
        <v>32014568</v>
      </c>
      <c r="N36" s="6">
        <f t="shared" si="2"/>
        <v>50324687</v>
      </c>
    </row>
    <row r="37" spans="3:20">
      <c r="C37" t="s">
        <v>27</v>
      </c>
      <c r="D37" t="s">
        <v>1</v>
      </c>
      <c r="E37">
        <v>5</v>
      </c>
      <c r="F37" s="6">
        <v>13532818.32525</v>
      </c>
      <c r="G37" s="6">
        <v>27061041.380275</v>
      </c>
      <c r="H37" s="6">
        <v>41247650.514349997</v>
      </c>
      <c r="I37" s="1" t="s">
        <v>17</v>
      </c>
      <c r="J37" s="6">
        <v>3</v>
      </c>
      <c r="K37" s="1" t="s">
        <v>18</v>
      </c>
      <c r="L37" s="6">
        <f t="shared" si="0"/>
        <v>40598454.975749999</v>
      </c>
      <c r="M37" s="6">
        <f t="shared" si="1"/>
        <v>81183124.140825003</v>
      </c>
      <c r="N37" s="6">
        <f t="shared" si="2"/>
        <v>123742951.54304999</v>
      </c>
    </row>
    <row r="38" spans="3:20">
      <c r="C38" t="s">
        <v>27</v>
      </c>
      <c r="D38" t="s">
        <v>1</v>
      </c>
      <c r="E38">
        <v>4</v>
      </c>
      <c r="F38" s="6">
        <v>12520959.920700001</v>
      </c>
      <c r="G38" s="6">
        <v>25001099.8825</v>
      </c>
      <c r="H38" s="6">
        <v>37341371.83805</v>
      </c>
      <c r="I38" s="1" t="s">
        <v>17</v>
      </c>
      <c r="J38" s="6">
        <v>5</v>
      </c>
      <c r="K38" s="1" t="s">
        <v>18</v>
      </c>
      <c r="L38" s="6">
        <f t="shared" si="0"/>
        <v>62604799.603500001</v>
      </c>
      <c r="M38" s="6">
        <f t="shared" si="1"/>
        <v>125005499.41249999</v>
      </c>
      <c r="N38" s="6">
        <f t="shared" si="2"/>
        <v>186706859.19025001</v>
      </c>
    </row>
    <row r="39" spans="3:20">
      <c r="C39" t="s">
        <v>27</v>
      </c>
      <c r="D39" t="s">
        <v>1</v>
      </c>
      <c r="E39">
        <v>3</v>
      </c>
      <c r="F39" s="6">
        <v>11264304.423283366</v>
      </c>
      <c r="G39" s="6">
        <v>22311975.678766631</v>
      </c>
      <c r="H39" s="6">
        <v>32610730.715266667</v>
      </c>
      <c r="I39" s="1" t="s">
        <v>17</v>
      </c>
      <c r="J39" s="6">
        <v>10</v>
      </c>
      <c r="K39" s="1" t="s">
        <v>18</v>
      </c>
      <c r="L39" s="6">
        <f t="shared" si="0"/>
        <v>112643044.23283367</v>
      </c>
      <c r="M39" s="6">
        <f t="shared" si="1"/>
        <v>223119756.78766632</v>
      </c>
      <c r="N39" s="6">
        <f t="shared" si="2"/>
        <v>326107307.15266669</v>
      </c>
    </row>
    <row r="40" spans="3:20">
      <c r="C40" t="s">
        <v>27</v>
      </c>
      <c r="D40" t="s">
        <v>1</v>
      </c>
      <c r="E40">
        <v>2</v>
      </c>
      <c r="F40" s="6">
        <v>6929095.194583334</v>
      </c>
      <c r="G40" s="6">
        <v>14005676.681150001</v>
      </c>
      <c r="H40" s="6">
        <v>20523116.459533334</v>
      </c>
      <c r="I40" s="1" t="s">
        <v>17</v>
      </c>
      <c r="J40" s="6">
        <v>8</v>
      </c>
      <c r="K40" s="1" t="s">
        <v>18</v>
      </c>
      <c r="L40" s="6">
        <f t="shared" si="0"/>
        <v>55432761.556666672</v>
      </c>
      <c r="M40" s="6">
        <f t="shared" si="1"/>
        <v>112045413.4492</v>
      </c>
      <c r="N40" s="6">
        <f t="shared" si="2"/>
        <v>164184931.67626667</v>
      </c>
    </row>
    <row r="41" spans="3:20">
      <c r="I41" t="s">
        <v>22</v>
      </c>
      <c r="J41" s="6">
        <f>SUM(J27:J40)</f>
        <v>607</v>
      </c>
      <c r="K41" t="s">
        <v>9</v>
      </c>
      <c r="L41">
        <f>SUM(L27:L40)</f>
        <v>305690111.46465224</v>
      </c>
      <c r="M41">
        <f>SUM(M27:M40)</f>
        <v>612517170.23944712</v>
      </c>
      <c r="N41">
        <f>SUM(N27:N40)</f>
        <v>910436734.03274012</v>
      </c>
    </row>
    <row r="44" spans="3:20">
      <c r="J44" t="s">
        <v>11</v>
      </c>
      <c r="K44" t="s">
        <v>80</v>
      </c>
    </row>
    <row r="45" spans="3:20">
      <c r="C45" t="s">
        <v>3</v>
      </c>
      <c r="D45" t="s">
        <v>19</v>
      </c>
      <c r="E45" t="s">
        <v>4</v>
      </c>
      <c r="F45" t="s">
        <v>5</v>
      </c>
      <c r="G45" t="s">
        <v>6</v>
      </c>
      <c r="H45" t="s">
        <v>7</v>
      </c>
      <c r="J45" t="s">
        <v>12</v>
      </c>
      <c r="K45" t="s">
        <v>94</v>
      </c>
    </row>
    <row r="46" spans="3:20">
      <c r="C46" t="s">
        <v>2</v>
      </c>
      <c r="D46" t="s">
        <v>0</v>
      </c>
      <c r="E46">
        <v>15</v>
      </c>
      <c r="F46" s="6">
        <v>1857.1885631999999</v>
      </c>
      <c r="G46" s="6">
        <v>3520.8364176</v>
      </c>
      <c r="H46" s="6">
        <v>5749.0615727999993</v>
      </c>
      <c r="I46" s="1" t="s">
        <v>17</v>
      </c>
      <c r="J46" s="6">
        <v>1</v>
      </c>
      <c r="K46" s="1" t="s">
        <v>18</v>
      </c>
      <c r="L46">
        <f>F46*J46</f>
        <v>1857.1885631999999</v>
      </c>
      <c r="M46">
        <f>G46*J46</f>
        <v>3520.8364176</v>
      </c>
      <c r="N46">
        <f>H46*J46</f>
        <v>5749.0615727999993</v>
      </c>
      <c r="O46" s="6"/>
      <c r="P46" s="6"/>
      <c r="Q46" s="6"/>
    </row>
    <row r="47" spans="3:20">
      <c r="C47" t="s">
        <v>2</v>
      </c>
      <c r="D47" t="s">
        <v>0</v>
      </c>
      <c r="E47">
        <v>10</v>
      </c>
      <c r="F47" s="6">
        <v>1167.2610623999999</v>
      </c>
      <c r="G47" s="6">
        <v>2227.2223535999997</v>
      </c>
      <c r="H47" s="6">
        <v>3631.1445935999996</v>
      </c>
      <c r="I47" s="1" t="s">
        <v>17</v>
      </c>
      <c r="J47" s="6">
        <v>1</v>
      </c>
      <c r="K47" s="1" t="s">
        <v>18</v>
      </c>
      <c r="L47">
        <f t="shared" ref="L47:L66" si="4">F47*J47</f>
        <v>1167.2610623999999</v>
      </c>
      <c r="M47">
        <f t="shared" ref="M47:M66" si="5">G47*J47</f>
        <v>2227.2223535999997</v>
      </c>
      <c r="N47">
        <f t="shared" ref="N47:N66" si="6">H47*J47</f>
        <v>3631.1445935999996</v>
      </c>
      <c r="O47" s="6"/>
      <c r="P47" s="6"/>
      <c r="Q47" s="6"/>
    </row>
    <row r="48" spans="3:20">
      <c r="C48" t="s">
        <v>2</v>
      </c>
      <c r="D48" t="s">
        <v>0</v>
      </c>
      <c r="E48">
        <v>6</v>
      </c>
      <c r="F48" s="6">
        <v>852.38135999999997</v>
      </c>
      <c r="G48" s="6">
        <v>1628.5497983999999</v>
      </c>
      <c r="H48" s="6">
        <v>2663.4410495999996</v>
      </c>
      <c r="I48" s="1" t="s">
        <v>17</v>
      </c>
      <c r="J48" s="6">
        <v>3</v>
      </c>
      <c r="K48" s="1" t="s">
        <v>18</v>
      </c>
      <c r="L48">
        <f t="shared" si="4"/>
        <v>2557.14408</v>
      </c>
      <c r="M48">
        <f t="shared" si="5"/>
        <v>4885.6493952000001</v>
      </c>
      <c r="N48">
        <f t="shared" si="6"/>
        <v>7990.3231487999983</v>
      </c>
      <c r="O48" s="6"/>
      <c r="P48" s="6"/>
      <c r="Q48" s="6"/>
      <c r="R48" t="s">
        <v>5</v>
      </c>
      <c r="S48" t="s">
        <v>6</v>
      </c>
      <c r="T48" t="s">
        <v>7</v>
      </c>
    </row>
    <row r="49" spans="3:20">
      <c r="C49" t="s">
        <v>2</v>
      </c>
      <c r="D49" t="s">
        <v>0</v>
      </c>
      <c r="E49">
        <v>5</v>
      </c>
      <c r="F49" s="6">
        <v>679.91502822479993</v>
      </c>
      <c r="G49" s="6">
        <v>1305.59754312</v>
      </c>
      <c r="H49" s="6">
        <v>2123.1024662735999</v>
      </c>
      <c r="I49" s="1" t="s">
        <v>17</v>
      </c>
      <c r="J49" s="6">
        <v>3</v>
      </c>
      <c r="K49" s="1" t="s">
        <v>18</v>
      </c>
      <c r="L49">
        <f t="shared" si="4"/>
        <v>2039.7450846743998</v>
      </c>
      <c r="M49">
        <f t="shared" si="5"/>
        <v>3916.7926293599999</v>
      </c>
      <c r="N49">
        <f t="shared" si="6"/>
        <v>6369.3073988207998</v>
      </c>
      <c r="O49" s="6"/>
      <c r="P49" s="6"/>
      <c r="Q49" s="6" t="s">
        <v>9</v>
      </c>
      <c r="R49">
        <v>738107639.32394278</v>
      </c>
      <c r="S49">
        <v>1486801306.7358546</v>
      </c>
      <c r="T49">
        <v>2260220158.0739155</v>
      </c>
    </row>
    <row r="50" spans="3:20">
      <c r="C50" t="s">
        <v>2</v>
      </c>
      <c r="D50" t="s">
        <v>0</v>
      </c>
      <c r="E50">
        <v>4</v>
      </c>
      <c r="F50" s="6">
        <v>641</v>
      </c>
      <c r="G50" s="6">
        <v>1218</v>
      </c>
      <c r="H50" s="6">
        <v>2011</v>
      </c>
      <c r="I50" s="1" t="s">
        <v>17</v>
      </c>
      <c r="J50" s="6">
        <v>5</v>
      </c>
      <c r="K50" s="1" t="s">
        <v>18</v>
      </c>
      <c r="L50">
        <f t="shared" si="4"/>
        <v>3205</v>
      </c>
      <c r="M50">
        <f t="shared" si="5"/>
        <v>6090</v>
      </c>
      <c r="N50">
        <f t="shared" si="6"/>
        <v>10055</v>
      </c>
      <c r="O50" s="6"/>
      <c r="P50" s="6"/>
      <c r="Q50" s="6" t="s">
        <v>8</v>
      </c>
      <c r="R50">
        <f>R49/587</f>
        <v>1257423.5763610608</v>
      </c>
      <c r="S50">
        <f t="shared" ref="S50:T50" si="7">S49/587</f>
        <v>2532881.2721224101</v>
      </c>
      <c r="T50">
        <f t="shared" si="7"/>
        <v>3850460.2352196174</v>
      </c>
    </row>
    <row r="51" spans="3:20">
      <c r="C51" t="s">
        <v>2</v>
      </c>
      <c r="D51" t="s">
        <v>0</v>
      </c>
      <c r="E51">
        <v>3</v>
      </c>
      <c r="F51" s="6">
        <v>551.26566000000003</v>
      </c>
      <c r="G51" s="6">
        <v>1052.41626</v>
      </c>
      <c r="H51" s="6">
        <v>1735.9856783999999</v>
      </c>
      <c r="I51" s="1" t="s">
        <v>17</v>
      </c>
      <c r="J51" s="6">
        <v>22</v>
      </c>
      <c r="K51" s="1" t="s">
        <v>18</v>
      </c>
      <c r="L51">
        <f t="shared" si="4"/>
        <v>12127.844520000001</v>
      </c>
      <c r="M51">
        <f t="shared" si="5"/>
        <v>23153.157719999999</v>
      </c>
      <c r="N51">
        <f t="shared" si="6"/>
        <v>38191.6849248</v>
      </c>
      <c r="O51" s="6"/>
      <c r="P51" s="6"/>
      <c r="Q51" s="6"/>
    </row>
    <row r="52" spans="3:20">
      <c r="C52" t="s">
        <v>2</v>
      </c>
      <c r="D52" t="s">
        <v>0</v>
      </c>
      <c r="E52">
        <v>2</v>
      </c>
      <c r="F52" s="6">
        <v>464.06545560000001</v>
      </c>
      <c r="G52" s="6">
        <v>890.04346559999999</v>
      </c>
      <c r="H52" s="6">
        <v>1453.33674</v>
      </c>
      <c r="I52" s="1" t="s">
        <v>17</v>
      </c>
      <c r="J52" s="6">
        <v>104</v>
      </c>
      <c r="K52" s="1" t="s">
        <v>18</v>
      </c>
      <c r="L52">
        <f t="shared" si="4"/>
        <v>48262.807382400002</v>
      </c>
      <c r="M52">
        <f t="shared" si="5"/>
        <v>92564.520422400004</v>
      </c>
      <c r="N52">
        <f t="shared" si="6"/>
        <v>151147.02095999999</v>
      </c>
      <c r="O52" s="6"/>
      <c r="P52" s="6"/>
      <c r="Q52" s="6"/>
    </row>
    <row r="53" spans="3:20">
      <c r="C53" t="s">
        <v>2</v>
      </c>
      <c r="D53" t="s">
        <v>0</v>
      </c>
      <c r="E53">
        <v>1</v>
      </c>
      <c r="F53" s="6">
        <v>305</v>
      </c>
      <c r="G53" s="6">
        <v>584</v>
      </c>
      <c r="H53" s="6">
        <v>951.7607999999999</v>
      </c>
      <c r="I53" s="1" t="s">
        <v>17</v>
      </c>
      <c r="J53" s="6">
        <v>419</v>
      </c>
      <c r="K53" s="1" t="s">
        <v>18</v>
      </c>
      <c r="L53">
        <f t="shared" si="4"/>
        <v>127795</v>
      </c>
      <c r="M53">
        <f t="shared" si="5"/>
        <v>244696</v>
      </c>
      <c r="N53">
        <f t="shared" si="6"/>
        <v>398787.77519999997</v>
      </c>
      <c r="O53" s="6"/>
      <c r="P53" s="6"/>
      <c r="Q53" s="6"/>
    </row>
    <row r="54" spans="3:20">
      <c r="C54" t="s">
        <v>2</v>
      </c>
      <c r="D54" t="s">
        <v>1</v>
      </c>
      <c r="E54">
        <v>24</v>
      </c>
      <c r="F54" s="6">
        <v>108187852.81960002</v>
      </c>
      <c r="G54" s="6">
        <v>217779470.1376</v>
      </c>
      <c r="H54" s="6">
        <v>327146673.48160005</v>
      </c>
      <c r="I54" s="1" t="s">
        <v>17</v>
      </c>
      <c r="J54" s="6">
        <v>1</v>
      </c>
      <c r="K54" s="1" t="s">
        <v>18</v>
      </c>
      <c r="L54">
        <f t="shared" si="4"/>
        <v>108187852.81960002</v>
      </c>
      <c r="M54">
        <f t="shared" si="5"/>
        <v>217779470.1376</v>
      </c>
      <c r="N54">
        <f t="shared" si="6"/>
        <v>327146673.48160005</v>
      </c>
      <c r="O54" s="6"/>
      <c r="P54" s="6"/>
      <c r="Q54" s="6"/>
    </row>
    <row r="55" spans="3:20">
      <c r="C55" t="s">
        <v>2</v>
      </c>
      <c r="D55" t="s">
        <v>1</v>
      </c>
      <c r="E55">
        <v>21</v>
      </c>
      <c r="F55" s="6">
        <v>69083071.325200006</v>
      </c>
      <c r="G55" s="6">
        <v>138067650.60160002</v>
      </c>
      <c r="H55" s="6">
        <v>247102696.83480003</v>
      </c>
      <c r="I55" s="1" t="s">
        <v>17</v>
      </c>
      <c r="J55" s="6">
        <v>1</v>
      </c>
      <c r="K55" s="1" t="s">
        <v>18</v>
      </c>
      <c r="L55">
        <f t="shared" si="4"/>
        <v>69083071.325200006</v>
      </c>
      <c r="M55">
        <f t="shared" si="5"/>
        <v>138067650.60160002</v>
      </c>
      <c r="N55">
        <f t="shared" si="6"/>
        <v>247102696.83480003</v>
      </c>
      <c r="O55" s="6"/>
      <c r="P55" s="6"/>
      <c r="Q55" s="6"/>
    </row>
    <row r="56" spans="3:20">
      <c r="C56" t="s">
        <v>2</v>
      </c>
      <c r="D56" t="s">
        <v>1</v>
      </c>
      <c r="E56">
        <v>18</v>
      </c>
      <c r="F56" s="6">
        <v>49672452.500400007</v>
      </c>
      <c r="G56" s="6">
        <v>105190215.9668</v>
      </c>
      <c r="H56" s="6">
        <v>156663738.1604</v>
      </c>
      <c r="I56" s="1" t="s">
        <v>17</v>
      </c>
      <c r="J56" s="6">
        <v>1</v>
      </c>
      <c r="K56" s="1" t="s">
        <v>18</v>
      </c>
      <c r="L56">
        <f t="shared" si="4"/>
        <v>49672452.500400007</v>
      </c>
      <c r="M56">
        <f t="shared" si="5"/>
        <v>105190215.9668</v>
      </c>
      <c r="N56">
        <f t="shared" si="6"/>
        <v>156663738.1604</v>
      </c>
      <c r="O56" s="6"/>
      <c r="P56" s="6"/>
      <c r="Q56" s="6"/>
    </row>
    <row r="57" spans="3:20">
      <c r="C57" t="s">
        <v>2</v>
      </c>
      <c r="D57" t="s">
        <v>1</v>
      </c>
      <c r="E57">
        <v>16</v>
      </c>
      <c r="F57" s="6">
        <v>44742591.758000001</v>
      </c>
      <c r="G57" s="6">
        <v>90459857.222600013</v>
      </c>
      <c r="H57" s="6">
        <v>135212479.00220001</v>
      </c>
      <c r="I57" s="1" t="s">
        <v>17</v>
      </c>
      <c r="J57" s="6">
        <v>2</v>
      </c>
      <c r="K57" s="1" t="s">
        <v>18</v>
      </c>
      <c r="L57">
        <f t="shared" si="4"/>
        <v>89485183.516000003</v>
      </c>
      <c r="M57">
        <f t="shared" si="5"/>
        <v>180919714.44520003</v>
      </c>
      <c r="N57">
        <f t="shared" si="6"/>
        <v>270424958.00440001</v>
      </c>
      <c r="O57" s="6"/>
      <c r="P57" s="6"/>
      <c r="Q57" s="6"/>
    </row>
    <row r="58" spans="3:20">
      <c r="C58" t="s">
        <v>2</v>
      </c>
      <c r="D58" t="s">
        <v>1</v>
      </c>
      <c r="E58">
        <v>15</v>
      </c>
      <c r="F58" s="6">
        <v>40805336.7148</v>
      </c>
      <c r="G58" s="6">
        <v>81986035.324000001</v>
      </c>
      <c r="H58" s="6">
        <v>124258539.52960001</v>
      </c>
      <c r="I58" s="1" t="s">
        <v>17</v>
      </c>
      <c r="J58" s="6">
        <v>1</v>
      </c>
      <c r="K58" s="1" t="s">
        <v>18</v>
      </c>
      <c r="L58">
        <f t="shared" si="4"/>
        <v>40805336.7148</v>
      </c>
      <c r="M58">
        <f t="shared" si="5"/>
        <v>81986035.324000001</v>
      </c>
      <c r="N58">
        <f t="shared" si="6"/>
        <v>124258539.52960001</v>
      </c>
      <c r="O58" s="6"/>
      <c r="P58" s="6"/>
      <c r="Q58" s="6"/>
    </row>
    <row r="59" spans="3:20">
      <c r="C59" t="s">
        <v>2</v>
      </c>
      <c r="D59" t="s">
        <v>1</v>
      </c>
      <c r="E59">
        <v>13</v>
      </c>
      <c r="F59" s="6">
        <v>35814297.646400005</v>
      </c>
      <c r="G59" s="6">
        <v>71299546.908000007</v>
      </c>
      <c r="H59" s="6">
        <v>107332367.4676</v>
      </c>
      <c r="I59" s="1" t="s">
        <v>17</v>
      </c>
      <c r="J59" s="6">
        <v>1</v>
      </c>
      <c r="K59" s="1" t="s">
        <v>18</v>
      </c>
      <c r="L59">
        <f t="shared" si="4"/>
        <v>35814297.646400005</v>
      </c>
      <c r="M59">
        <f t="shared" si="5"/>
        <v>71299546.908000007</v>
      </c>
      <c r="N59">
        <f t="shared" si="6"/>
        <v>107332367.4676</v>
      </c>
      <c r="O59" s="6"/>
      <c r="P59" s="6"/>
      <c r="Q59" s="6"/>
    </row>
    <row r="60" spans="3:20">
      <c r="C60" t="s">
        <v>2</v>
      </c>
      <c r="D60" t="s">
        <v>1</v>
      </c>
      <c r="E60">
        <v>10</v>
      </c>
      <c r="F60" s="6">
        <v>32211955.016400002</v>
      </c>
      <c r="G60" s="6">
        <v>65725453.012400009</v>
      </c>
      <c r="H60" s="6">
        <v>97201226.670000002</v>
      </c>
      <c r="I60" s="1" t="s">
        <v>17</v>
      </c>
      <c r="J60" s="6">
        <v>1</v>
      </c>
      <c r="K60" s="1" t="s">
        <v>18</v>
      </c>
      <c r="L60">
        <f t="shared" si="4"/>
        <v>32211955.016400002</v>
      </c>
      <c r="M60">
        <f t="shared" si="5"/>
        <v>65725453.012400009</v>
      </c>
      <c r="N60">
        <f t="shared" si="6"/>
        <v>97201226.670000002</v>
      </c>
      <c r="O60" s="6"/>
      <c r="P60" s="6"/>
      <c r="Q60" s="6"/>
    </row>
    <row r="61" spans="3:20">
      <c r="C61" t="s">
        <v>2</v>
      </c>
      <c r="D61" t="s">
        <v>1</v>
      </c>
      <c r="E61">
        <v>9</v>
      </c>
      <c r="F61" s="6">
        <v>30977339.388916664</v>
      </c>
      <c r="G61" s="6">
        <v>61856886.001050003</v>
      </c>
      <c r="H61" s="6">
        <v>92437346.901549995</v>
      </c>
      <c r="I61" s="1" t="s">
        <v>17</v>
      </c>
      <c r="J61" s="6">
        <v>4</v>
      </c>
      <c r="K61" s="1" t="s">
        <v>18</v>
      </c>
      <c r="L61">
        <f t="shared" si="4"/>
        <v>123909357.55566666</v>
      </c>
      <c r="M61">
        <f t="shared" si="5"/>
        <v>247427544.00420001</v>
      </c>
      <c r="N61">
        <f t="shared" si="6"/>
        <v>369749387.60619998</v>
      </c>
    </row>
    <row r="62" spans="3:20">
      <c r="C62" t="s">
        <v>2</v>
      </c>
      <c r="D62" t="s">
        <v>1</v>
      </c>
      <c r="E62">
        <v>8</v>
      </c>
      <c r="F62" s="6">
        <v>28727821.537099998</v>
      </c>
      <c r="G62" s="6">
        <v>58683549.675800003</v>
      </c>
      <c r="H62" s="6">
        <v>88468162.370700002</v>
      </c>
      <c r="I62" s="1" t="s">
        <v>17</v>
      </c>
      <c r="J62" s="6">
        <v>1</v>
      </c>
      <c r="K62" s="1" t="s">
        <v>18</v>
      </c>
      <c r="L62">
        <f t="shared" si="4"/>
        <v>28727821.537099998</v>
      </c>
      <c r="M62">
        <f t="shared" si="5"/>
        <v>58683549.675800003</v>
      </c>
      <c r="N62">
        <f t="shared" si="6"/>
        <v>88468162.370700002</v>
      </c>
    </row>
    <row r="63" spans="3:20">
      <c r="C63" t="s">
        <v>2</v>
      </c>
      <c r="D63" t="s">
        <v>1</v>
      </c>
      <c r="E63">
        <v>5</v>
      </c>
      <c r="F63" s="6">
        <v>13532818.32525</v>
      </c>
      <c r="G63" s="6">
        <v>27061041.380275</v>
      </c>
      <c r="H63" s="6">
        <v>41247650.514349997</v>
      </c>
      <c r="I63" s="1" t="s">
        <v>17</v>
      </c>
      <c r="J63" s="6">
        <v>2</v>
      </c>
      <c r="K63" s="1" t="s">
        <v>18</v>
      </c>
      <c r="L63">
        <f t="shared" si="4"/>
        <v>27065636.6505</v>
      </c>
      <c r="M63">
        <f t="shared" si="5"/>
        <v>54122082.76055</v>
      </c>
      <c r="N63">
        <f t="shared" si="6"/>
        <v>82495301.028699994</v>
      </c>
    </row>
    <row r="64" spans="3:20">
      <c r="C64" t="s">
        <v>2</v>
      </c>
      <c r="D64" t="s">
        <v>1</v>
      </c>
      <c r="E64">
        <v>4</v>
      </c>
      <c r="F64" s="6">
        <v>12520959.920700001</v>
      </c>
      <c r="G64" s="6">
        <v>25001099.8825</v>
      </c>
      <c r="H64" s="6">
        <v>37341371.83805</v>
      </c>
      <c r="I64" s="1" t="s">
        <v>17</v>
      </c>
      <c r="J64" s="6">
        <v>1</v>
      </c>
      <c r="K64" s="1" t="s">
        <v>18</v>
      </c>
      <c r="L64">
        <f t="shared" si="4"/>
        <v>12520959.920700001</v>
      </c>
      <c r="M64">
        <f t="shared" si="5"/>
        <v>25001099.8825</v>
      </c>
      <c r="N64">
        <f t="shared" si="6"/>
        <v>37341371.83805</v>
      </c>
    </row>
    <row r="65" spans="3:20">
      <c r="C65" t="s">
        <v>2</v>
      </c>
      <c r="D65" t="s">
        <v>1</v>
      </c>
      <c r="E65">
        <v>3</v>
      </c>
      <c r="F65" s="6">
        <v>11264304.423283366</v>
      </c>
      <c r="G65" s="6">
        <v>22311975.678766631</v>
      </c>
      <c r="H65" s="6">
        <v>32610730.715266667</v>
      </c>
      <c r="I65" s="1" t="s">
        <v>17</v>
      </c>
      <c r="J65" s="6">
        <v>7</v>
      </c>
      <c r="K65" s="1" t="s">
        <v>18</v>
      </c>
      <c r="L65">
        <f t="shared" si="4"/>
        <v>78850130.962983564</v>
      </c>
      <c r="M65">
        <f t="shared" si="5"/>
        <v>156183829.75136641</v>
      </c>
      <c r="N65">
        <f t="shared" si="6"/>
        <v>228275115.00686666</v>
      </c>
    </row>
    <row r="66" spans="3:20">
      <c r="C66" t="s">
        <v>2</v>
      </c>
      <c r="D66" t="s">
        <v>1</v>
      </c>
      <c r="E66">
        <v>2</v>
      </c>
      <c r="F66" s="6">
        <v>6929095.194583334</v>
      </c>
      <c r="G66" s="6">
        <v>14005676.681150001</v>
      </c>
      <c r="H66" s="6">
        <v>20523116.459533334</v>
      </c>
      <c r="I66" s="1" t="s">
        <v>17</v>
      </c>
      <c r="J66" s="6">
        <v>6</v>
      </c>
      <c r="K66" s="1" t="s">
        <v>18</v>
      </c>
      <c r="L66">
        <f t="shared" si="4"/>
        <v>41574571.167500004</v>
      </c>
      <c r="M66">
        <f t="shared" si="5"/>
        <v>84034060.086899996</v>
      </c>
      <c r="N66">
        <f t="shared" si="6"/>
        <v>123138698.7572</v>
      </c>
    </row>
    <row r="67" spans="3:20">
      <c r="I67" t="s">
        <v>22</v>
      </c>
      <c r="J67" s="6">
        <f>SUM(J46:J66)</f>
        <v>587</v>
      </c>
      <c r="K67" t="s">
        <v>9</v>
      </c>
      <c r="L67">
        <f>SUM(L46:L66)</f>
        <v>738107639.32394278</v>
      </c>
      <c r="M67">
        <f>SUM(M46:M66)</f>
        <v>1486801306.7358546</v>
      </c>
      <c r="N67">
        <f>SUM(N46:N66)</f>
        <v>2260220158.0739155</v>
      </c>
    </row>
    <row r="70" spans="3:20">
      <c r="J70" t="s">
        <v>11</v>
      </c>
      <c r="K70" t="s">
        <v>84</v>
      </c>
    </row>
    <row r="71" spans="3:20">
      <c r="C71" t="s">
        <v>3</v>
      </c>
      <c r="D71" t="s">
        <v>19</v>
      </c>
      <c r="E71" t="s">
        <v>4</v>
      </c>
      <c r="F71" t="s">
        <v>5</v>
      </c>
      <c r="G71" t="s">
        <v>6</v>
      </c>
      <c r="H71" t="s">
        <v>7</v>
      </c>
      <c r="J71" t="s">
        <v>12</v>
      </c>
      <c r="K71" t="s">
        <v>94</v>
      </c>
    </row>
    <row r="72" spans="3:20">
      <c r="C72" t="s">
        <v>20</v>
      </c>
      <c r="D72" t="s">
        <v>0</v>
      </c>
      <c r="E72">
        <v>15</v>
      </c>
      <c r="F72" s="6">
        <v>1852</v>
      </c>
      <c r="G72" s="6">
        <v>3511</v>
      </c>
      <c r="H72" s="6">
        <v>5733</v>
      </c>
      <c r="I72" s="1" t="s">
        <v>17</v>
      </c>
      <c r="J72" s="6">
        <v>1</v>
      </c>
      <c r="K72" s="1" t="s">
        <v>18</v>
      </c>
      <c r="L72">
        <f>F72*J72</f>
        <v>1852</v>
      </c>
      <c r="M72">
        <f>G72*J72</f>
        <v>3511</v>
      </c>
      <c r="N72">
        <f>H72*J72</f>
        <v>5733</v>
      </c>
      <c r="O72" s="6"/>
      <c r="P72" s="6"/>
      <c r="Q72" s="6"/>
    </row>
    <row r="73" spans="3:20">
      <c r="C73" t="s">
        <v>20</v>
      </c>
      <c r="D73" t="s">
        <v>0</v>
      </c>
      <c r="E73">
        <v>11</v>
      </c>
      <c r="F73" s="6">
        <v>1268</v>
      </c>
      <c r="G73" s="6">
        <v>2493</v>
      </c>
      <c r="H73" s="6">
        <v>3999</v>
      </c>
      <c r="I73" s="1" t="s">
        <v>17</v>
      </c>
      <c r="J73" s="6">
        <v>1</v>
      </c>
      <c r="K73" s="1" t="s">
        <v>18</v>
      </c>
      <c r="L73">
        <f t="shared" ref="L73:L96" si="8">F73*J73</f>
        <v>1268</v>
      </c>
      <c r="M73">
        <f t="shared" ref="M73:M96" si="9">G73*J73</f>
        <v>2493</v>
      </c>
      <c r="N73">
        <f t="shared" ref="N73:N96" si="10">H73*J73</f>
        <v>3999</v>
      </c>
      <c r="O73" s="6"/>
      <c r="P73" s="6"/>
      <c r="Q73" s="6"/>
    </row>
    <row r="74" spans="3:20">
      <c r="C74" t="s">
        <v>20</v>
      </c>
      <c r="D74" t="s">
        <v>0</v>
      </c>
      <c r="E74">
        <v>10</v>
      </c>
      <c r="F74" s="6">
        <v>1164</v>
      </c>
      <c r="G74" s="6">
        <v>2221</v>
      </c>
      <c r="H74" s="6">
        <v>3621</v>
      </c>
      <c r="I74" s="1" t="s">
        <v>17</v>
      </c>
      <c r="J74" s="6">
        <v>2</v>
      </c>
      <c r="K74" s="1" t="s">
        <v>18</v>
      </c>
      <c r="L74">
        <f t="shared" si="8"/>
        <v>2328</v>
      </c>
      <c r="M74">
        <f t="shared" si="9"/>
        <v>4442</v>
      </c>
      <c r="N74">
        <f t="shared" si="10"/>
        <v>7242</v>
      </c>
      <c r="O74" s="6"/>
      <c r="P74" s="6"/>
      <c r="Q74" s="6"/>
    </row>
    <row r="75" spans="3:20">
      <c r="C75" t="s">
        <v>20</v>
      </c>
      <c r="D75" t="s">
        <v>0</v>
      </c>
      <c r="E75">
        <v>9</v>
      </c>
      <c r="F75">
        <v>1075</v>
      </c>
      <c r="G75">
        <v>2265</v>
      </c>
      <c r="H75" s="6">
        <v>3388</v>
      </c>
      <c r="I75" s="1" t="s">
        <v>17</v>
      </c>
      <c r="J75" s="6">
        <v>9</v>
      </c>
      <c r="K75" s="1" t="s">
        <v>18</v>
      </c>
      <c r="L75">
        <f t="shared" si="8"/>
        <v>9675</v>
      </c>
      <c r="M75">
        <f t="shared" si="9"/>
        <v>20385</v>
      </c>
      <c r="N75">
        <f t="shared" si="10"/>
        <v>30492</v>
      </c>
      <c r="O75" s="6"/>
      <c r="P75" s="6"/>
      <c r="Q75" s="6"/>
    </row>
    <row r="76" spans="3:20">
      <c r="C76" t="s">
        <v>20</v>
      </c>
      <c r="D76" t="s">
        <v>0</v>
      </c>
      <c r="E76">
        <v>8</v>
      </c>
      <c r="F76">
        <v>976</v>
      </c>
      <c r="G76">
        <v>2055</v>
      </c>
      <c r="H76" s="6">
        <v>3062</v>
      </c>
      <c r="I76" s="1" t="s">
        <v>17</v>
      </c>
      <c r="J76" s="6">
        <v>9</v>
      </c>
      <c r="K76" s="1" t="s">
        <v>18</v>
      </c>
      <c r="L76">
        <f t="shared" si="8"/>
        <v>8784</v>
      </c>
      <c r="M76">
        <f t="shared" si="9"/>
        <v>18495</v>
      </c>
      <c r="N76">
        <f t="shared" si="10"/>
        <v>27558</v>
      </c>
      <c r="O76" s="6"/>
      <c r="P76" s="6"/>
      <c r="Q76" s="6"/>
    </row>
    <row r="77" spans="3:20">
      <c r="C77" t="s">
        <v>20</v>
      </c>
      <c r="D77" t="s">
        <v>0</v>
      </c>
      <c r="E77">
        <v>7</v>
      </c>
      <c r="F77">
        <v>907</v>
      </c>
      <c r="G77">
        <v>1911</v>
      </c>
      <c r="H77" s="6">
        <v>2814</v>
      </c>
      <c r="I77" s="1" t="s">
        <v>17</v>
      </c>
      <c r="J77" s="6">
        <v>19</v>
      </c>
      <c r="K77" s="1" t="s">
        <v>18</v>
      </c>
      <c r="L77">
        <f t="shared" si="8"/>
        <v>17233</v>
      </c>
      <c r="M77">
        <f t="shared" si="9"/>
        <v>36309</v>
      </c>
      <c r="N77">
        <f t="shared" si="10"/>
        <v>53466</v>
      </c>
      <c r="O77" s="6"/>
      <c r="P77" s="6"/>
      <c r="Q77" s="6"/>
    </row>
    <row r="78" spans="3:20">
      <c r="C78" t="s">
        <v>20</v>
      </c>
      <c r="D78" t="s">
        <v>0</v>
      </c>
      <c r="E78">
        <v>6</v>
      </c>
      <c r="F78" s="6">
        <v>850</v>
      </c>
      <c r="G78" s="6">
        <v>1624</v>
      </c>
      <c r="H78" s="6">
        <v>2656</v>
      </c>
      <c r="I78" s="1" t="s">
        <v>17</v>
      </c>
      <c r="J78" s="6">
        <v>26</v>
      </c>
      <c r="K78" s="1" t="s">
        <v>18</v>
      </c>
      <c r="L78">
        <f t="shared" si="8"/>
        <v>22100</v>
      </c>
      <c r="M78">
        <f t="shared" si="9"/>
        <v>42224</v>
      </c>
      <c r="N78">
        <f t="shared" si="10"/>
        <v>69056</v>
      </c>
      <c r="O78" s="6"/>
      <c r="P78" s="6"/>
      <c r="Q78" s="6"/>
      <c r="R78" t="s">
        <v>5</v>
      </c>
      <c r="S78" t="s">
        <v>6</v>
      </c>
      <c r="T78" t="s">
        <v>7</v>
      </c>
    </row>
    <row r="79" spans="3:20">
      <c r="C79" t="s">
        <v>20</v>
      </c>
      <c r="D79" t="s">
        <v>0</v>
      </c>
      <c r="E79">
        <v>5</v>
      </c>
      <c r="F79" s="6">
        <v>677</v>
      </c>
      <c r="G79" s="6">
        <v>1300</v>
      </c>
      <c r="H79" s="6">
        <v>2114</v>
      </c>
      <c r="I79" s="1" t="s">
        <v>17</v>
      </c>
      <c r="J79" s="6">
        <v>26</v>
      </c>
      <c r="K79" s="1" t="s">
        <v>18</v>
      </c>
      <c r="L79">
        <f t="shared" si="8"/>
        <v>17602</v>
      </c>
      <c r="M79">
        <f t="shared" si="9"/>
        <v>33800</v>
      </c>
      <c r="N79">
        <f t="shared" si="10"/>
        <v>54964</v>
      </c>
      <c r="O79" s="6"/>
      <c r="P79" s="6"/>
      <c r="Q79" s="6" t="s">
        <v>9</v>
      </c>
      <c r="R79">
        <v>737654106.00000024</v>
      </c>
      <c r="S79">
        <v>1485882226.333333</v>
      </c>
      <c r="T79">
        <v>2258791875.333333</v>
      </c>
    </row>
    <row r="80" spans="3:20">
      <c r="C80" t="s">
        <v>20</v>
      </c>
      <c r="D80" t="s">
        <v>0</v>
      </c>
      <c r="E80">
        <v>4</v>
      </c>
      <c r="F80" s="6">
        <v>644</v>
      </c>
      <c r="G80" s="6">
        <v>1220</v>
      </c>
      <c r="H80" s="6">
        <v>1997</v>
      </c>
      <c r="I80" s="1" t="s">
        <v>17</v>
      </c>
      <c r="J80" s="6">
        <v>26</v>
      </c>
      <c r="K80" s="1" t="s">
        <v>18</v>
      </c>
      <c r="L80">
        <f t="shared" si="8"/>
        <v>16744</v>
      </c>
      <c r="M80">
        <f t="shared" si="9"/>
        <v>31720</v>
      </c>
      <c r="N80">
        <f t="shared" si="10"/>
        <v>51922</v>
      </c>
      <c r="O80" s="6"/>
      <c r="P80" s="6"/>
      <c r="Q80" s="6" t="s">
        <v>8</v>
      </c>
      <c r="R80">
        <f>R79/562</f>
        <v>1312551.7900355875</v>
      </c>
      <c r="S80">
        <f t="shared" ref="S80:T80" si="11">S79/562</f>
        <v>2643918.5521945427</v>
      </c>
      <c r="T80">
        <f t="shared" si="11"/>
        <v>4019202.6251482796</v>
      </c>
    </row>
    <row r="81" spans="3:17">
      <c r="C81" t="s">
        <v>20</v>
      </c>
      <c r="D81" t="s">
        <v>0</v>
      </c>
      <c r="E81">
        <v>3</v>
      </c>
      <c r="F81" s="6">
        <v>550</v>
      </c>
      <c r="G81" s="6">
        <v>1050</v>
      </c>
      <c r="H81" s="6">
        <v>1732</v>
      </c>
      <c r="I81" s="1" t="s">
        <v>17</v>
      </c>
      <c r="J81" s="6">
        <v>26</v>
      </c>
      <c r="K81" s="1" t="s">
        <v>18</v>
      </c>
      <c r="L81">
        <f t="shared" si="8"/>
        <v>14300</v>
      </c>
      <c r="M81">
        <f t="shared" si="9"/>
        <v>27300</v>
      </c>
      <c r="N81">
        <f t="shared" si="10"/>
        <v>45032</v>
      </c>
      <c r="O81" s="6"/>
      <c r="P81" s="6"/>
      <c r="Q81" s="6"/>
    </row>
    <row r="82" spans="3:17">
      <c r="C82" t="s">
        <v>20</v>
      </c>
      <c r="D82" t="s">
        <v>0</v>
      </c>
      <c r="E82">
        <v>2</v>
      </c>
      <c r="F82" s="6">
        <v>463</v>
      </c>
      <c r="G82" s="6">
        <v>888</v>
      </c>
      <c r="H82" s="6">
        <v>1450</v>
      </c>
      <c r="I82" s="1" t="s">
        <v>17</v>
      </c>
      <c r="J82" s="6">
        <v>46</v>
      </c>
      <c r="K82" s="1" t="s">
        <v>18</v>
      </c>
      <c r="L82">
        <f t="shared" si="8"/>
        <v>21298</v>
      </c>
      <c r="M82">
        <f t="shared" si="9"/>
        <v>40848</v>
      </c>
      <c r="N82">
        <f t="shared" si="10"/>
        <v>66700</v>
      </c>
      <c r="O82" s="6"/>
      <c r="P82" s="6"/>
      <c r="Q82" s="6"/>
    </row>
    <row r="83" spans="3:17">
      <c r="C83" t="s">
        <v>20</v>
      </c>
      <c r="D83" t="s">
        <v>0</v>
      </c>
      <c r="E83">
        <v>1</v>
      </c>
      <c r="F83" s="6">
        <v>311</v>
      </c>
      <c r="G83" s="6">
        <v>588</v>
      </c>
      <c r="H83" s="6">
        <v>951</v>
      </c>
      <c r="I83" s="1" t="s">
        <v>17</v>
      </c>
      <c r="J83" s="6">
        <v>342</v>
      </c>
      <c r="K83" s="1" t="s">
        <v>18</v>
      </c>
      <c r="L83">
        <f t="shared" si="8"/>
        <v>106362</v>
      </c>
      <c r="M83">
        <f t="shared" si="9"/>
        <v>201096</v>
      </c>
      <c r="N83">
        <f t="shared" si="10"/>
        <v>325242</v>
      </c>
      <c r="O83" s="6"/>
      <c r="P83" s="6"/>
      <c r="Q83" s="6"/>
    </row>
    <row r="84" spans="3:17">
      <c r="C84" t="s">
        <v>20</v>
      </c>
      <c r="D84" t="s">
        <v>1</v>
      </c>
      <c r="E84">
        <v>24</v>
      </c>
      <c r="F84">
        <v>108058183</v>
      </c>
      <c r="G84">
        <v>217518448</v>
      </c>
      <c r="H84">
        <v>326754568</v>
      </c>
      <c r="I84" s="1" t="s">
        <v>17</v>
      </c>
      <c r="J84" s="6">
        <v>1</v>
      </c>
      <c r="K84" s="1" t="s">
        <v>18</v>
      </c>
      <c r="L84">
        <f t="shared" si="8"/>
        <v>108058183</v>
      </c>
      <c r="M84">
        <f t="shared" si="9"/>
        <v>217518448</v>
      </c>
      <c r="N84">
        <f t="shared" si="10"/>
        <v>326754568</v>
      </c>
      <c r="O84" s="6"/>
      <c r="P84" s="6"/>
      <c r="Q84" s="6"/>
    </row>
    <row r="85" spans="3:17">
      <c r="C85" t="s">
        <v>20</v>
      </c>
      <c r="D85" t="s">
        <v>1</v>
      </c>
      <c r="E85">
        <v>21</v>
      </c>
      <c r="F85">
        <v>69000271</v>
      </c>
      <c r="G85">
        <v>137902168</v>
      </c>
      <c r="H85">
        <v>246806529</v>
      </c>
      <c r="I85" s="1" t="s">
        <v>17</v>
      </c>
      <c r="J85" s="6">
        <v>1</v>
      </c>
      <c r="K85" s="1" t="s">
        <v>18</v>
      </c>
      <c r="L85">
        <f t="shared" si="8"/>
        <v>69000271</v>
      </c>
      <c r="M85">
        <f t="shared" si="9"/>
        <v>137902168</v>
      </c>
      <c r="N85">
        <f t="shared" si="10"/>
        <v>246806529</v>
      </c>
      <c r="O85" s="6"/>
      <c r="P85" s="6"/>
      <c r="Q85" s="6"/>
    </row>
    <row r="86" spans="3:17">
      <c r="C86" t="s">
        <v>20</v>
      </c>
      <c r="D86" t="s">
        <v>1</v>
      </c>
      <c r="E86">
        <v>18</v>
      </c>
      <c r="F86">
        <v>49612917</v>
      </c>
      <c r="G86">
        <v>105064139</v>
      </c>
      <c r="H86">
        <v>156475967</v>
      </c>
      <c r="I86" s="1" t="s">
        <v>17</v>
      </c>
      <c r="J86" s="6">
        <v>1</v>
      </c>
      <c r="K86" s="1" t="s">
        <v>18</v>
      </c>
      <c r="L86">
        <f t="shared" si="8"/>
        <v>49612917</v>
      </c>
      <c r="M86">
        <f t="shared" si="9"/>
        <v>105064139</v>
      </c>
      <c r="N86">
        <f t="shared" si="10"/>
        <v>156475967</v>
      </c>
      <c r="O86" s="6"/>
      <c r="P86" s="6"/>
      <c r="Q86" s="6"/>
    </row>
    <row r="87" spans="3:17">
      <c r="C87" t="s">
        <v>20</v>
      </c>
      <c r="D87" t="s">
        <v>1</v>
      </c>
      <c r="E87">
        <v>16</v>
      </c>
      <c r="F87">
        <v>44688965</v>
      </c>
      <c r="G87">
        <v>90351435.5</v>
      </c>
      <c r="H87">
        <v>135050418.5</v>
      </c>
      <c r="I87" s="1" t="s">
        <v>17</v>
      </c>
      <c r="J87" s="6">
        <v>2</v>
      </c>
      <c r="K87" s="1" t="s">
        <v>18</v>
      </c>
      <c r="L87">
        <f t="shared" si="8"/>
        <v>89377930</v>
      </c>
      <c r="M87">
        <f t="shared" si="9"/>
        <v>180702871</v>
      </c>
      <c r="N87">
        <f t="shared" si="10"/>
        <v>270100837</v>
      </c>
      <c r="O87" s="6"/>
      <c r="P87" s="6"/>
      <c r="Q87" s="6"/>
    </row>
    <row r="88" spans="3:17">
      <c r="C88" t="s">
        <v>20</v>
      </c>
      <c r="D88" t="s">
        <v>1</v>
      </c>
      <c r="E88">
        <v>15</v>
      </c>
      <c r="F88">
        <v>40756429</v>
      </c>
      <c r="G88">
        <v>81887770</v>
      </c>
      <c r="H88">
        <v>124109608</v>
      </c>
      <c r="I88" s="1" t="s">
        <v>17</v>
      </c>
      <c r="J88" s="6">
        <v>1</v>
      </c>
      <c r="K88" s="1" t="s">
        <v>18</v>
      </c>
      <c r="L88">
        <f t="shared" si="8"/>
        <v>40756429</v>
      </c>
      <c r="M88">
        <f t="shared" si="9"/>
        <v>81887770</v>
      </c>
      <c r="N88">
        <f t="shared" si="10"/>
        <v>124109608</v>
      </c>
      <c r="O88" s="6"/>
      <c r="P88" s="6"/>
      <c r="Q88" s="6"/>
    </row>
    <row r="89" spans="3:17">
      <c r="C89" t="s">
        <v>20</v>
      </c>
      <c r="D89" t="s">
        <v>1</v>
      </c>
      <c r="E89">
        <v>13</v>
      </c>
      <c r="F89">
        <v>35771372</v>
      </c>
      <c r="G89">
        <v>71214090</v>
      </c>
      <c r="H89">
        <v>107203723</v>
      </c>
      <c r="I89" s="1" t="s">
        <v>17</v>
      </c>
      <c r="J89" s="6">
        <v>1</v>
      </c>
      <c r="K89" s="1" t="s">
        <v>18</v>
      </c>
      <c r="L89">
        <f t="shared" si="8"/>
        <v>35771372</v>
      </c>
      <c r="M89">
        <f t="shared" si="9"/>
        <v>71214090</v>
      </c>
      <c r="N89">
        <f t="shared" si="10"/>
        <v>107203723</v>
      </c>
      <c r="O89" s="6"/>
      <c r="P89" s="6"/>
      <c r="Q89" s="6"/>
    </row>
    <row r="90" spans="3:17">
      <c r="C90" t="s">
        <v>20</v>
      </c>
      <c r="D90" t="s">
        <v>1</v>
      </c>
      <c r="E90">
        <v>10</v>
      </c>
      <c r="F90">
        <v>32173347</v>
      </c>
      <c r="G90">
        <v>65646677</v>
      </c>
      <c r="H90">
        <v>97084725</v>
      </c>
      <c r="I90" s="1" t="s">
        <v>17</v>
      </c>
      <c r="J90" s="6">
        <v>1</v>
      </c>
      <c r="K90" s="1" t="s">
        <v>18</v>
      </c>
      <c r="L90">
        <f t="shared" si="8"/>
        <v>32173347</v>
      </c>
      <c r="M90">
        <f t="shared" si="9"/>
        <v>65646677</v>
      </c>
      <c r="N90">
        <f t="shared" si="10"/>
        <v>97084725</v>
      </c>
      <c r="O90" s="6"/>
      <c r="P90" s="6"/>
      <c r="Q90" s="6"/>
    </row>
    <row r="91" spans="3:17">
      <c r="C91" t="s">
        <v>20</v>
      </c>
      <c r="D91" t="s">
        <v>1</v>
      </c>
      <c r="E91">
        <v>9</v>
      </c>
      <c r="F91">
        <v>30978888.333333332</v>
      </c>
      <c r="G91">
        <v>61859979</v>
      </c>
      <c r="H91">
        <v>92441969</v>
      </c>
      <c r="I91" s="1" t="s">
        <v>17</v>
      </c>
      <c r="J91" s="6">
        <v>4</v>
      </c>
      <c r="K91" s="1" t="s">
        <v>18</v>
      </c>
      <c r="L91">
        <f t="shared" si="8"/>
        <v>123915553.33333333</v>
      </c>
      <c r="M91">
        <f t="shared" si="9"/>
        <v>247439916</v>
      </c>
      <c r="N91">
        <f t="shared" si="10"/>
        <v>369767876</v>
      </c>
    </row>
    <row r="92" spans="3:17">
      <c r="C92" t="s">
        <v>20</v>
      </c>
      <c r="D92" t="s">
        <v>1</v>
      </c>
      <c r="E92">
        <v>8</v>
      </c>
      <c r="F92">
        <v>28729258</v>
      </c>
      <c r="G92">
        <v>58686484</v>
      </c>
      <c r="H92">
        <v>88472586</v>
      </c>
      <c r="I92" s="1" t="s">
        <v>17</v>
      </c>
      <c r="J92" s="6">
        <v>1</v>
      </c>
      <c r="K92" s="1" t="s">
        <v>18</v>
      </c>
      <c r="L92">
        <f t="shared" si="8"/>
        <v>28729258</v>
      </c>
      <c r="M92">
        <f t="shared" si="9"/>
        <v>58686484</v>
      </c>
      <c r="N92">
        <f t="shared" si="10"/>
        <v>88472586</v>
      </c>
    </row>
    <row r="93" spans="3:17">
      <c r="C93" t="s">
        <v>20</v>
      </c>
      <c r="D93" t="s">
        <v>1</v>
      </c>
      <c r="E93">
        <v>5</v>
      </c>
      <c r="F93">
        <v>13533495</v>
      </c>
      <c r="G93">
        <v>27062394.5</v>
      </c>
      <c r="H93">
        <v>41249713</v>
      </c>
      <c r="I93" s="1" t="s">
        <v>17</v>
      </c>
      <c r="J93" s="6">
        <v>2</v>
      </c>
      <c r="K93" s="1" t="s">
        <v>18</v>
      </c>
      <c r="L93">
        <f t="shared" si="8"/>
        <v>27066990</v>
      </c>
      <c r="M93">
        <f t="shared" si="9"/>
        <v>54124789</v>
      </c>
      <c r="N93">
        <f t="shared" si="10"/>
        <v>82499426</v>
      </c>
    </row>
    <row r="94" spans="3:17">
      <c r="C94" t="s">
        <v>20</v>
      </c>
      <c r="D94" t="s">
        <v>1</v>
      </c>
      <c r="E94">
        <v>4</v>
      </c>
      <c r="F94">
        <v>12521586</v>
      </c>
      <c r="G94">
        <v>25002350</v>
      </c>
      <c r="H94">
        <v>37343239</v>
      </c>
      <c r="I94" s="1" t="s">
        <v>17</v>
      </c>
      <c r="J94" s="6">
        <v>1</v>
      </c>
      <c r="K94" s="1" t="s">
        <v>18</v>
      </c>
      <c r="L94">
        <f t="shared" si="8"/>
        <v>12521586</v>
      </c>
      <c r="M94">
        <f t="shared" si="9"/>
        <v>25002350</v>
      </c>
      <c r="N94">
        <f t="shared" si="10"/>
        <v>37343239</v>
      </c>
    </row>
    <row r="95" spans="3:17">
      <c r="C95" t="s">
        <v>20</v>
      </c>
      <c r="D95" t="s">
        <v>1</v>
      </c>
      <c r="E95">
        <v>3</v>
      </c>
      <c r="F95">
        <v>11264867.6666667</v>
      </c>
      <c r="G95">
        <v>22313091.333333299</v>
      </c>
      <c r="H95">
        <v>32612361.333333332</v>
      </c>
      <c r="I95" s="1" t="s">
        <v>17</v>
      </c>
      <c r="J95" s="6">
        <v>7</v>
      </c>
      <c r="K95" s="1" t="s">
        <v>18</v>
      </c>
      <c r="L95">
        <f t="shared" si="8"/>
        <v>78854073.666666895</v>
      </c>
      <c r="M95">
        <f t="shared" si="9"/>
        <v>156191639.33333308</v>
      </c>
      <c r="N95">
        <f t="shared" si="10"/>
        <v>228286529.33333331</v>
      </c>
    </row>
    <row r="96" spans="3:17">
      <c r="C96" t="s">
        <v>20</v>
      </c>
      <c r="D96" t="s">
        <v>1</v>
      </c>
      <c r="E96">
        <v>2</v>
      </c>
      <c r="F96">
        <v>6929441.666666667</v>
      </c>
      <c r="G96">
        <v>14006377</v>
      </c>
      <c r="H96">
        <v>20524142.666666668</v>
      </c>
      <c r="I96" s="1" t="s">
        <v>17</v>
      </c>
      <c r="J96" s="6">
        <v>6</v>
      </c>
      <c r="K96" s="1" t="s">
        <v>18</v>
      </c>
      <c r="L96">
        <f t="shared" si="8"/>
        <v>41576650</v>
      </c>
      <c r="M96">
        <f t="shared" si="9"/>
        <v>84038262</v>
      </c>
      <c r="N96">
        <f t="shared" si="10"/>
        <v>123144856</v>
      </c>
    </row>
    <row r="97" spans="3:20">
      <c r="I97" t="s">
        <v>22</v>
      </c>
      <c r="J97" s="6">
        <f>SUM(J72:J96)</f>
        <v>562</v>
      </c>
      <c r="K97" t="s">
        <v>9</v>
      </c>
      <c r="L97">
        <f>SUM(L72:L96)</f>
        <v>737654106.00000024</v>
      </c>
      <c r="M97">
        <f t="shared" ref="M97:N97" si="12">SUM(M72:M96)</f>
        <v>1485882226.333333</v>
      </c>
      <c r="N97">
        <f t="shared" si="12"/>
        <v>2258791875.333333</v>
      </c>
    </row>
    <row r="100" spans="3:20">
      <c r="J100" t="s">
        <v>11</v>
      </c>
      <c r="K100" t="s">
        <v>85</v>
      </c>
    </row>
    <row r="101" spans="3:20">
      <c r="C101" t="s">
        <v>3</v>
      </c>
      <c r="D101" t="s">
        <v>19</v>
      </c>
      <c r="E101" t="s">
        <v>4</v>
      </c>
      <c r="F101" t="s">
        <v>5</v>
      </c>
      <c r="G101" t="s">
        <v>6</v>
      </c>
      <c r="H101" t="s">
        <v>7</v>
      </c>
      <c r="J101" t="s">
        <v>12</v>
      </c>
      <c r="K101" t="s">
        <v>97</v>
      </c>
    </row>
    <row r="102" spans="3:20">
      <c r="C102" t="s">
        <v>23</v>
      </c>
      <c r="D102" t="s">
        <v>0</v>
      </c>
      <c r="E102">
        <v>5</v>
      </c>
      <c r="F102" s="6">
        <v>689.02588960301227</v>
      </c>
      <c r="G102" s="6">
        <v>1323.0925501978081</v>
      </c>
      <c r="H102" s="6">
        <v>2151.5520393216661</v>
      </c>
      <c r="I102" s="1" t="s">
        <v>17</v>
      </c>
      <c r="J102" s="6">
        <v>1</v>
      </c>
      <c r="K102" s="1" t="s">
        <v>18</v>
      </c>
      <c r="L102" s="6">
        <f t="shared" ref="L102:L113" si="13">F102*J102</f>
        <v>689.02588960301227</v>
      </c>
      <c r="M102" s="6">
        <f t="shared" ref="M102:M113" si="14">G102*J102</f>
        <v>1323.0925501978081</v>
      </c>
      <c r="N102" s="6">
        <f t="shared" ref="N102:N113" si="15">H102*J102</f>
        <v>2151.5520393216661</v>
      </c>
      <c r="O102" s="6"/>
      <c r="P102" s="6"/>
    </row>
    <row r="103" spans="3:20">
      <c r="C103" t="s">
        <v>23</v>
      </c>
      <c r="D103" t="s">
        <v>0</v>
      </c>
      <c r="E103">
        <v>4</v>
      </c>
      <c r="F103" s="6">
        <v>649.58940000000007</v>
      </c>
      <c r="G103" s="6">
        <v>1234.3212000000001</v>
      </c>
      <c r="H103" s="6">
        <v>2037.9474000000002</v>
      </c>
      <c r="I103" s="1" t="s">
        <v>17</v>
      </c>
      <c r="J103" s="6">
        <v>3</v>
      </c>
      <c r="K103" s="1" t="s">
        <v>18</v>
      </c>
      <c r="L103" s="6">
        <f t="shared" si="13"/>
        <v>1948.7682000000002</v>
      </c>
      <c r="M103" s="6">
        <f t="shared" si="14"/>
        <v>3702.9636</v>
      </c>
      <c r="N103" s="6">
        <f t="shared" si="15"/>
        <v>6113.842200000001</v>
      </c>
      <c r="O103" s="6"/>
      <c r="P103" s="6"/>
    </row>
    <row r="104" spans="3:20">
      <c r="C104" t="s">
        <v>23</v>
      </c>
      <c r="D104" t="s">
        <v>0</v>
      </c>
      <c r="E104">
        <v>3</v>
      </c>
      <c r="F104" s="6">
        <v>558.65261984400001</v>
      </c>
      <c r="G104" s="6">
        <v>1066.5186378840001</v>
      </c>
      <c r="H104" s="6">
        <v>1759.2478864905599</v>
      </c>
      <c r="I104" s="1" t="s">
        <v>17</v>
      </c>
      <c r="J104" s="6">
        <v>17</v>
      </c>
      <c r="K104" s="1" t="s">
        <v>18</v>
      </c>
      <c r="L104" s="6">
        <f t="shared" si="13"/>
        <v>9497.0945373480008</v>
      </c>
      <c r="M104" s="6">
        <f t="shared" si="14"/>
        <v>18130.816844028002</v>
      </c>
      <c r="N104" s="6">
        <f t="shared" si="15"/>
        <v>29907.21407033952</v>
      </c>
      <c r="O104" s="6"/>
      <c r="P104" s="6"/>
      <c r="Q104" s="6"/>
    </row>
    <row r="105" spans="3:20">
      <c r="C105" t="s">
        <v>23</v>
      </c>
      <c r="D105" t="s">
        <v>0</v>
      </c>
      <c r="E105">
        <v>2</v>
      </c>
      <c r="F105" s="6">
        <v>470.28393270504006</v>
      </c>
      <c r="G105" s="6">
        <v>901.97004803904008</v>
      </c>
      <c r="H105" s="6">
        <v>1472.811452316</v>
      </c>
      <c r="I105" s="1" t="s">
        <v>17</v>
      </c>
      <c r="J105" s="6">
        <v>98</v>
      </c>
      <c r="K105" s="1" t="s">
        <v>18</v>
      </c>
      <c r="L105" s="6">
        <f t="shared" si="13"/>
        <v>46087.825405093929</v>
      </c>
      <c r="M105" s="6">
        <f t="shared" si="14"/>
        <v>88393.064707825921</v>
      </c>
      <c r="N105" s="6">
        <f t="shared" si="15"/>
        <v>144335.522326968</v>
      </c>
      <c r="O105" s="6"/>
      <c r="P105" s="6"/>
      <c r="Q105" s="6"/>
    </row>
    <row r="106" spans="3:20">
      <c r="C106" t="s">
        <v>23</v>
      </c>
      <c r="D106" t="s">
        <v>0</v>
      </c>
      <c r="E106">
        <v>1</v>
      </c>
      <c r="F106" s="6">
        <v>311</v>
      </c>
      <c r="G106" s="6">
        <v>596</v>
      </c>
      <c r="H106" s="6">
        <v>955</v>
      </c>
      <c r="I106" s="1" t="s">
        <v>17</v>
      </c>
      <c r="J106" s="6">
        <v>391</v>
      </c>
      <c r="K106" s="1" t="s">
        <v>18</v>
      </c>
      <c r="L106" s="6">
        <f t="shared" si="13"/>
        <v>121601</v>
      </c>
      <c r="M106" s="6">
        <f t="shared" si="14"/>
        <v>233036</v>
      </c>
      <c r="N106" s="6">
        <f t="shared" si="15"/>
        <v>373405</v>
      </c>
      <c r="O106" s="6"/>
      <c r="P106" s="6"/>
      <c r="Q106" s="6"/>
    </row>
    <row r="107" spans="3:20">
      <c r="C107" t="s">
        <v>23</v>
      </c>
      <c r="D107" t="s">
        <v>1</v>
      </c>
      <c r="E107">
        <v>12</v>
      </c>
      <c r="F107" s="6">
        <v>33522139.992049262</v>
      </c>
      <c r="G107" s="6">
        <v>67869998.864314005</v>
      </c>
      <c r="H107" s="6">
        <v>101268232.22259401</v>
      </c>
      <c r="I107" s="1" t="s">
        <v>17</v>
      </c>
      <c r="J107" s="6">
        <v>1</v>
      </c>
      <c r="K107" s="1" t="s">
        <v>18</v>
      </c>
      <c r="L107" s="6">
        <f t="shared" si="13"/>
        <v>33522139.992049262</v>
      </c>
      <c r="M107" s="6">
        <f t="shared" si="14"/>
        <v>67869998.864314005</v>
      </c>
      <c r="N107" s="6">
        <f t="shared" si="15"/>
        <v>101268232.22259401</v>
      </c>
      <c r="O107" s="6"/>
      <c r="P107" s="6"/>
      <c r="R107" t="s">
        <v>5</v>
      </c>
      <c r="S107" t="s">
        <v>6</v>
      </c>
      <c r="T107" t="s">
        <v>7</v>
      </c>
    </row>
    <row r="108" spans="3:20">
      <c r="C108" t="s">
        <v>23</v>
      </c>
      <c r="D108" t="s">
        <v>1</v>
      </c>
      <c r="E108">
        <v>7</v>
      </c>
      <c r="F108" s="6">
        <v>18575580.668990001</v>
      </c>
      <c r="G108" s="6">
        <v>38760268.781034</v>
      </c>
      <c r="H108" s="6">
        <v>58734763.719382003</v>
      </c>
      <c r="I108" s="1" t="s">
        <v>17</v>
      </c>
      <c r="J108" s="6">
        <v>1</v>
      </c>
      <c r="K108" s="1" t="s">
        <v>18</v>
      </c>
      <c r="L108" s="6">
        <f t="shared" si="13"/>
        <v>18575580.668990001</v>
      </c>
      <c r="M108" s="6">
        <f t="shared" si="14"/>
        <v>38760268.781034</v>
      </c>
      <c r="N108" s="6">
        <f t="shared" si="15"/>
        <v>58734763.719382003</v>
      </c>
      <c r="Q108" s="6" t="s">
        <v>9</v>
      </c>
      <c r="R108">
        <v>783695973.26782167</v>
      </c>
      <c r="S108">
        <v>1570735408.5414789</v>
      </c>
      <c r="T108">
        <v>2343487177.4702253</v>
      </c>
    </row>
    <row r="109" spans="3:20">
      <c r="C109" t="s">
        <v>23</v>
      </c>
      <c r="D109" t="s">
        <v>1</v>
      </c>
      <c r="E109">
        <v>6</v>
      </c>
      <c r="F109" s="6">
        <v>15635813.924504001</v>
      </c>
      <c r="G109" s="6">
        <v>32022059.408912003</v>
      </c>
      <c r="H109" s="6">
        <v>50336462.976758003</v>
      </c>
      <c r="I109" s="1" t="s">
        <v>17</v>
      </c>
      <c r="J109" s="6">
        <v>6</v>
      </c>
      <c r="K109" s="1" t="s">
        <v>18</v>
      </c>
      <c r="L109" s="6">
        <f t="shared" si="13"/>
        <v>93814883.547024012</v>
      </c>
      <c r="M109" s="6">
        <f t="shared" si="14"/>
        <v>192132356.45347202</v>
      </c>
      <c r="N109" s="6">
        <f t="shared" si="15"/>
        <v>302018777.86054802</v>
      </c>
      <c r="Q109" s="6" t="s">
        <v>8</v>
      </c>
      <c r="R109">
        <f>R108/578</f>
        <v>1355875.386276508</v>
      </c>
      <c r="S109">
        <f t="shared" ref="S109:T109" si="16">S108/578</f>
        <v>2717535.3088952922</v>
      </c>
      <c r="T109">
        <f t="shared" si="16"/>
        <v>4054476.0855886252</v>
      </c>
    </row>
    <row r="110" spans="3:20">
      <c r="C110" t="s">
        <v>23</v>
      </c>
      <c r="D110" t="s">
        <v>1</v>
      </c>
      <c r="E110">
        <v>5</v>
      </c>
      <c r="F110" s="6">
        <v>13535985.004738109</v>
      </c>
      <c r="G110" s="6">
        <v>27067373.663957987</v>
      </c>
      <c r="H110" s="6">
        <v>41257302.464570358</v>
      </c>
      <c r="I110" s="1" t="s">
        <v>17</v>
      </c>
      <c r="J110" s="6">
        <v>7</v>
      </c>
      <c r="K110" s="1" t="s">
        <v>18</v>
      </c>
      <c r="L110" s="6">
        <f t="shared" si="13"/>
        <v>94751895.033166766</v>
      </c>
      <c r="M110" s="6">
        <f t="shared" si="14"/>
        <v>189471615.64770591</v>
      </c>
      <c r="N110" s="6">
        <f t="shared" si="15"/>
        <v>288801117.25199252</v>
      </c>
    </row>
    <row r="111" spans="3:20">
      <c r="C111" t="s">
        <v>23</v>
      </c>
      <c r="D111" t="s">
        <v>1</v>
      </c>
      <c r="E111">
        <v>4</v>
      </c>
      <c r="F111" s="6">
        <v>12523889.825321445</v>
      </c>
      <c r="G111" s="6">
        <v>25006950.139872506</v>
      </c>
      <c r="H111" s="6">
        <v>37350109.719060108</v>
      </c>
      <c r="I111" s="1" t="s">
        <v>17</v>
      </c>
      <c r="J111" s="6">
        <v>12</v>
      </c>
      <c r="K111" s="1" t="s">
        <v>18</v>
      </c>
      <c r="L111" s="6">
        <f t="shared" si="13"/>
        <v>150286677.90385735</v>
      </c>
      <c r="M111" s="6">
        <f t="shared" si="14"/>
        <v>300083401.67847008</v>
      </c>
      <c r="N111" s="6">
        <f t="shared" si="15"/>
        <v>448201316.6287213</v>
      </c>
    </row>
    <row r="112" spans="3:20">
      <c r="C112" t="s">
        <v>23</v>
      </c>
      <c r="D112" t="s">
        <v>1</v>
      </c>
      <c r="E112">
        <v>3</v>
      </c>
      <c r="F112" s="6">
        <v>11266940.270518415</v>
      </c>
      <c r="G112" s="6">
        <v>22317196.681075465</v>
      </c>
      <c r="H112" s="6">
        <v>32618361.626254041</v>
      </c>
      <c r="I112" s="1" t="s">
        <v>17</v>
      </c>
      <c r="J112" s="6">
        <v>25</v>
      </c>
      <c r="K112" s="1" t="s">
        <v>18</v>
      </c>
      <c r="L112" s="6">
        <f t="shared" si="13"/>
        <v>281673506.76296037</v>
      </c>
      <c r="M112" s="6">
        <f t="shared" si="14"/>
        <v>557929917.02688658</v>
      </c>
      <c r="N112" s="6">
        <f t="shared" si="15"/>
        <v>815459040.65635097</v>
      </c>
    </row>
    <row r="113" spans="3:20">
      <c r="C113" t="s">
        <v>23</v>
      </c>
      <c r="D113" t="s">
        <v>1</v>
      </c>
      <c r="E113">
        <v>2</v>
      </c>
      <c r="F113" s="6">
        <v>6930716.6028588666</v>
      </c>
      <c r="G113" s="6">
        <v>14008954.00949339</v>
      </c>
      <c r="H113" s="6">
        <v>20528001</v>
      </c>
      <c r="I113" s="1" t="s">
        <v>17</v>
      </c>
      <c r="J113" s="6">
        <v>16</v>
      </c>
      <c r="K113" s="1" t="s">
        <v>18</v>
      </c>
      <c r="L113" s="6">
        <f t="shared" si="13"/>
        <v>110891465.64574187</v>
      </c>
      <c r="M113" s="6">
        <f t="shared" si="14"/>
        <v>224143264.15189424</v>
      </c>
      <c r="N113" s="6">
        <f t="shared" si="15"/>
        <v>328448016</v>
      </c>
    </row>
    <row r="114" spans="3:20">
      <c r="I114" t="s">
        <v>22</v>
      </c>
      <c r="J114" s="6">
        <f>SUM(J102:J113)</f>
        <v>578</v>
      </c>
      <c r="K114" t="s">
        <v>9</v>
      </c>
      <c r="L114">
        <f>SUM(L102:L113)</f>
        <v>783695973.26782167</v>
      </c>
      <c r="M114">
        <f>SUM(M102:M113)</f>
        <v>1570735408.5414789</v>
      </c>
      <c r="N114">
        <f>SUM(N102:N113)</f>
        <v>2343487177.4702253</v>
      </c>
    </row>
    <row r="117" spans="3:20">
      <c r="J117" t="s">
        <v>11</v>
      </c>
      <c r="K117" t="s">
        <v>87</v>
      </c>
    </row>
    <row r="118" spans="3:20">
      <c r="C118" t="s">
        <v>3</v>
      </c>
      <c r="D118" t="s">
        <v>19</v>
      </c>
      <c r="E118" t="s">
        <v>4</v>
      </c>
      <c r="F118" t="s">
        <v>5</v>
      </c>
      <c r="G118" t="s">
        <v>6</v>
      </c>
      <c r="H118" t="s">
        <v>7</v>
      </c>
      <c r="J118" t="s">
        <v>12</v>
      </c>
      <c r="K118" t="s">
        <v>98</v>
      </c>
    </row>
    <row r="119" spans="3:20">
      <c r="C119" t="s">
        <v>25</v>
      </c>
      <c r="D119" t="s">
        <v>0</v>
      </c>
      <c r="E119">
        <v>11</v>
      </c>
      <c r="F119" s="6">
        <v>1278.2708</v>
      </c>
      <c r="G119" s="6">
        <v>2513.1932999999999</v>
      </c>
      <c r="H119" s="6">
        <v>4031.3919000000001</v>
      </c>
      <c r="I119" s="1" t="s">
        <v>17</v>
      </c>
      <c r="J119" s="6">
        <v>1</v>
      </c>
      <c r="K119" s="1" t="s">
        <v>18</v>
      </c>
      <c r="L119">
        <f t="shared" ref="L119:L146" si="17">F119*J119</f>
        <v>1278.2708</v>
      </c>
      <c r="M119">
        <f t="shared" ref="M119:M146" si="18">G119*J119</f>
        <v>2513.1932999999999</v>
      </c>
      <c r="N119">
        <f t="shared" ref="N119:N146" si="19">H119*J119</f>
        <v>4031.3919000000001</v>
      </c>
      <c r="O119" s="6"/>
      <c r="P119" s="6"/>
      <c r="Q119" s="6"/>
    </row>
    <row r="120" spans="3:20">
      <c r="C120" t="s">
        <v>25</v>
      </c>
      <c r="D120" t="s">
        <v>0</v>
      </c>
      <c r="E120">
        <v>10</v>
      </c>
      <c r="F120" s="6">
        <v>1173.4284</v>
      </c>
      <c r="G120" s="6">
        <v>2238.9901</v>
      </c>
      <c r="H120" s="6">
        <v>3650.3301000000001</v>
      </c>
      <c r="I120" s="1" t="s">
        <v>17</v>
      </c>
      <c r="J120" s="6">
        <v>1</v>
      </c>
      <c r="K120" s="1" t="s">
        <v>18</v>
      </c>
      <c r="L120">
        <f t="shared" si="17"/>
        <v>1173.4284</v>
      </c>
      <c r="M120">
        <f t="shared" si="18"/>
        <v>2238.9901</v>
      </c>
      <c r="N120">
        <f t="shared" si="19"/>
        <v>3650.3301000000001</v>
      </c>
      <c r="O120" s="6"/>
      <c r="P120" s="6"/>
      <c r="Q120" s="6"/>
    </row>
    <row r="121" spans="3:20">
      <c r="C121" t="s">
        <v>25</v>
      </c>
      <c r="D121" t="s">
        <v>0</v>
      </c>
      <c r="E121">
        <v>9</v>
      </c>
      <c r="F121" s="6">
        <v>1083.7075</v>
      </c>
      <c r="G121" s="6">
        <v>2283.3465000000001</v>
      </c>
      <c r="H121" s="6">
        <v>3415.4427999999998</v>
      </c>
      <c r="I121" s="1" t="s">
        <v>17</v>
      </c>
      <c r="J121" s="6">
        <v>8</v>
      </c>
      <c r="K121" s="1" t="s">
        <v>18</v>
      </c>
      <c r="L121">
        <f t="shared" si="17"/>
        <v>8669.66</v>
      </c>
      <c r="M121">
        <f t="shared" si="18"/>
        <v>18266.772000000001</v>
      </c>
      <c r="N121">
        <f t="shared" si="19"/>
        <v>27323.542399999998</v>
      </c>
      <c r="O121" s="6"/>
      <c r="P121" s="6"/>
      <c r="Q121" s="6"/>
    </row>
    <row r="122" spans="3:20">
      <c r="C122" t="s">
        <v>25</v>
      </c>
      <c r="D122" t="s">
        <v>0</v>
      </c>
      <c r="E122">
        <v>8</v>
      </c>
      <c r="F122" s="6">
        <v>983.90560000000005</v>
      </c>
      <c r="G122" s="6">
        <v>2071.6455000000001</v>
      </c>
      <c r="H122" s="6">
        <v>3086.8022000000001</v>
      </c>
      <c r="I122" s="1" t="s">
        <v>17</v>
      </c>
      <c r="J122" s="6">
        <v>9</v>
      </c>
      <c r="K122" s="1" t="s">
        <v>18</v>
      </c>
      <c r="L122">
        <f t="shared" si="17"/>
        <v>8855.1504000000004</v>
      </c>
      <c r="M122">
        <f t="shared" si="18"/>
        <v>18644.809499999999</v>
      </c>
      <c r="N122">
        <f t="shared" si="19"/>
        <v>27781.219799999999</v>
      </c>
      <c r="O122" s="6"/>
      <c r="P122" s="6"/>
      <c r="Q122" s="6"/>
    </row>
    <row r="123" spans="3:20">
      <c r="C123" t="s">
        <v>25</v>
      </c>
      <c r="D123" t="s">
        <v>0</v>
      </c>
      <c r="E123">
        <v>7</v>
      </c>
      <c r="F123" s="6">
        <v>914.34669999999994</v>
      </c>
      <c r="G123" s="6">
        <v>1926.4791</v>
      </c>
      <c r="H123" s="6">
        <v>2836.7934</v>
      </c>
      <c r="I123" s="1" t="s">
        <v>17</v>
      </c>
      <c r="J123" s="6">
        <v>19</v>
      </c>
      <c r="K123" s="1" t="s">
        <v>18</v>
      </c>
      <c r="L123">
        <f t="shared" si="17"/>
        <v>17372.587299999999</v>
      </c>
      <c r="M123">
        <f t="shared" si="18"/>
        <v>36603.102899999998</v>
      </c>
      <c r="N123">
        <f t="shared" si="19"/>
        <v>53899.0746</v>
      </c>
      <c r="O123" s="6"/>
      <c r="P123" s="6"/>
      <c r="Q123" s="6"/>
    </row>
    <row r="124" spans="3:20">
      <c r="C124" t="s">
        <v>25</v>
      </c>
      <c r="D124" t="s">
        <v>0</v>
      </c>
      <c r="E124">
        <v>6</v>
      </c>
      <c r="F124" s="6">
        <v>856.88499999999999</v>
      </c>
      <c r="G124" s="6">
        <v>1637.1543999999999</v>
      </c>
      <c r="H124" s="6">
        <v>2677.5135999999998</v>
      </c>
      <c r="I124" s="1" t="s">
        <v>17</v>
      </c>
      <c r="J124" s="6">
        <v>21</v>
      </c>
      <c r="K124" s="1" t="s">
        <v>18</v>
      </c>
      <c r="L124">
        <f t="shared" si="17"/>
        <v>17994.584999999999</v>
      </c>
      <c r="M124">
        <f t="shared" si="18"/>
        <v>34380.242399999996</v>
      </c>
      <c r="N124">
        <f t="shared" si="19"/>
        <v>56227.785599999996</v>
      </c>
      <c r="O124" s="6"/>
      <c r="P124" s="6"/>
      <c r="Q124" s="6"/>
      <c r="R124" t="s">
        <v>5</v>
      </c>
      <c r="S124" t="s">
        <v>6</v>
      </c>
      <c r="T124" t="s">
        <v>7</v>
      </c>
    </row>
    <row r="125" spans="3:20">
      <c r="C125" t="s">
        <v>25</v>
      </c>
      <c r="D125" t="s">
        <v>0</v>
      </c>
      <c r="E125">
        <v>5</v>
      </c>
      <c r="F125" s="6">
        <v>682.4837</v>
      </c>
      <c r="G125" s="6">
        <v>1310.53</v>
      </c>
      <c r="H125" s="6">
        <v>2131.1233999999999</v>
      </c>
      <c r="I125" s="1" t="s">
        <v>17</v>
      </c>
      <c r="J125" s="6">
        <v>25</v>
      </c>
      <c r="K125" s="1" t="s">
        <v>18</v>
      </c>
      <c r="L125">
        <f t="shared" si="17"/>
        <v>17062.092499999999</v>
      </c>
      <c r="M125">
        <f t="shared" si="18"/>
        <v>32763.25</v>
      </c>
      <c r="N125">
        <f t="shared" si="19"/>
        <v>53278.084999999999</v>
      </c>
      <c r="O125" s="6"/>
      <c r="P125" s="6"/>
      <c r="Q125" s="6" t="s">
        <v>9</v>
      </c>
      <c r="R125">
        <v>1488470805.2084317</v>
      </c>
      <c r="S125">
        <v>3003098607.67836</v>
      </c>
      <c r="T125">
        <v>5480742411.9396687</v>
      </c>
    </row>
    <row r="126" spans="3:20">
      <c r="C126" t="s">
        <v>25</v>
      </c>
      <c r="D126" t="s">
        <v>0</v>
      </c>
      <c r="E126">
        <v>4</v>
      </c>
      <c r="F126" s="6">
        <v>649.21640000000002</v>
      </c>
      <c r="G126" s="6">
        <v>1229.8820000000001</v>
      </c>
      <c r="H126" s="6">
        <v>2013.1757</v>
      </c>
      <c r="I126" s="1" t="s">
        <v>17</v>
      </c>
      <c r="J126" s="6">
        <v>24</v>
      </c>
      <c r="K126" s="1" t="s">
        <v>18</v>
      </c>
      <c r="L126">
        <f t="shared" si="17"/>
        <v>15581.193600000001</v>
      </c>
      <c r="M126">
        <f t="shared" si="18"/>
        <v>29517.168000000001</v>
      </c>
      <c r="N126">
        <f t="shared" si="19"/>
        <v>48316.216800000002</v>
      </c>
      <c r="O126" s="6"/>
      <c r="P126" s="6"/>
      <c r="Q126" s="6" t="s">
        <v>8</v>
      </c>
      <c r="R126">
        <f>R125/531</f>
        <v>2803146.5258162557</v>
      </c>
      <c r="S126">
        <f t="shared" ref="S126:T126" si="20">S125/531</f>
        <v>5655552.9334809035</v>
      </c>
      <c r="T126">
        <f t="shared" si="20"/>
        <v>10321548.79837979</v>
      </c>
    </row>
    <row r="127" spans="3:20">
      <c r="C127" t="s">
        <v>25</v>
      </c>
      <c r="D127" t="s">
        <v>0</v>
      </c>
      <c r="E127">
        <v>3</v>
      </c>
      <c r="F127" s="6">
        <v>554.45500000000004</v>
      </c>
      <c r="G127" s="6">
        <v>1058.5050000000001</v>
      </c>
      <c r="H127" s="6">
        <v>1746.0291999999999</v>
      </c>
      <c r="I127" s="1" t="s">
        <v>17</v>
      </c>
      <c r="J127" s="6">
        <v>18</v>
      </c>
      <c r="K127" s="1" t="s">
        <v>18</v>
      </c>
      <c r="L127">
        <f t="shared" si="17"/>
        <v>9980.19</v>
      </c>
      <c r="M127">
        <f t="shared" si="18"/>
        <v>19053.090000000004</v>
      </c>
      <c r="N127">
        <f t="shared" si="19"/>
        <v>31428.525600000001</v>
      </c>
      <c r="O127" s="6"/>
      <c r="P127" s="6"/>
      <c r="Q127" s="6"/>
    </row>
    <row r="128" spans="3:20">
      <c r="C128" t="s">
        <v>25</v>
      </c>
      <c r="D128" t="s">
        <v>0</v>
      </c>
      <c r="E128">
        <v>2</v>
      </c>
      <c r="F128" s="6">
        <v>466.75029999999998</v>
      </c>
      <c r="G128" s="6">
        <v>895.19280000000003</v>
      </c>
      <c r="H128" s="6">
        <v>1461.7449999999999</v>
      </c>
      <c r="I128" s="1" t="s">
        <v>17</v>
      </c>
      <c r="J128" s="6">
        <v>30</v>
      </c>
      <c r="K128" s="1" t="s">
        <v>18</v>
      </c>
      <c r="L128">
        <f t="shared" si="17"/>
        <v>14002.509</v>
      </c>
      <c r="M128">
        <f t="shared" si="18"/>
        <v>26855.784</v>
      </c>
      <c r="N128">
        <f t="shared" si="19"/>
        <v>43852.35</v>
      </c>
      <c r="O128" s="6"/>
      <c r="P128" s="6"/>
      <c r="Q128" s="6"/>
    </row>
    <row r="129" spans="3:17">
      <c r="C129" t="s">
        <v>25</v>
      </c>
      <c r="D129" t="s">
        <v>0</v>
      </c>
      <c r="E129">
        <v>1</v>
      </c>
      <c r="F129" s="6">
        <v>312.58610000000004</v>
      </c>
      <c r="G129" s="6">
        <v>590.99880000000007</v>
      </c>
      <c r="H129" s="6">
        <v>955.85010000000011</v>
      </c>
      <c r="I129" s="1" t="s">
        <v>17</v>
      </c>
      <c r="J129" s="6">
        <v>310</v>
      </c>
      <c r="K129" s="1" t="s">
        <v>18</v>
      </c>
      <c r="L129">
        <f t="shared" si="17"/>
        <v>96901.691000000021</v>
      </c>
      <c r="M129">
        <f t="shared" si="18"/>
        <v>183209.62800000003</v>
      </c>
      <c r="N129">
        <f t="shared" si="19"/>
        <v>296313.53100000002</v>
      </c>
      <c r="O129" s="6"/>
      <c r="P129" s="6"/>
      <c r="Q129" s="6"/>
    </row>
    <row r="130" spans="3:17">
      <c r="C130" t="s">
        <v>25</v>
      </c>
      <c r="D130" t="s">
        <v>1</v>
      </c>
      <c r="E130">
        <v>24</v>
      </c>
      <c r="F130" s="6">
        <v>108063693.967333</v>
      </c>
      <c r="G130" s="6">
        <v>217529541.44084799</v>
      </c>
      <c r="H130" s="6">
        <v>326771232.48296803</v>
      </c>
      <c r="I130" s="1" t="s">
        <v>17</v>
      </c>
      <c r="J130" s="6">
        <v>1</v>
      </c>
      <c r="K130" s="1" t="s">
        <v>18</v>
      </c>
      <c r="L130">
        <f t="shared" si="17"/>
        <v>108063693.967333</v>
      </c>
      <c r="M130">
        <f t="shared" si="18"/>
        <v>217529541.44084799</v>
      </c>
      <c r="N130">
        <f t="shared" si="19"/>
        <v>326771232.48296803</v>
      </c>
      <c r="O130" s="6"/>
      <c r="P130" s="6"/>
      <c r="Q130" s="6"/>
    </row>
    <row r="131" spans="3:17">
      <c r="C131" t="s">
        <v>25</v>
      </c>
      <c r="D131" t="s">
        <v>1</v>
      </c>
      <c r="E131">
        <v>21</v>
      </c>
      <c r="F131" s="6">
        <v>69003790.013821006</v>
      </c>
      <c r="G131" s="6">
        <v>137909201.01056799</v>
      </c>
      <c r="H131" s="6">
        <v>246819116.13297901</v>
      </c>
      <c r="I131" s="1" t="s">
        <v>17</v>
      </c>
      <c r="J131" s="6">
        <v>2</v>
      </c>
      <c r="K131" s="1" t="s">
        <v>18</v>
      </c>
      <c r="L131">
        <f t="shared" si="17"/>
        <v>138007580.02764201</v>
      </c>
      <c r="M131">
        <f t="shared" si="18"/>
        <v>275818402.02113599</v>
      </c>
      <c r="N131">
        <f t="shared" si="19"/>
        <v>493638232.26595801</v>
      </c>
      <c r="O131" s="6"/>
      <c r="P131" s="6"/>
      <c r="Q131" s="6"/>
    </row>
    <row r="132" spans="3:17">
      <c r="C132" t="s">
        <v>25</v>
      </c>
      <c r="D132" t="s">
        <v>1</v>
      </c>
      <c r="E132">
        <v>18</v>
      </c>
      <c r="F132" s="6">
        <v>49615447.258767001</v>
      </c>
      <c r="G132" s="6">
        <v>105069497.271089</v>
      </c>
      <c r="H132" s="6">
        <v>156483947.274317</v>
      </c>
      <c r="I132" s="1" t="s">
        <v>17</v>
      </c>
      <c r="J132" s="6">
        <v>1</v>
      </c>
      <c r="K132" s="1" t="s">
        <v>18</v>
      </c>
      <c r="L132">
        <f t="shared" si="17"/>
        <v>49615447.258767001</v>
      </c>
      <c r="M132">
        <f t="shared" si="18"/>
        <v>105069497.271089</v>
      </c>
      <c r="N132">
        <f t="shared" si="19"/>
        <v>156483947.274317</v>
      </c>
      <c r="O132" s="6"/>
      <c r="P132" s="6"/>
      <c r="Q132" s="6"/>
    </row>
    <row r="133" spans="3:17">
      <c r="C133" t="s">
        <v>25</v>
      </c>
      <c r="D133" t="s">
        <v>1</v>
      </c>
      <c r="E133">
        <v>16</v>
      </c>
      <c r="F133" s="6">
        <v>44691244.137215003</v>
      </c>
      <c r="G133" s="6">
        <v>90356043.423210502</v>
      </c>
      <c r="H133" s="6">
        <v>135057306.07134351</v>
      </c>
      <c r="I133" s="1" t="s">
        <v>17</v>
      </c>
      <c r="J133" s="6">
        <v>2</v>
      </c>
      <c r="K133" s="1" t="s">
        <v>18</v>
      </c>
      <c r="L133">
        <f t="shared" si="17"/>
        <v>89382488.274430007</v>
      </c>
      <c r="M133">
        <f t="shared" si="18"/>
        <v>180712086.846421</v>
      </c>
      <c r="N133">
        <f t="shared" si="19"/>
        <v>270114612.14268702</v>
      </c>
      <c r="O133" s="6"/>
      <c r="P133" s="6"/>
      <c r="Q133" s="6"/>
    </row>
    <row r="134" spans="3:17">
      <c r="C134" t="s">
        <v>25</v>
      </c>
      <c r="D134" t="s">
        <v>1</v>
      </c>
      <c r="E134">
        <v>15</v>
      </c>
      <c r="F134" s="6">
        <v>40758507.577879004</v>
      </c>
      <c r="G134" s="6">
        <v>81891946.276270002</v>
      </c>
      <c r="H134" s="6">
        <v>124115937.59000801</v>
      </c>
      <c r="I134" s="1" t="s">
        <v>17</v>
      </c>
      <c r="J134" s="6">
        <v>1</v>
      </c>
      <c r="K134" s="1" t="s">
        <v>18</v>
      </c>
      <c r="L134">
        <f t="shared" si="17"/>
        <v>40758507.577879004</v>
      </c>
      <c r="M134">
        <f t="shared" si="18"/>
        <v>81891946.276270002</v>
      </c>
      <c r="N134">
        <f t="shared" si="19"/>
        <v>124115937.59000801</v>
      </c>
      <c r="O134" s="6"/>
      <c r="P134" s="6"/>
      <c r="Q134" s="6"/>
    </row>
    <row r="135" spans="3:17">
      <c r="C135" t="s">
        <v>25</v>
      </c>
      <c r="D135" t="s">
        <v>1</v>
      </c>
      <c r="E135">
        <v>13</v>
      </c>
      <c r="F135" s="6">
        <v>35773196.339972004</v>
      </c>
      <c r="G135" s="6">
        <v>71217721.918589994</v>
      </c>
      <c r="H135" s="6">
        <v>107209190.389873</v>
      </c>
      <c r="I135" s="1" t="s">
        <v>17</v>
      </c>
      <c r="J135" s="6">
        <v>3</v>
      </c>
      <c r="K135" s="1" t="s">
        <v>18</v>
      </c>
      <c r="L135">
        <f t="shared" si="17"/>
        <v>107319589.01991601</v>
      </c>
      <c r="M135">
        <f t="shared" si="18"/>
        <v>213653165.75576997</v>
      </c>
      <c r="N135">
        <f t="shared" si="19"/>
        <v>321627571.16961896</v>
      </c>
      <c r="O135" s="6"/>
      <c r="P135" s="6"/>
      <c r="Q135" s="6"/>
    </row>
    <row r="136" spans="3:17">
      <c r="C136" t="s">
        <v>25</v>
      </c>
      <c r="D136" t="s">
        <v>1</v>
      </c>
      <c r="E136">
        <v>12</v>
      </c>
      <c r="F136" s="6">
        <v>33523849.621188857</v>
      </c>
      <c r="G136" s="6">
        <v>67873460.234256089</v>
      </c>
      <c r="H136" s="6">
        <v>101273396.90243736</v>
      </c>
      <c r="I136" s="1" t="s">
        <v>17</v>
      </c>
      <c r="J136" s="6">
        <v>1</v>
      </c>
      <c r="K136" s="1" t="s">
        <v>18</v>
      </c>
      <c r="L136">
        <f t="shared" si="17"/>
        <v>33523849.621188857</v>
      </c>
      <c r="M136">
        <f t="shared" si="18"/>
        <v>67873460.234256089</v>
      </c>
      <c r="N136">
        <f t="shared" si="19"/>
        <v>101273396.90243736</v>
      </c>
      <c r="O136" s="6"/>
      <c r="P136" s="6"/>
      <c r="Q136" s="6"/>
    </row>
    <row r="137" spans="3:17">
      <c r="C137" t="s">
        <v>25</v>
      </c>
      <c r="D137" t="s">
        <v>1</v>
      </c>
      <c r="E137">
        <v>11</v>
      </c>
      <c r="F137" s="6">
        <v>33017145.788562</v>
      </c>
      <c r="G137" s="6">
        <v>66361836.281052001</v>
      </c>
      <c r="H137" s="6">
        <v>998593579.675354</v>
      </c>
      <c r="I137" s="1" t="s">
        <v>17</v>
      </c>
      <c r="J137" s="6">
        <v>1</v>
      </c>
      <c r="K137" s="1" t="s">
        <v>18</v>
      </c>
      <c r="L137">
        <f t="shared" si="17"/>
        <v>33017145.788562</v>
      </c>
      <c r="M137">
        <f t="shared" si="18"/>
        <v>66361836.281052001</v>
      </c>
      <c r="N137">
        <f t="shared" si="19"/>
        <v>998593579.675354</v>
      </c>
      <c r="O137" s="6"/>
      <c r="P137" s="6"/>
      <c r="Q137" s="6"/>
    </row>
    <row r="138" spans="3:17">
      <c r="C138" t="s">
        <v>25</v>
      </c>
      <c r="D138" t="s">
        <v>1</v>
      </c>
      <c r="E138">
        <v>10</v>
      </c>
      <c r="F138" s="6">
        <v>32174987.840697002</v>
      </c>
      <c r="G138" s="6">
        <v>65650024.980526999</v>
      </c>
      <c r="H138" s="6">
        <v>97089676.320975006</v>
      </c>
      <c r="I138" s="1" t="s">
        <v>17</v>
      </c>
      <c r="J138" s="6">
        <v>3</v>
      </c>
      <c r="K138" s="1" t="s">
        <v>18</v>
      </c>
      <c r="L138">
        <f t="shared" si="17"/>
        <v>96524963.522091001</v>
      </c>
      <c r="M138">
        <f t="shared" si="18"/>
        <v>196950074.94158101</v>
      </c>
      <c r="N138">
        <f t="shared" si="19"/>
        <v>291269028.96292502</v>
      </c>
      <c r="O138" s="6"/>
      <c r="P138" s="6"/>
      <c r="Q138" s="6"/>
    </row>
    <row r="139" spans="3:17">
      <c r="C139" t="s">
        <v>25</v>
      </c>
      <c r="D139" t="s">
        <v>1</v>
      </c>
      <c r="E139">
        <v>9</v>
      </c>
      <c r="F139" s="6">
        <v>30980468.256638333</v>
      </c>
      <c r="G139" s="6">
        <v>61863133.858929001</v>
      </c>
      <c r="H139" s="6">
        <v>92446683.540418997</v>
      </c>
      <c r="I139" s="1" t="s">
        <v>17</v>
      </c>
      <c r="J139" s="6">
        <v>5</v>
      </c>
      <c r="K139" s="1" t="s">
        <v>18</v>
      </c>
      <c r="L139">
        <f t="shared" si="17"/>
        <v>154902341.28319168</v>
      </c>
      <c r="M139">
        <f t="shared" si="18"/>
        <v>309315669.29464501</v>
      </c>
      <c r="N139">
        <f t="shared" si="19"/>
        <v>462233417.70209497</v>
      </c>
    </row>
    <row r="140" spans="3:17">
      <c r="C140" t="s">
        <v>25</v>
      </c>
      <c r="D140" t="s">
        <v>1</v>
      </c>
      <c r="E140">
        <v>8</v>
      </c>
      <c r="F140" s="6">
        <v>28730723.192158002</v>
      </c>
      <c r="G140" s="6">
        <v>58689477.010683998</v>
      </c>
      <c r="H140" s="6">
        <v>88477098.101886004</v>
      </c>
      <c r="I140" s="1" t="s">
        <v>17</v>
      </c>
      <c r="J140" s="6">
        <v>6</v>
      </c>
      <c r="K140" s="1" t="s">
        <v>18</v>
      </c>
      <c r="L140">
        <f t="shared" si="17"/>
        <v>172384339.15294802</v>
      </c>
      <c r="M140">
        <f t="shared" si="18"/>
        <v>352136862.06410396</v>
      </c>
      <c r="N140">
        <f t="shared" si="19"/>
        <v>530862588.61131603</v>
      </c>
    </row>
    <row r="141" spans="3:17">
      <c r="C141" t="s">
        <v>25</v>
      </c>
      <c r="D141" t="s">
        <v>1</v>
      </c>
      <c r="E141">
        <v>7</v>
      </c>
      <c r="F141" s="6">
        <v>18577066.715443522</v>
      </c>
      <c r="G141" s="6">
        <v>38763369.602536485</v>
      </c>
      <c r="H141" s="6">
        <v>58739462.500479557</v>
      </c>
      <c r="I141" s="1" t="s">
        <v>17</v>
      </c>
      <c r="J141" s="6">
        <v>3</v>
      </c>
      <c r="K141" s="1" t="s">
        <v>18</v>
      </c>
      <c r="L141">
        <f t="shared" si="17"/>
        <v>55731200.146330565</v>
      </c>
      <c r="M141">
        <f t="shared" si="18"/>
        <v>116290108.80760945</v>
      </c>
      <c r="N141">
        <f t="shared" si="19"/>
        <v>176218387.50143868</v>
      </c>
    </row>
    <row r="142" spans="3:17">
      <c r="C142" t="s">
        <v>25</v>
      </c>
      <c r="D142" t="s">
        <v>1</v>
      </c>
      <c r="E142">
        <v>6</v>
      </c>
      <c r="F142" s="6">
        <v>15637064.789617963</v>
      </c>
      <c r="G142" s="6">
        <v>32024621.173664719</v>
      </c>
      <c r="H142" s="6">
        <v>50340489.893796146</v>
      </c>
      <c r="I142" s="1" t="s">
        <v>17</v>
      </c>
      <c r="J142" s="6">
        <v>4</v>
      </c>
      <c r="K142" s="1" t="s">
        <v>18</v>
      </c>
      <c r="L142">
        <f t="shared" si="17"/>
        <v>62548259.158471853</v>
      </c>
      <c r="M142">
        <f t="shared" si="18"/>
        <v>128098484.69465888</v>
      </c>
      <c r="N142">
        <f t="shared" si="19"/>
        <v>201361959.57518458</v>
      </c>
    </row>
    <row r="143" spans="3:17">
      <c r="C143" t="s">
        <v>25</v>
      </c>
      <c r="D143" t="s">
        <v>1</v>
      </c>
      <c r="E143">
        <v>5</v>
      </c>
      <c r="F143" s="6">
        <v>13534577.6796</v>
      </c>
      <c r="G143" s="6">
        <v>27064559.491560001</v>
      </c>
      <c r="H143" s="6">
        <v>41253012.97704</v>
      </c>
      <c r="I143" s="1" t="s">
        <v>17</v>
      </c>
      <c r="J143" s="6">
        <v>8</v>
      </c>
      <c r="K143" s="1" t="s">
        <v>18</v>
      </c>
      <c r="L143">
        <f t="shared" si="17"/>
        <v>108276621.4368</v>
      </c>
      <c r="M143">
        <f t="shared" si="18"/>
        <v>216516475.93248001</v>
      </c>
      <c r="N143">
        <f t="shared" si="19"/>
        <v>330024103.81632</v>
      </c>
    </row>
    <row r="144" spans="3:17">
      <c r="C144" t="s">
        <v>25</v>
      </c>
      <c r="D144" t="s">
        <v>1</v>
      </c>
      <c r="E144">
        <v>4</v>
      </c>
      <c r="F144" s="6">
        <v>12522587.726880001</v>
      </c>
      <c r="G144" s="6">
        <v>25004350.188000001</v>
      </c>
      <c r="H144" s="6">
        <v>37346226.459120005</v>
      </c>
      <c r="I144" s="1" t="s">
        <v>17</v>
      </c>
      <c r="J144" s="6">
        <v>2</v>
      </c>
      <c r="K144" s="1" t="s">
        <v>18</v>
      </c>
      <c r="L144">
        <f t="shared" si="17"/>
        <v>25045175.453760002</v>
      </c>
      <c r="M144">
        <f t="shared" si="18"/>
        <v>50008700.376000002</v>
      </c>
      <c r="N144">
        <f t="shared" si="19"/>
        <v>74692452.918240011</v>
      </c>
    </row>
    <row r="145" spans="3:14">
      <c r="C145" t="s">
        <v>25</v>
      </c>
      <c r="D145" t="s">
        <v>1</v>
      </c>
      <c r="E145">
        <v>3</v>
      </c>
      <c r="F145" s="6">
        <v>11265768.856080033</v>
      </c>
      <c r="G145" s="6">
        <v>22314876.380639967</v>
      </c>
      <c r="H145" s="6">
        <v>32614970.322240002</v>
      </c>
      <c r="I145" s="1" t="s">
        <v>17</v>
      </c>
      <c r="J145" s="6">
        <v>14</v>
      </c>
      <c r="K145" s="1" t="s">
        <v>18</v>
      </c>
      <c r="L145">
        <f t="shared" si="17"/>
        <v>157720763.98512048</v>
      </c>
      <c r="M145">
        <f t="shared" si="18"/>
        <v>312408269.32895952</v>
      </c>
      <c r="N145">
        <f t="shared" si="19"/>
        <v>456609584.51136005</v>
      </c>
    </row>
    <row r="146" spans="3:14">
      <c r="C146" t="s">
        <v>25</v>
      </c>
      <c r="D146" t="s">
        <v>1</v>
      </c>
      <c r="E146">
        <v>2</v>
      </c>
      <c r="F146" s="6">
        <v>6929996.0220000008</v>
      </c>
      <c r="G146" s="6">
        <v>14007497.510160001</v>
      </c>
      <c r="H146" s="6">
        <v>20525784.598080002</v>
      </c>
      <c r="I146" s="1" t="s">
        <v>17</v>
      </c>
      <c r="J146" s="6">
        <v>8</v>
      </c>
      <c r="K146" s="1" t="s">
        <v>18</v>
      </c>
      <c r="L146">
        <f t="shared" si="17"/>
        <v>55439968.176000006</v>
      </c>
      <c r="M146">
        <f t="shared" si="18"/>
        <v>112059980.08128001</v>
      </c>
      <c r="N146">
        <f t="shared" si="19"/>
        <v>164206276.78464001</v>
      </c>
    </row>
    <row r="147" spans="3:14">
      <c r="I147" t="s">
        <v>22</v>
      </c>
      <c r="J147" s="6">
        <f>SUM(J119:J146)</f>
        <v>531</v>
      </c>
      <c r="K147" t="s">
        <v>9</v>
      </c>
      <c r="L147">
        <f>SUM(L119:L146)</f>
        <v>1488470805.2084317</v>
      </c>
      <c r="M147">
        <f>SUM(M119:M146)</f>
        <v>3003098607.67836</v>
      </c>
      <c r="N147">
        <f>SUM(N119:N146)</f>
        <v>5480742411.9396687</v>
      </c>
    </row>
  </sheetData>
  <phoneticPr fontId="4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ncvoter</vt:lpstr>
      <vt:lpstr>abalone</vt:lpstr>
      <vt:lpstr>hepatitis</vt:lpstr>
      <vt:lpstr>weather</vt:lpstr>
      <vt:lpstr>weather-fd cover</vt:lpstr>
      <vt:lpstr>lineitem-500k</vt:lpstr>
      <vt:lpstr>lineitem-500k-fd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Zhuoxing Zhang</dc:creator>
  <cp:lastModifiedBy>Zhuoxing Zhang</cp:lastModifiedBy>
  <dcterms:created xsi:type="dcterms:W3CDTF">2015-06-05T18:17:20Z</dcterms:created>
  <dcterms:modified xsi:type="dcterms:W3CDTF">2023-10-12T07:54:26Z</dcterms:modified>
</cp:coreProperties>
</file>