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5" windowWidth="14520" windowHeight="11700" activeTab="1"/>
  </bookViews>
  <sheets>
    <sheet name="BanCorp" sheetId="5" r:id="rId1"/>
    <sheet name="BSPR" sheetId="7" r:id="rId2"/>
  </sheets>
  <externalReferences>
    <externalReference r:id="rId3"/>
    <externalReference r:id="rId4"/>
    <externalReference r:id="rId5"/>
    <externalReference r:id="rId6"/>
    <externalReference r:id="rId7"/>
    <externalReference r:id="rId8"/>
    <externalReference r:id="rId9"/>
    <externalReference r:id="rId10"/>
  </externalReferences>
  <calcPr calcId="145621"/>
</workbook>
</file>

<file path=xl/calcChain.xml><?xml version="1.0" encoding="utf-8"?>
<calcChain xmlns="http://schemas.openxmlformats.org/spreadsheetml/2006/main">
  <c r="K20" i="7" l="1"/>
  <c r="J20" i="7"/>
  <c r="I20" i="7"/>
  <c r="H20" i="7"/>
  <c r="K19" i="7"/>
  <c r="J19" i="7"/>
  <c r="I19" i="7"/>
  <c r="H19" i="7"/>
  <c r="K18" i="7"/>
  <c r="J18" i="7"/>
  <c r="I18" i="7"/>
  <c r="H18" i="7"/>
  <c r="K17" i="7"/>
  <c r="J17" i="7"/>
  <c r="I17" i="7"/>
  <c r="H17" i="7"/>
  <c r="I16" i="7" l="1"/>
  <c r="K16" i="7"/>
  <c r="J16" i="7" l="1"/>
  <c r="H16" i="7"/>
  <c r="K42" i="7" l="1"/>
  <c r="J42" i="7"/>
  <c r="I42" i="7"/>
  <c r="H42" i="7"/>
  <c r="K39" i="7"/>
  <c r="J39" i="7"/>
  <c r="I39" i="7"/>
  <c r="H39" i="7"/>
  <c r="K38" i="7"/>
  <c r="J38" i="7"/>
  <c r="I38" i="7"/>
  <c r="H38" i="7"/>
  <c r="K37" i="7"/>
  <c r="J37" i="7"/>
  <c r="I37" i="7"/>
  <c r="H37" i="7"/>
  <c r="K31" i="7"/>
  <c r="J31" i="7"/>
  <c r="I31" i="7"/>
  <c r="H31" i="7"/>
  <c r="K25" i="7"/>
  <c r="J25" i="7"/>
  <c r="I25" i="7"/>
  <c r="H25" i="7"/>
  <c r="K24" i="7"/>
  <c r="J24" i="7"/>
  <c r="I24" i="7"/>
  <c r="H24" i="7"/>
  <c r="K23" i="7"/>
  <c r="J23" i="7"/>
  <c r="I23" i="7"/>
  <c r="H23" i="7"/>
  <c r="K22" i="7"/>
  <c r="J22" i="7"/>
  <c r="I22" i="7"/>
  <c r="H22" i="7"/>
  <c r="K21" i="7"/>
  <c r="J21" i="7"/>
  <c r="I21" i="7"/>
  <c r="H21" i="7"/>
  <c r="K8" i="7" l="1"/>
  <c r="H8" i="7"/>
  <c r="J8" i="7"/>
  <c r="I8" i="7"/>
  <c r="H6" i="7" l="1"/>
  <c r="H9" i="7"/>
  <c r="I6" i="7" l="1"/>
  <c r="I9" i="7"/>
  <c r="J6" i="7" l="1"/>
  <c r="J9" i="7"/>
  <c r="H7" i="7" l="1"/>
  <c r="K6" i="7" l="1"/>
  <c r="K9" i="7"/>
  <c r="I7" i="7" l="1"/>
  <c r="J7" i="7" l="1"/>
  <c r="K7" i="7" l="1"/>
  <c r="K9" i="5" l="1"/>
  <c r="K8" i="5"/>
  <c r="K7" i="5"/>
  <c r="K6" i="5"/>
  <c r="J9" i="5"/>
  <c r="J8" i="5"/>
  <c r="J7" i="5"/>
  <c r="J6" i="5"/>
  <c r="I9" i="5"/>
  <c r="I8" i="5"/>
  <c r="I7" i="5"/>
  <c r="I6" i="5"/>
  <c r="H9" i="5"/>
  <c r="H8" i="5"/>
  <c r="H7" i="5"/>
  <c r="H6" i="5"/>
  <c r="K39" i="5" l="1"/>
  <c r="J39" i="5"/>
  <c r="I39" i="5"/>
  <c r="H39" i="5"/>
  <c r="K38" i="5"/>
  <c r="J38" i="5"/>
  <c r="I38" i="5"/>
  <c r="H38" i="5"/>
  <c r="K37" i="5"/>
  <c r="J37" i="5"/>
  <c r="I37" i="5"/>
  <c r="H37" i="5"/>
  <c r="K25" i="5" l="1"/>
  <c r="J25" i="5"/>
  <c r="I25" i="5"/>
  <c r="K24" i="5"/>
  <c r="J24" i="5"/>
  <c r="I24" i="5"/>
  <c r="H25" i="5"/>
  <c r="H24" i="5"/>
  <c r="K23" i="5"/>
  <c r="J23" i="5"/>
  <c r="I23" i="5"/>
  <c r="H23" i="5"/>
  <c r="K22" i="5"/>
  <c r="J22" i="5"/>
  <c r="I22" i="5"/>
  <c r="H22" i="5"/>
  <c r="K21" i="5"/>
  <c r="J21" i="5"/>
  <c r="I21" i="5"/>
  <c r="H21" i="5"/>
  <c r="K31" i="5" l="1"/>
  <c r="J31" i="5"/>
  <c r="I31" i="5"/>
  <c r="H31" i="5"/>
  <c r="K42" i="5" l="1"/>
  <c r="J42" i="5"/>
  <c r="I42" i="5"/>
  <c r="H42" i="5"/>
  <c r="K20" i="5"/>
  <c r="J20" i="5"/>
  <c r="I20" i="5"/>
  <c r="H20" i="5"/>
  <c r="K19" i="5"/>
  <c r="J19" i="5"/>
  <c r="I19" i="5"/>
  <c r="H19" i="5"/>
  <c r="K18" i="5"/>
  <c r="J18" i="5"/>
  <c r="I18" i="5"/>
  <c r="H18" i="5"/>
  <c r="K17" i="5"/>
  <c r="J17" i="5"/>
  <c r="I17" i="5"/>
  <c r="H17" i="5"/>
  <c r="K16" i="5"/>
  <c r="J16" i="5"/>
  <c r="I16" i="5"/>
  <c r="H16" i="5"/>
</calcChain>
</file>

<file path=xl/sharedStrings.xml><?xml version="1.0" encoding="utf-8"?>
<sst xmlns="http://schemas.openxmlformats.org/spreadsheetml/2006/main" count="535" uniqueCount="140">
  <si>
    <t>Risk type</t>
  </si>
  <si>
    <t>Ratio</t>
  </si>
  <si>
    <t>Frequency</t>
  </si>
  <si>
    <t>Amber trigger</t>
  </si>
  <si>
    <t>Red limit</t>
  </si>
  <si>
    <t>*Common Equity Tier 1</t>
  </si>
  <si>
    <t>Monthly</t>
  </si>
  <si>
    <t>&lt;=13.01%</t>
  </si>
  <si>
    <t>&lt;=11.01%</t>
  </si>
  <si>
    <t>*Total Capital</t>
  </si>
  <si>
    <t>&lt;=17.83%</t>
  </si>
  <si>
    <t>&lt;=15.83%</t>
  </si>
  <si>
    <t>*Tier 1 Leverage</t>
  </si>
  <si>
    <t>&lt;=10.80%</t>
  </si>
  <si>
    <t>&lt;=8.80%</t>
  </si>
  <si>
    <t>Tier 1 Risk-based Capital</t>
  </si>
  <si>
    <t>&lt;=15.82%</t>
  </si>
  <si>
    <t>&lt;=13.82%</t>
  </si>
  <si>
    <t>Credit risk (losses)</t>
  </si>
  <si>
    <t>Net Charge-off Rate</t>
  </si>
  <si>
    <t xml:space="preserve">Monthly </t>
  </si>
  <si>
    <t>(trailing 12m)</t>
  </si>
  <si>
    <t>BSPR</t>
  </si>
  <si>
    <t>&gt;=1.7%</t>
  </si>
  <si>
    <t>&gt;=1.9%</t>
  </si>
  <si>
    <t>Mortgages</t>
  </si>
  <si>
    <t>&gt;=1.8%</t>
  </si>
  <si>
    <t>&gt;=2.0%</t>
  </si>
  <si>
    <t>Commercial Banking</t>
  </si>
  <si>
    <t>&gt;=0.56%</t>
  </si>
  <si>
    <t>&gt;=0.60%</t>
  </si>
  <si>
    <t>Personal Loans</t>
  </si>
  <si>
    <t>Credit Cards</t>
  </si>
  <si>
    <t>60+ DPD</t>
  </si>
  <si>
    <t>&gt;=6.5%</t>
  </si>
  <si>
    <t>Commercial</t>
  </si>
  <si>
    <t>&gt;=4.3%</t>
  </si>
  <si>
    <t>Credit risk (concentration)</t>
  </si>
  <si>
    <t>*Single Obligor Exposure</t>
  </si>
  <si>
    <t>&gt;=$55.8MM</t>
  </si>
  <si>
    <t>&gt;=$69.6MM</t>
  </si>
  <si>
    <t>*Top 20 Corporates Exposure</t>
  </si>
  <si>
    <t>&gt;=$828MM</t>
  </si>
  <si>
    <t>&gt;=$993MM</t>
  </si>
  <si>
    <t>*# of counterparties with Santander Risk Rating (internal) &lt; 4.5 and exposure&gt;$10MM</t>
  </si>
  <si>
    <t>&gt;=5</t>
  </si>
  <si>
    <t>&gt;=6</t>
  </si>
  <si>
    <t>*CRE Exposure</t>
  </si>
  <si>
    <t>*Public Sector Exposure</t>
  </si>
  <si>
    <t>Portfolio</t>
  </si>
  <si>
    <t>Liquidity / funding risk</t>
  </si>
  <si>
    <t>*Stressed Survival Period</t>
  </si>
  <si>
    <t>&lt;70 days</t>
  </si>
  <si>
    <t>&lt;=45 days</t>
  </si>
  <si>
    <t>*Structural Funding Ratio (%)</t>
  </si>
  <si>
    <t>&lt;= 104%</t>
  </si>
  <si>
    <t>&lt;= 102%</t>
  </si>
  <si>
    <t>&lt;= 110%</t>
  </si>
  <si>
    <t>&lt;= 100%</t>
  </si>
  <si>
    <t>Interest rate risk</t>
  </si>
  <si>
    <t>&lt;= -4.0%</t>
  </si>
  <si>
    <t>&lt;= -5.0%</t>
  </si>
  <si>
    <t>&lt;= -5.4%</t>
  </si>
  <si>
    <t>&lt;= -6.0%</t>
  </si>
  <si>
    <t>Operational risk</t>
  </si>
  <si>
    <t xml:space="preserve">*Gross Op. Risk Losses / Gross Margin </t>
  </si>
  <si>
    <t>Quarterly</t>
  </si>
  <si>
    <t>&gt;=0.71%</t>
  </si>
  <si>
    <t>&gt;=0.88%</t>
  </si>
  <si>
    <t>Material Operational Risk Events</t>
  </si>
  <si>
    <t>N/A</t>
  </si>
  <si>
    <t>&gt;0</t>
  </si>
  <si>
    <t>Model risk</t>
  </si>
  <si>
    <t>Legacy Tier 1 Models in Production w/o Appropriate Approval</t>
  </si>
  <si>
    <t>Compliance risk</t>
  </si>
  <si>
    <t>Open MRIAs or equivalent regulatory matters requiring immediate attention</t>
  </si>
  <si>
    <t>Annual CCAR metric</t>
  </si>
  <si>
    <t>Capital adequacy</t>
  </si>
  <si>
    <t>Impairment to Pre-Provision</t>
  </si>
  <si>
    <t xml:space="preserve">Net Revenue (PPNR) </t>
  </si>
  <si>
    <t>Annual</t>
  </si>
  <si>
    <t>&gt;=$296MM</t>
  </si>
  <si>
    <t>&gt;=$319MM</t>
  </si>
  <si>
    <t>Total Credit Losses</t>
  </si>
  <si>
    <t>&gt;=$315MM</t>
  </si>
  <si>
    <t>&gt;=$340MM</t>
  </si>
  <si>
    <t>(12m trailing)</t>
  </si>
  <si>
    <t>Bancorp</t>
  </si>
  <si>
    <t>&gt;=$321MM</t>
  </si>
  <si>
    <t>&gt;=$400MM</t>
  </si>
  <si>
    <t>&gt;=$898MM</t>
  </si>
  <si>
    <t>&gt;=$1,121MM</t>
  </si>
  <si>
    <t>&gt;=$449MM</t>
  </si>
  <si>
    <t>&gt;=$561MM</t>
  </si>
  <si>
    <t>Liquidity Coverage Ratio</t>
  </si>
  <si>
    <t>Unitl Q1 2017 &gt; 2 +Q1 2017 &gt;0</t>
  </si>
  <si>
    <r>
      <t>*Industry Exposure</t>
    </r>
    <r>
      <rPr>
        <vertAlign val="superscript"/>
        <sz val="11"/>
        <color rgb="FF000000"/>
        <rFont val="Arial"/>
        <family val="2"/>
      </rPr>
      <t>1</t>
    </r>
  </si>
  <si>
    <r>
      <t>*NII</t>
    </r>
    <r>
      <rPr>
        <vertAlign val="superscript"/>
        <sz val="11"/>
        <color rgb="FF000000"/>
        <rFont val="Arial"/>
        <family val="2"/>
      </rPr>
      <t>1</t>
    </r>
    <r>
      <rPr>
        <sz val="11"/>
        <color rgb="FF000000"/>
        <rFont val="Arial"/>
        <family val="2"/>
      </rPr>
      <t xml:space="preserve"> Sensitivity (+/- 100bps)</t>
    </r>
  </si>
  <si>
    <r>
      <t>*MVE</t>
    </r>
    <r>
      <rPr>
        <vertAlign val="superscript"/>
        <sz val="11"/>
        <color rgb="FF000000"/>
        <rFont val="Arial"/>
        <family val="2"/>
      </rPr>
      <t>2</t>
    </r>
    <r>
      <rPr>
        <sz val="11"/>
        <color rgb="FF000000"/>
        <rFont val="Arial"/>
        <family val="2"/>
      </rPr>
      <t xml:space="preserve"> Sensitivity (+/- 100bps)</t>
    </r>
  </si>
  <si>
    <t>&gt;=6.1%</t>
  </si>
  <si>
    <t>&gt;=7.3%</t>
  </si>
  <si>
    <t>&gt;=7.8%</t>
  </si>
  <si>
    <t>&gt;=2.6%</t>
  </si>
  <si>
    <t>&gt;=2.8%</t>
  </si>
  <si>
    <t>&gt;=7.1%</t>
  </si>
  <si>
    <t>&gt;=$436MM</t>
  </si>
  <si>
    <t>&gt;=$543MM</t>
  </si>
  <si>
    <t>&gt;=6.6%</t>
  </si>
  <si>
    <t>&gt;=11.7%</t>
  </si>
  <si>
    <t>&gt;=12.7%</t>
  </si>
  <si>
    <t>&gt;=4.7%</t>
  </si>
  <si>
    <t xml:space="preserve">RAS metrics that may require threshold recalibration  </t>
  </si>
  <si>
    <t>RAS Testing  Comments</t>
  </si>
  <si>
    <t xml:space="preserve">Potential recalibration of the AMBER to &gt;=2.0% and the RED proportionally considering continued economic deterioration and evolution of credit indicators with no expectation of improvement in the medium term. </t>
  </si>
  <si>
    <t>Proposal to recalibrate the AMBER to &gt;=6.2% and the RED proportionally considering continued economic deterioration and evolution of credit indicators with no expectation of improvement in the medium term. This is within the Bank's strategy and appetite to continue with this portfolio considering the credit yield for this portfolio is 12.61%.</t>
  </si>
  <si>
    <t>Potential recalibration of the AMBER to &gt;=3.1% and the RED proportionally considering continued economic deterioration and evolution of credit indicators with no expectation of improvement in the medium term.  This is within the Bank's strategy and appetite to continue with this portfolio considering the credit yield for this portfolio is 15.93%.</t>
  </si>
  <si>
    <t>The budget is not available however we don't anticipate issues based on observed trend.</t>
  </si>
  <si>
    <t>The budget is not available.</t>
  </si>
  <si>
    <t>The budget is not available however we don't anticipate issues based on observed trend</t>
  </si>
  <si>
    <t>No proyections are available.</t>
  </si>
  <si>
    <t>CCAR</t>
  </si>
  <si>
    <t>Actual Data</t>
  </si>
  <si>
    <t>P-19</t>
  </si>
  <si>
    <t>Current RAS BOD approved thresholds</t>
  </si>
  <si>
    <t>N/Avail</t>
  </si>
  <si>
    <t>$255MM</t>
  </si>
  <si>
    <t>$239MM</t>
  </si>
  <si>
    <t>Ok</t>
  </si>
  <si>
    <t>Potential recalibration of the AMBER to &gt;=2.0% and the RED proportionally considering continued economic deterioration and evolution of credit indicators with no expectation of improvement in the medium term.</t>
  </si>
  <si>
    <t>Potential recalibration of the AMBER to &gt;=3.1% and the RED proportionally considering continued economic deterioration and evolution of credit indicators with no expectation of improvement in the medium term. This is within the Bank's strategy and appetite to continue with this portfolio considering the credit yield for this portfolio is 15.93%.</t>
  </si>
  <si>
    <t>RAS Testing Comments</t>
  </si>
  <si>
    <t>1. Data included is from June 2016</t>
  </si>
  <si>
    <t>&gt; 90 days</t>
  </si>
  <si>
    <t>1. Data included is from 2Q 2016</t>
  </si>
  <si>
    <r>
      <t>*NII</t>
    </r>
    <r>
      <rPr>
        <sz val="11"/>
        <color rgb="FF000000"/>
        <rFont val="Arial"/>
        <family val="2"/>
      </rPr>
      <t xml:space="preserve"> Sensitivity (+/- 100bps)</t>
    </r>
  </si>
  <si>
    <r>
      <t>*MVE</t>
    </r>
    <r>
      <rPr>
        <sz val="11"/>
        <color rgb="FF000000"/>
        <rFont val="Arial"/>
        <family val="2"/>
      </rPr>
      <t xml:space="preserve"> Sensitivity (+/- 100bps)</t>
    </r>
  </si>
  <si>
    <t>Potential recalibration of the AMBER to &gt;=1.10% and the RED proportionally considering continued economic deterioration, increase in Adversely Classified Assets (ACA) and a specific NCO of $9MM (Hotel Sheraton - non-collaterized portion). This is within the Bank's strategy and appetite to continue with this portfolio considering the credit yield for this portfolio is  4.52%.</t>
  </si>
  <si>
    <t>Potential recalibration of the AMBER to &gt;=13.2% and the RED poportionally considering the recent change in the accounting rule methodology for calculating the 60+ DPD for the mortgage portfolio.</t>
  </si>
  <si>
    <t>The budget is not available however a potential recalibration is possible according to the Market Risk Area due to the implementation QRM and changes in limits for the IHC which might become amber levels for the RAS.</t>
  </si>
  <si>
    <t>Ok, however a potential recalibration is possible according to the Market Risk 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</si>
</sst>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6" formatCode="&quot;$&quot;#,##0_);[Red]\(&quot;$&quot;#,##0\)"/>
    <numFmt numFmtId="8" formatCode="&quot;$&quot;#,##0.00_);[Red]\(&quot;$&quot;#,##0.00\)"/>
    <numFmt numFmtId="44" formatCode="_(&quot;$&quot;* #,##0.00_);_(&quot;$&quot;* \(#,##0.00\);_(&quot;$&quot;* &quot;-&quot;??_);_(@_)"/>
    <numFmt numFmtId="164" formatCode="[$-409]mmm\-yy;@"/>
    <numFmt numFmtId="165" formatCode="0.0%"/>
    <numFmt numFmtId="166" formatCode="_(&quot;$&quot;* #,##0_);_(&quot;$&quot;* \(#,##0\);_(&quot;$&quot;* &quot;-&quot;??_);_(@_)"/>
    <numFmt numFmtId="167" formatCode="0.0"/>
  </numFmts>
  <fonts count="12" x14ac:knownFonts="1">
    <font>
      <sz val="11"/>
      <color theme="1"/>
      <name val="Calibri"/>
      <family val="2"/>
      <scheme val="minor"/>
    </font>
    <font>
      <sz val="11"/>
      <color theme="1"/>
      <name val="Calibri"/>
      <family val="2"/>
      <scheme val="minor"/>
    </font>
    <font>
      <sz val="11"/>
      <color rgb="FF000000"/>
      <name val="Arial"/>
      <family val="2"/>
    </font>
    <font>
      <b/>
      <sz val="11"/>
      <color rgb="FF000000"/>
      <name val="Arial"/>
      <family val="2"/>
    </font>
    <font>
      <sz val="11"/>
      <color rgb="FF000000"/>
      <name val="Arial"/>
      <family val="2"/>
    </font>
    <font>
      <sz val="11"/>
      <color theme="1"/>
      <name val="Arial"/>
      <family val="2"/>
    </font>
    <font>
      <b/>
      <sz val="11"/>
      <color rgb="FFFF0000"/>
      <name val="Arial"/>
      <family val="2"/>
    </font>
    <font>
      <b/>
      <sz val="11"/>
      <color rgb="FFFFFFFF"/>
      <name val="Arial"/>
      <family val="2"/>
    </font>
    <font>
      <vertAlign val="superscript"/>
      <sz val="11"/>
      <color rgb="FF000000"/>
      <name val="Arial"/>
      <family val="2"/>
    </font>
    <font>
      <sz val="11"/>
      <name val="Arial"/>
      <family val="2"/>
    </font>
    <font>
      <b/>
      <sz val="11"/>
      <color theme="1"/>
      <name val="Arial"/>
      <family val="2"/>
    </font>
    <font>
      <b/>
      <sz val="13"/>
      <color theme="1"/>
      <name val="Arial"/>
      <family val="2"/>
    </font>
  </fonts>
  <fills count="11">
    <fill>
      <patternFill patternType="none"/>
    </fill>
    <fill>
      <patternFill patternType="gray125"/>
    </fill>
    <fill>
      <patternFill patternType="solid">
        <fgColor rgb="FFD9D9D9"/>
        <bgColor indexed="64"/>
      </patternFill>
    </fill>
    <fill>
      <patternFill patternType="solid">
        <fgColor rgb="FFFFC000"/>
        <bgColor indexed="64"/>
      </patternFill>
    </fill>
    <fill>
      <patternFill patternType="solid">
        <fgColor rgb="FFFF0000"/>
        <bgColor indexed="64"/>
      </patternFill>
    </fill>
    <fill>
      <patternFill patternType="solid">
        <fgColor rgb="FFE8F6E6"/>
        <bgColor indexed="64"/>
      </patternFill>
    </fill>
    <fill>
      <patternFill patternType="solid">
        <fgColor rgb="FFFFFFCC"/>
        <bgColor indexed="64"/>
      </patternFill>
    </fill>
    <fill>
      <patternFill patternType="solid">
        <fgColor rgb="FFFFCCCC"/>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00B0F0"/>
        <bgColor indexed="64"/>
      </patternFill>
    </fill>
  </fills>
  <borders count="19">
    <border>
      <left/>
      <right/>
      <top/>
      <bottom/>
      <diagonal/>
    </border>
    <border>
      <left/>
      <right/>
      <top/>
      <bottom style="thin">
        <color rgb="FFA5A5A5"/>
      </bottom>
      <diagonal/>
    </border>
    <border>
      <left/>
      <right/>
      <top style="thin">
        <color rgb="FFA5A5A5"/>
      </top>
      <bottom style="thin">
        <color rgb="FFA5A5A5"/>
      </bottom>
      <diagonal/>
    </border>
    <border>
      <left/>
      <right/>
      <top style="thin">
        <color rgb="FFA5A5A5"/>
      </top>
      <bottom/>
      <diagonal/>
    </border>
    <border>
      <left/>
      <right style="thick">
        <color rgb="FFFFFFFF"/>
      </right>
      <top style="thin">
        <color rgb="FFA5A5A5"/>
      </top>
      <bottom style="thin">
        <color rgb="FFA5A5A5"/>
      </bottom>
      <diagonal/>
    </border>
    <border>
      <left style="thick">
        <color rgb="FFFFFFFF"/>
      </left>
      <right/>
      <top style="thin">
        <color rgb="FFA5A5A5"/>
      </top>
      <bottom style="thin">
        <color rgb="FFA5A5A5"/>
      </bottom>
      <diagonal/>
    </border>
    <border>
      <left/>
      <right style="thick">
        <color rgb="FFFFFFFF"/>
      </right>
      <top/>
      <bottom style="thin">
        <color rgb="FFA5A5A5"/>
      </bottom>
      <diagonal/>
    </border>
    <border>
      <left style="thick">
        <color rgb="FFFFFFFF"/>
      </left>
      <right/>
      <top/>
      <bottom style="thin">
        <color rgb="FFA5A5A5"/>
      </bottom>
      <diagonal/>
    </border>
    <border>
      <left/>
      <right style="thick">
        <color rgb="FFFFFFFF"/>
      </right>
      <top style="thin">
        <color rgb="FFA5A5A5"/>
      </top>
      <bottom/>
      <diagonal/>
    </border>
    <border>
      <left style="thick">
        <color rgb="FFFFFFFF"/>
      </left>
      <right/>
      <top style="thin">
        <color rgb="FFA5A5A5"/>
      </top>
      <bottom/>
      <diagonal/>
    </border>
    <border>
      <left style="thick">
        <color rgb="FFFFFFFF"/>
      </left>
      <right style="thick">
        <color rgb="FFFFFFFF"/>
      </right>
      <top/>
      <bottom style="thin">
        <color rgb="FFA5A5A5"/>
      </bottom>
      <diagonal/>
    </border>
    <border>
      <left style="thick">
        <color rgb="FFFFFFFF"/>
      </left>
      <right style="thick">
        <color rgb="FFFFFFFF"/>
      </right>
      <top style="thin">
        <color rgb="FFA5A5A5"/>
      </top>
      <bottom style="thin">
        <color rgb="FFA5A5A5"/>
      </bottom>
      <diagonal/>
    </border>
    <border>
      <left/>
      <right style="thick">
        <color rgb="FFFFFFFF"/>
      </right>
      <top/>
      <bottom/>
      <diagonal/>
    </border>
    <border>
      <left style="thick">
        <color rgb="FFFFFFFF"/>
      </left>
      <right style="thick">
        <color rgb="FFFFFFFF"/>
      </right>
      <top style="thin">
        <color rgb="FFA5A5A5"/>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67">
    <xf numFmtId="0" fontId="0" fillId="0" borderId="0" xfId="0"/>
    <xf numFmtId="0" fontId="4" fillId="0" borderId="2" xfId="0" applyFont="1" applyBorder="1" applyAlignment="1">
      <alignment horizontal="left" vertical="center" wrapText="1" readingOrder="1"/>
    </xf>
    <xf numFmtId="0" fontId="4" fillId="0" borderId="2" xfId="0" applyFont="1" applyBorder="1" applyAlignment="1">
      <alignment horizontal="center" vertical="center" wrapText="1" readingOrder="1"/>
    </xf>
    <xf numFmtId="0" fontId="4" fillId="6" borderId="2" xfId="0" applyFont="1" applyFill="1" applyBorder="1" applyAlignment="1">
      <alignment horizontal="center" vertical="center" wrapText="1" readingOrder="1"/>
    </xf>
    <xf numFmtId="0" fontId="4" fillId="7" borderId="2" xfId="0" applyFont="1" applyFill="1" applyBorder="1" applyAlignment="1">
      <alignment horizontal="center" vertical="center" wrapText="1" readingOrder="1"/>
    </xf>
    <xf numFmtId="10" fontId="4" fillId="5" borderId="11" xfId="0" applyNumberFormat="1" applyFont="1" applyFill="1" applyBorder="1" applyAlignment="1">
      <alignment horizontal="center" vertical="center" wrapText="1" readingOrder="1"/>
    </xf>
    <xf numFmtId="0" fontId="5" fillId="0" borderId="0" xfId="0" applyFont="1"/>
    <xf numFmtId="0" fontId="6" fillId="0" borderId="1" xfId="0" applyFont="1" applyBorder="1" applyAlignment="1">
      <alignment horizontal="left" vertical="center" wrapText="1" readingOrder="1"/>
    </xf>
    <xf numFmtId="0" fontId="6" fillId="0" borderId="1" xfId="0" applyFont="1" applyBorder="1" applyAlignment="1">
      <alignment horizontal="center" vertical="center" wrapText="1" readingOrder="1"/>
    </xf>
    <xf numFmtId="0" fontId="3" fillId="3" borderId="1" xfId="0" applyFont="1" applyFill="1" applyBorder="1" applyAlignment="1">
      <alignment horizontal="center" vertical="center" wrapText="1" readingOrder="1"/>
    </xf>
    <xf numFmtId="0" fontId="7" fillId="4" borderId="1" xfId="0" applyFont="1" applyFill="1" applyBorder="1" applyAlignment="1">
      <alignment horizontal="center" vertical="center" wrapText="1" readingOrder="1"/>
    </xf>
    <xf numFmtId="0" fontId="5" fillId="0" borderId="0" xfId="0" applyFont="1" applyAlignment="1">
      <alignment horizontal="center" vertical="top" wrapText="1"/>
    </xf>
    <xf numFmtId="0" fontId="5" fillId="0" borderId="1" xfId="0" applyFont="1" applyBorder="1" applyAlignment="1">
      <alignment horizontal="center" vertical="top" wrapText="1"/>
    </xf>
    <xf numFmtId="0" fontId="6" fillId="0" borderId="6" xfId="0" applyFont="1" applyBorder="1" applyAlignment="1">
      <alignment horizontal="center" vertical="center" wrapText="1" readingOrder="1"/>
    </xf>
    <xf numFmtId="164" fontId="3" fillId="2" borderId="7" xfId="0" applyNumberFormat="1" applyFont="1" applyFill="1" applyBorder="1" applyAlignment="1">
      <alignment horizontal="center" vertical="center" wrapText="1" readingOrder="1"/>
    </xf>
    <xf numFmtId="164" fontId="3" fillId="2" borderId="10" xfId="0" applyNumberFormat="1" applyFont="1" applyFill="1" applyBorder="1" applyAlignment="1">
      <alignment horizontal="center" vertical="center" wrapText="1" readingOrder="1"/>
    </xf>
    <xf numFmtId="10" fontId="4" fillId="5" borderId="5" xfId="0" applyNumberFormat="1" applyFont="1" applyFill="1" applyBorder="1" applyAlignment="1">
      <alignment horizontal="center" vertical="center" wrapText="1" readingOrder="1"/>
    </xf>
    <xf numFmtId="0" fontId="4" fillId="0" borderId="4" xfId="0" applyFont="1" applyBorder="1" applyAlignment="1">
      <alignment horizontal="center" vertical="center" wrapText="1" readingOrder="1"/>
    </xf>
    <xf numFmtId="0" fontId="4" fillId="0" borderId="0" xfId="0" applyFont="1" applyAlignment="1">
      <alignment horizontal="center" vertical="center" wrapText="1" readingOrder="1"/>
    </xf>
    <xf numFmtId="10" fontId="4" fillId="7" borderId="11" xfId="2" applyNumberFormat="1" applyFont="1" applyFill="1" applyBorder="1" applyAlignment="1">
      <alignment horizontal="center" vertical="center" wrapText="1" readingOrder="1"/>
    </xf>
    <xf numFmtId="0" fontId="3" fillId="0" borderId="0" xfId="0" applyFont="1" applyBorder="1" applyAlignment="1">
      <alignment vertical="center" wrapText="1" readingOrder="1"/>
    </xf>
    <xf numFmtId="0" fontId="3" fillId="0" borderId="1" xfId="0" applyFont="1" applyBorder="1" applyAlignment="1">
      <alignment vertical="center" wrapText="1" readingOrder="1"/>
    </xf>
    <xf numFmtId="0" fontId="3" fillId="0" borderId="3" xfId="0" applyFont="1" applyBorder="1" applyAlignment="1">
      <alignment vertical="center" wrapText="1" readingOrder="1"/>
    </xf>
    <xf numFmtId="0" fontId="4" fillId="5" borderId="11" xfId="0" applyFont="1" applyFill="1" applyBorder="1" applyAlignment="1">
      <alignment horizontal="center" vertical="center" wrapText="1" readingOrder="1"/>
    </xf>
    <xf numFmtId="0" fontId="3" fillId="0" borderId="2" xfId="0" applyFont="1" applyBorder="1" applyAlignment="1">
      <alignment vertical="center" wrapText="1" readingOrder="1"/>
    </xf>
    <xf numFmtId="0" fontId="4" fillId="5" borderId="5" xfId="0" applyFont="1" applyFill="1" applyBorder="1" applyAlignment="1">
      <alignment horizontal="center" vertical="center" wrapText="1" readingOrder="1"/>
    </xf>
    <xf numFmtId="9" fontId="4" fillId="5" borderId="5" xfId="0" applyNumberFormat="1" applyFont="1" applyFill="1" applyBorder="1" applyAlignment="1">
      <alignment horizontal="center" vertical="center" wrapText="1" readingOrder="1"/>
    </xf>
    <xf numFmtId="0" fontId="4" fillId="0" borderId="2" xfId="0" applyFont="1" applyBorder="1" applyAlignment="1">
      <alignment horizontal="center" wrapText="1" readingOrder="1"/>
    </xf>
    <xf numFmtId="0" fontId="4" fillId="7" borderId="5" xfId="0" applyFont="1" applyFill="1" applyBorder="1" applyAlignment="1">
      <alignment horizontal="center" vertical="center" wrapText="1" readingOrder="1"/>
    </xf>
    <xf numFmtId="0" fontId="4" fillId="0" borderId="3" xfId="0" applyFont="1" applyBorder="1" applyAlignment="1">
      <alignment horizontal="left" wrapText="1" readingOrder="1"/>
    </xf>
    <xf numFmtId="0" fontId="4" fillId="5" borderId="9" xfId="0" applyFont="1" applyFill="1" applyBorder="1" applyAlignment="1">
      <alignment horizontal="center" vertical="center" wrapText="1" readingOrder="1"/>
    </xf>
    <xf numFmtId="0" fontId="4" fillId="7" borderId="0" xfId="0" applyFont="1" applyFill="1" applyBorder="1" applyAlignment="1">
      <alignment horizontal="center" wrapText="1" readingOrder="1"/>
    </xf>
    <xf numFmtId="0" fontId="3" fillId="0" borderId="2" xfId="0" applyFont="1" applyBorder="1" applyAlignment="1">
      <alignment horizontal="left" vertical="center" wrapText="1" readingOrder="1"/>
    </xf>
    <xf numFmtId="0" fontId="4" fillId="0" borderId="1" xfId="0" applyFont="1" applyBorder="1" applyAlignment="1">
      <alignment horizontal="left" wrapText="1" readingOrder="1"/>
    </xf>
    <xf numFmtId="0" fontId="4" fillId="0" borderId="2" xfId="0" applyFont="1" applyFill="1" applyBorder="1" applyAlignment="1">
      <alignment horizontal="left" vertical="center" wrapText="1" readingOrder="1"/>
    </xf>
    <xf numFmtId="0" fontId="4" fillId="7" borderId="3" xfId="0" applyFont="1" applyFill="1" applyBorder="1" applyAlignment="1">
      <alignment horizontal="center" vertical="center" wrapText="1" readingOrder="1"/>
    </xf>
    <xf numFmtId="0" fontId="3" fillId="0" borderId="3" xfId="0" applyFont="1" applyBorder="1" applyAlignment="1">
      <alignment horizontal="left" vertical="center" wrapText="1" readingOrder="1"/>
    </xf>
    <xf numFmtId="0" fontId="4" fillId="0" borderId="8" xfId="0" applyFont="1" applyBorder="1" applyAlignment="1">
      <alignment horizontal="center" vertical="center" wrapText="1" readingOrder="1"/>
    </xf>
    <xf numFmtId="0" fontId="4" fillId="6" borderId="3" xfId="0" applyFont="1" applyFill="1" applyBorder="1" applyAlignment="1">
      <alignment horizontal="center" vertical="center" wrapText="1" readingOrder="1"/>
    </xf>
    <xf numFmtId="0" fontId="4" fillId="0" borderId="3" xfId="0" applyFont="1" applyBorder="1" applyAlignment="1">
      <alignment horizontal="center" vertical="center" wrapText="1" readingOrder="1"/>
    </xf>
    <xf numFmtId="0" fontId="4" fillId="0" borderId="1" xfId="0" applyFont="1" applyBorder="1" applyAlignment="1">
      <alignment horizontal="center" vertical="center" wrapText="1" readingOrder="1"/>
    </xf>
    <xf numFmtId="9" fontId="4" fillId="5" borderId="5" xfId="2" applyFont="1" applyFill="1" applyBorder="1" applyAlignment="1">
      <alignment horizontal="center" vertical="center" wrapText="1" readingOrder="1"/>
    </xf>
    <xf numFmtId="0" fontId="6" fillId="0" borderId="1" xfId="0" applyFont="1" applyFill="1" applyBorder="1" applyAlignment="1">
      <alignment horizontal="left" vertical="center" wrapText="1" readingOrder="1"/>
    </xf>
    <xf numFmtId="0" fontId="2" fillId="7" borderId="3" xfId="0" applyFont="1" applyFill="1" applyBorder="1" applyAlignment="1">
      <alignment horizontal="center" vertical="center" wrapText="1" readingOrder="1"/>
    </xf>
    <xf numFmtId="0" fontId="2" fillId="6" borderId="3" xfId="0" applyFont="1" applyFill="1" applyBorder="1" applyAlignment="1">
      <alignment horizontal="center" vertical="center" wrapText="1" readingOrder="1"/>
    </xf>
    <xf numFmtId="0" fontId="2" fillId="7" borderId="2" xfId="0" applyFont="1" applyFill="1" applyBorder="1" applyAlignment="1">
      <alignment horizontal="center" vertical="center" wrapText="1" readingOrder="1"/>
    </xf>
    <xf numFmtId="0" fontId="2" fillId="6" borderId="2" xfId="0" applyFont="1" applyFill="1" applyBorder="1" applyAlignment="1">
      <alignment horizontal="center" vertical="center" wrapText="1" readingOrder="1"/>
    </xf>
    <xf numFmtId="165" fontId="4" fillId="5" borderId="11" xfId="0" applyNumberFormat="1" applyFont="1" applyFill="1" applyBorder="1" applyAlignment="1">
      <alignment horizontal="center" vertical="center" wrapText="1" readingOrder="1"/>
    </xf>
    <xf numFmtId="165" fontId="4" fillId="7" borderId="11" xfId="2" applyNumberFormat="1" applyFont="1" applyFill="1" applyBorder="1" applyAlignment="1">
      <alignment horizontal="center" vertical="center" wrapText="1" readingOrder="1"/>
    </xf>
    <xf numFmtId="165" fontId="2" fillId="7" borderId="11" xfId="2" applyNumberFormat="1" applyFont="1" applyFill="1" applyBorder="1" applyAlignment="1">
      <alignment horizontal="center" vertical="center" wrapText="1" readingOrder="1"/>
    </xf>
    <xf numFmtId="165" fontId="4" fillId="6" borderId="11" xfId="2" applyNumberFormat="1" applyFont="1" applyFill="1" applyBorder="1" applyAlignment="1">
      <alignment horizontal="center" vertical="center" wrapText="1" readingOrder="1"/>
    </xf>
    <xf numFmtId="165" fontId="4" fillId="5" borderId="11" xfId="2" applyNumberFormat="1" applyFont="1" applyFill="1" applyBorder="1" applyAlignment="1">
      <alignment horizontal="center" vertical="center" wrapText="1" readingOrder="1"/>
    </xf>
    <xf numFmtId="166" fontId="4" fillId="5" borderId="11" xfId="1" applyNumberFormat="1" applyFont="1" applyFill="1" applyBorder="1" applyAlignment="1">
      <alignment horizontal="center" vertical="center" wrapText="1" readingOrder="1"/>
    </xf>
    <xf numFmtId="0" fontId="10" fillId="8" borderId="14" xfId="0" applyFont="1" applyFill="1" applyBorder="1" applyAlignment="1">
      <alignment horizontal="center" vertical="center"/>
    </xf>
    <xf numFmtId="0" fontId="10" fillId="0" borderId="15" xfId="0" applyFont="1" applyBorder="1" applyAlignment="1">
      <alignment horizontal="center" vertical="center" wrapText="1"/>
    </xf>
    <xf numFmtId="0" fontId="10" fillId="10" borderId="0" xfId="0" applyFont="1" applyFill="1" applyAlignment="1">
      <alignment horizontal="left" vertical="center" wrapText="1"/>
    </xf>
    <xf numFmtId="167" fontId="5" fillId="0" borderId="0" xfId="0" applyNumberFormat="1" applyFont="1" applyAlignment="1">
      <alignment horizontal="left" vertical="center" wrapText="1"/>
    </xf>
    <xf numFmtId="167" fontId="5" fillId="0" borderId="0" xfId="0" applyNumberFormat="1" applyFont="1" applyAlignment="1">
      <alignment horizontal="left" vertical="center" wrapText="1"/>
    </xf>
    <xf numFmtId="167" fontId="5" fillId="0" borderId="0" xfId="0" applyNumberFormat="1" applyFont="1" applyAlignment="1">
      <alignment horizontal="left" vertical="center" wrapText="1"/>
    </xf>
    <xf numFmtId="167" fontId="5"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vertical="center" wrapText="1"/>
    </xf>
    <xf numFmtId="0" fontId="2" fillId="9" borderId="11" xfId="0" applyFont="1" applyFill="1" applyBorder="1" applyAlignment="1">
      <alignment horizontal="center" vertical="center" wrapText="1" readingOrder="1"/>
    </xf>
    <xf numFmtId="0" fontId="2" fillId="9" borderId="11" xfId="0" applyFont="1" applyFill="1" applyBorder="1" applyAlignment="1">
      <alignment horizontal="center" vertical="center" wrapText="1" readingOrder="1"/>
    </xf>
    <xf numFmtId="0" fontId="5" fillId="0" borderId="0" xfId="0" applyFont="1" applyAlignment="1">
      <alignment horizontal="left" vertical="center" wrapText="1"/>
    </xf>
    <xf numFmtId="0" fontId="10" fillId="0" borderId="14" xfId="0" applyFont="1" applyBorder="1" applyAlignment="1">
      <alignment horizontal="center" vertical="center" wrapText="1"/>
    </xf>
    <xf numFmtId="0" fontId="5" fillId="0" borderId="0" xfId="0" applyFont="1" applyAlignment="1">
      <alignment horizontal="left" vertical="center" wrapText="1"/>
    </xf>
    <xf numFmtId="0" fontId="2" fillId="5" borderId="11" xfId="0" applyFont="1" applyFill="1" applyBorder="1" applyAlignment="1">
      <alignment horizontal="center" vertical="center" wrapText="1" readingOrder="1"/>
    </xf>
    <xf numFmtId="0" fontId="2" fillId="9" borderId="11" xfId="0" applyFont="1" applyFill="1" applyBorder="1" applyAlignment="1">
      <alignment horizontal="center" vertical="center" wrapText="1" readingOrder="1"/>
    </xf>
    <xf numFmtId="0" fontId="2" fillId="9" borderId="11" xfId="0" applyFont="1" applyFill="1" applyBorder="1" applyAlignment="1">
      <alignment horizontal="center" vertical="center" wrapText="1" readingOrder="1"/>
    </xf>
    <xf numFmtId="0" fontId="2" fillId="9" borderId="11" xfId="0" applyFont="1" applyFill="1" applyBorder="1" applyAlignment="1">
      <alignment horizontal="center" vertical="center" wrapText="1" readingOrder="1"/>
    </xf>
    <xf numFmtId="0" fontId="2" fillId="5" borderId="5" xfId="0" applyFont="1" applyFill="1" applyBorder="1" applyAlignment="1">
      <alignment horizontal="center" vertical="center" wrapText="1" readingOrder="1"/>
    </xf>
    <xf numFmtId="164" fontId="3" fillId="2" borderId="7" xfId="0" applyNumberFormat="1" applyFont="1" applyFill="1" applyBorder="1" applyAlignment="1">
      <alignment horizontal="center" vertical="center" wrapText="1" readingOrder="1"/>
    </xf>
    <xf numFmtId="0" fontId="5" fillId="0" borderId="0" xfId="0" applyFont="1" applyAlignment="1">
      <alignment horizontal="left" vertical="center" wrapText="1"/>
    </xf>
    <xf numFmtId="165" fontId="2" fillId="9" borderId="11" xfId="0" applyNumberFormat="1" applyFont="1" applyFill="1" applyBorder="1" applyAlignment="1">
      <alignment horizontal="center" vertical="center" wrapText="1" readingOrder="1"/>
    </xf>
    <xf numFmtId="0" fontId="2" fillId="9" borderId="11" xfId="0" applyFont="1" applyFill="1" applyBorder="1" applyAlignment="1">
      <alignment horizontal="center" vertical="center" wrapText="1" readingOrder="1"/>
    </xf>
    <xf numFmtId="167" fontId="5" fillId="0" borderId="0" xfId="0" applyNumberFormat="1" applyFont="1" applyAlignment="1">
      <alignment horizontal="left" vertical="center" wrapText="1"/>
    </xf>
    <xf numFmtId="0" fontId="4" fillId="10" borderId="4" xfId="0" applyFont="1" applyFill="1" applyBorder="1" applyAlignment="1">
      <alignment horizontal="center" vertical="center" wrapText="1" readingOrder="1"/>
    </xf>
    <xf numFmtId="0" fontId="5" fillId="10" borderId="0" xfId="0" applyFont="1" applyFill="1" applyAlignment="1">
      <alignment horizontal="center" vertical="center" wrapText="1"/>
    </xf>
    <xf numFmtId="164" fontId="3" fillId="2" borderId="7" xfId="0" applyNumberFormat="1" applyFont="1" applyFill="1" applyBorder="1" applyAlignment="1">
      <alignment horizontal="center" vertical="center" wrapText="1" readingOrder="1"/>
    </xf>
    <xf numFmtId="0" fontId="5" fillId="0" borderId="0" xfId="0" applyFont="1" applyAlignment="1">
      <alignment horizontal="left" vertical="center" wrapText="1"/>
    </xf>
    <xf numFmtId="167" fontId="5" fillId="0" borderId="0" xfId="0" applyNumberFormat="1" applyFont="1" applyAlignment="1">
      <alignment horizontal="left" vertical="center" wrapText="1"/>
    </xf>
    <xf numFmtId="165" fontId="4" fillId="10" borderId="4" xfId="0" applyNumberFormat="1" applyFont="1" applyFill="1" applyBorder="1" applyAlignment="1">
      <alignment horizontal="center" vertical="center" wrapText="1" readingOrder="1"/>
    </xf>
    <xf numFmtId="0" fontId="10" fillId="10" borderId="0" xfId="0" applyFont="1" applyFill="1" applyAlignment="1">
      <alignment horizontal="left" vertical="center" wrapText="1"/>
    </xf>
    <xf numFmtId="165" fontId="4" fillId="7" borderId="2" xfId="2" applyNumberFormat="1" applyFont="1" applyFill="1" applyBorder="1" applyAlignment="1">
      <alignment horizontal="center" vertical="center" wrapText="1" readingOrder="1"/>
    </xf>
    <xf numFmtId="0" fontId="10" fillId="0" borderId="14" xfId="0" applyFont="1" applyBorder="1" applyAlignment="1">
      <alignment horizontal="center" vertical="center" wrapText="1"/>
    </xf>
    <xf numFmtId="0" fontId="5" fillId="0" borderId="0" xfId="0" applyFont="1" applyAlignment="1">
      <alignment vertical="center" wrapText="1"/>
    </xf>
    <xf numFmtId="0" fontId="10" fillId="0" borderId="14" xfId="0" applyFont="1" applyBorder="1" applyAlignment="1">
      <alignment horizontal="center" vertical="center" wrapText="1"/>
    </xf>
    <xf numFmtId="0" fontId="5" fillId="0" borderId="18" xfId="0" applyFont="1" applyBorder="1" applyAlignment="1">
      <alignment vertical="center" wrapText="1"/>
    </xf>
    <xf numFmtId="167" fontId="5" fillId="0" borderId="0" xfId="0" applyNumberFormat="1" applyFont="1" applyAlignment="1">
      <alignment horizontal="left" vertical="center" wrapText="1"/>
    </xf>
    <xf numFmtId="167" fontId="5" fillId="0" borderId="0" xfId="0" applyNumberFormat="1" applyFont="1" applyAlignment="1">
      <alignment horizontal="left" vertical="center" wrapText="1"/>
    </xf>
    <xf numFmtId="167" fontId="5" fillId="0" borderId="0" xfId="0" applyNumberFormat="1" applyFont="1" applyAlignment="1">
      <alignment horizontal="left" vertical="center" wrapText="1"/>
    </xf>
    <xf numFmtId="8" fontId="4" fillId="5" borderId="11" xfId="0" applyNumberFormat="1" applyFont="1" applyFill="1" applyBorder="1" applyAlignment="1">
      <alignment horizontal="center" vertical="center" wrapText="1" readingOrder="1"/>
    </xf>
    <xf numFmtId="6" fontId="4" fillId="5" borderId="11" xfId="0" applyNumberFormat="1" applyFont="1" applyFill="1" applyBorder="1" applyAlignment="1">
      <alignment horizontal="center" vertical="center" wrapText="1" readingOrder="1"/>
    </xf>
    <xf numFmtId="167" fontId="5" fillId="0" borderId="0" xfId="0" applyNumberFormat="1" applyFont="1" applyAlignment="1">
      <alignment horizontal="left" vertical="center" wrapText="1"/>
    </xf>
    <xf numFmtId="0" fontId="5" fillId="0" borderId="0" xfId="0" applyFont="1" applyAlignment="1">
      <alignment horizontal="left" vertical="center" wrapText="1"/>
    </xf>
    <xf numFmtId="0" fontId="2" fillId="9" borderId="11" xfId="0" applyFont="1" applyFill="1" applyBorder="1" applyAlignment="1">
      <alignment horizontal="center" vertical="center" wrapText="1" readingOrder="1"/>
    </xf>
    <xf numFmtId="0" fontId="2" fillId="9" borderId="11" xfId="0" applyFont="1" applyFill="1" applyBorder="1" applyAlignment="1">
      <alignment horizontal="center" vertical="center" wrapText="1" readingOrder="1"/>
    </xf>
    <xf numFmtId="0" fontId="2" fillId="5" borderId="11" xfId="0" applyFont="1" applyFill="1" applyBorder="1" applyAlignment="1">
      <alignment horizontal="center" vertical="center" wrapText="1" readingOrder="1"/>
    </xf>
    <xf numFmtId="0" fontId="5" fillId="0" borderId="0" xfId="0" applyFont="1" applyAlignment="1">
      <alignment horizontal="left" vertical="center" wrapText="1"/>
    </xf>
    <xf numFmtId="0" fontId="5" fillId="0" borderId="0" xfId="0" applyFont="1" applyAlignment="1">
      <alignment horizontal="left" vertical="center" wrapText="1"/>
    </xf>
    <xf numFmtId="0" fontId="0" fillId="0" borderId="0" xfId="0"/>
    <xf numFmtId="164" fontId="3" fillId="2" borderId="7" xfId="0" applyNumberFormat="1" applyFont="1" applyFill="1" applyBorder="1" applyAlignment="1">
      <alignment horizontal="center" vertical="center" wrapText="1" readingOrder="1"/>
    </xf>
    <xf numFmtId="0" fontId="2" fillId="0" borderId="4" xfId="0" applyFont="1" applyBorder="1" applyAlignment="1">
      <alignment horizontal="center" vertical="center" wrapText="1" readingOrder="1"/>
    </xf>
    <xf numFmtId="0" fontId="2" fillId="5" borderId="5" xfId="0" applyFont="1" applyFill="1" applyBorder="1" applyAlignment="1">
      <alignment horizontal="center" vertical="center" wrapText="1" readingOrder="1"/>
    </xf>
    <xf numFmtId="0" fontId="2" fillId="9" borderId="11" xfId="0" applyFont="1" applyFill="1" applyBorder="1" applyAlignment="1">
      <alignment horizontal="center" vertical="center" wrapText="1" readingOrder="1"/>
    </xf>
    <xf numFmtId="0" fontId="10" fillId="0" borderId="0" xfId="0" applyFont="1"/>
    <xf numFmtId="0" fontId="5" fillId="0" borderId="0" xfId="0" applyFont="1" applyAlignment="1">
      <alignment horizontal="left" vertical="center" wrapText="1"/>
    </xf>
    <xf numFmtId="0" fontId="10" fillId="0" borderId="14" xfId="0" applyFont="1" applyBorder="1" applyAlignment="1">
      <alignment horizontal="center" vertical="center" wrapText="1"/>
    </xf>
    <xf numFmtId="0" fontId="10" fillId="8" borderId="14" xfId="0" applyFont="1" applyFill="1" applyBorder="1" applyAlignment="1">
      <alignment horizontal="center" vertical="center"/>
    </xf>
    <xf numFmtId="10" fontId="0" fillId="0" borderId="0" xfId="0" applyNumberFormat="1"/>
    <xf numFmtId="0" fontId="2" fillId="0" borderId="2" xfId="0" applyFont="1" applyBorder="1" applyAlignment="1">
      <alignment horizontal="left" vertical="center" wrapText="1" readingOrder="1"/>
    </xf>
    <xf numFmtId="0" fontId="4" fillId="0" borderId="8" xfId="0" applyFont="1" applyBorder="1" applyAlignment="1">
      <alignment horizontal="center" vertical="center" wrapText="1" readingOrder="1"/>
    </xf>
    <xf numFmtId="0" fontId="4" fillId="0" borderId="12" xfId="0" applyFont="1" applyBorder="1" applyAlignment="1">
      <alignment horizontal="center" vertical="center" wrapText="1" readingOrder="1"/>
    </xf>
    <xf numFmtId="0" fontId="4" fillId="0" borderId="6" xfId="0" applyFont="1" applyBorder="1" applyAlignment="1">
      <alignment horizontal="center" vertical="center" wrapText="1" readingOrder="1"/>
    </xf>
    <xf numFmtId="0" fontId="2" fillId="6" borderId="3"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3" fillId="0" borderId="3" xfId="0" applyFont="1" applyBorder="1" applyAlignment="1">
      <alignment horizontal="left" vertical="center" wrapText="1" readingOrder="1"/>
    </xf>
    <xf numFmtId="0" fontId="3" fillId="0" borderId="1" xfId="0" applyFont="1" applyBorder="1" applyAlignment="1">
      <alignment horizontal="left" vertical="center" wrapText="1" readingOrder="1"/>
    </xf>
    <xf numFmtId="0" fontId="4" fillId="0" borderId="3" xfId="0" applyFont="1" applyBorder="1" applyAlignment="1">
      <alignment horizontal="center" vertical="center" wrapText="1" readingOrder="1"/>
    </xf>
    <xf numFmtId="0" fontId="4" fillId="0" borderId="1" xfId="0" applyFont="1" applyBorder="1" applyAlignment="1">
      <alignment horizontal="center" vertical="center" wrapText="1" readingOrder="1"/>
    </xf>
    <xf numFmtId="0" fontId="4" fillId="6" borderId="3" xfId="0" applyFont="1" applyFill="1" applyBorder="1" applyAlignment="1">
      <alignment horizontal="center" vertical="center" wrapText="1" readingOrder="1"/>
    </xf>
    <xf numFmtId="0" fontId="4" fillId="6" borderId="1" xfId="0" applyFont="1" applyFill="1" applyBorder="1" applyAlignment="1">
      <alignment horizontal="center" vertical="center" wrapText="1" readingOrder="1"/>
    </xf>
    <xf numFmtId="0" fontId="9" fillId="0" borderId="3" xfId="0" applyFont="1" applyFill="1" applyBorder="1" applyAlignment="1">
      <alignment horizontal="left" vertical="center" wrapText="1" readingOrder="1"/>
    </xf>
    <xf numFmtId="0" fontId="9" fillId="0" borderId="0" xfId="0" applyFont="1" applyFill="1" applyBorder="1" applyAlignment="1">
      <alignment horizontal="left" vertical="center" wrapText="1" readingOrder="1"/>
    </xf>
    <xf numFmtId="0" fontId="9" fillId="0" borderId="1" xfId="0" applyFont="1" applyFill="1" applyBorder="1" applyAlignment="1">
      <alignment horizontal="left" vertical="center" wrapText="1" readingOrder="1"/>
    </xf>
    <xf numFmtId="0" fontId="4" fillId="0" borderId="3" xfId="0" applyFont="1" applyFill="1" applyBorder="1" applyAlignment="1">
      <alignment horizontal="left" vertical="center" wrapText="1" readingOrder="1"/>
    </xf>
    <xf numFmtId="0" fontId="4" fillId="0" borderId="0" xfId="0" applyFont="1" applyFill="1" applyBorder="1" applyAlignment="1">
      <alignment horizontal="left" vertical="center" wrapText="1" readingOrder="1"/>
    </xf>
    <xf numFmtId="0" fontId="4" fillId="0" borderId="1" xfId="0" applyFont="1" applyFill="1" applyBorder="1" applyAlignment="1">
      <alignment horizontal="left" vertical="center" wrapText="1" readingOrder="1"/>
    </xf>
    <xf numFmtId="0" fontId="4" fillId="0" borderId="0" xfId="0" applyFont="1" applyBorder="1" applyAlignment="1">
      <alignment horizontal="center" vertical="center" wrapText="1" readingOrder="1"/>
    </xf>
    <xf numFmtId="0" fontId="3" fillId="0" borderId="0" xfId="0" applyFont="1" applyBorder="1" applyAlignment="1">
      <alignment horizontal="left" vertical="center" wrapText="1" readingOrder="1"/>
    </xf>
    <xf numFmtId="0" fontId="3" fillId="0" borderId="3" xfId="0" applyFont="1" applyBorder="1" applyAlignment="1">
      <alignment horizontal="center" vertical="center" wrapText="1" readingOrder="1"/>
    </xf>
    <xf numFmtId="0" fontId="3" fillId="0" borderId="0" xfId="0" applyFont="1" applyBorder="1" applyAlignment="1">
      <alignment horizontal="center" vertical="center" wrapText="1" readingOrder="1"/>
    </xf>
    <xf numFmtId="10" fontId="4" fillId="5" borderId="13" xfId="2" applyNumberFormat="1" applyFont="1" applyFill="1" applyBorder="1" applyAlignment="1">
      <alignment horizontal="center" vertical="center" wrapText="1" readingOrder="1"/>
    </xf>
    <xf numFmtId="10" fontId="4" fillId="5" borderId="10" xfId="2" applyNumberFormat="1" applyFont="1" applyFill="1" applyBorder="1" applyAlignment="1">
      <alignment horizontal="center" vertical="center" wrapText="1" readingOrder="1"/>
    </xf>
    <xf numFmtId="0" fontId="2" fillId="10" borderId="3" xfId="0" applyFont="1" applyFill="1" applyBorder="1" applyAlignment="1">
      <alignment horizontal="left" vertical="center" wrapText="1" readingOrder="1"/>
    </xf>
    <xf numFmtId="0" fontId="4" fillId="10" borderId="1" xfId="0" applyFont="1" applyFill="1" applyBorder="1" applyAlignment="1">
      <alignment horizontal="left" vertical="center" wrapText="1" readingOrder="1"/>
    </xf>
    <xf numFmtId="0" fontId="10" fillId="8" borderId="15" xfId="0" applyFont="1" applyFill="1" applyBorder="1" applyAlignment="1">
      <alignment horizontal="center" vertical="center"/>
    </xf>
    <xf numFmtId="0" fontId="10" fillId="8" borderId="16" xfId="0" applyFont="1" applyFill="1" applyBorder="1" applyAlignment="1">
      <alignment horizontal="center" vertical="center"/>
    </xf>
    <xf numFmtId="0" fontId="10" fillId="8" borderId="17" xfId="0" applyFont="1" applyFill="1" applyBorder="1" applyAlignment="1">
      <alignment horizontal="center" vertical="center"/>
    </xf>
    <xf numFmtId="0" fontId="10" fillId="8" borderId="15" xfId="0" applyFont="1" applyFill="1" applyBorder="1" applyAlignment="1">
      <alignment horizontal="center" vertical="center" wrapText="1"/>
    </xf>
    <xf numFmtId="0" fontId="10" fillId="8" borderId="17" xfId="0" applyFont="1" applyFill="1" applyBorder="1" applyAlignment="1">
      <alignment horizontal="center" vertical="center" wrapText="1"/>
    </xf>
    <xf numFmtId="0" fontId="5" fillId="0" borderId="0" xfId="0" applyFont="1" applyAlignment="1">
      <alignment horizontal="left" vertical="center" wrapText="1"/>
    </xf>
    <xf numFmtId="10" fontId="4" fillId="7" borderId="13" xfId="2" applyNumberFormat="1" applyFont="1" applyFill="1" applyBorder="1" applyAlignment="1">
      <alignment horizontal="center" vertical="center" wrapText="1" readingOrder="1"/>
    </xf>
    <xf numFmtId="10" fontId="4" fillId="7" borderId="10" xfId="2" applyNumberFormat="1" applyFont="1" applyFill="1" applyBorder="1" applyAlignment="1">
      <alignment horizontal="center" vertical="center" wrapText="1" readingOrder="1"/>
    </xf>
    <xf numFmtId="0" fontId="4" fillId="7" borderId="3" xfId="0" applyFont="1" applyFill="1" applyBorder="1" applyAlignment="1">
      <alignment horizontal="center" vertical="center" wrapText="1" readingOrder="1"/>
    </xf>
    <xf numFmtId="0" fontId="4" fillId="7" borderId="1" xfId="0" applyFont="1" applyFill="1" applyBorder="1" applyAlignment="1">
      <alignment horizontal="center" vertical="center" wrapText="1" readingOrder="1"/>
    </xf>
    <xf numFmtId="0" fontId="2" fillId="7" borderId="3" xfId="0" applyFont="1" applyFill="1" applyBorder="1" applyAlignment="1">
      <alignment horizontal="center" vertical="center" wrapText="1" readingOrder="1"/>
    </xf>
    <xf numFmtId="0" fontId="2" fillId="7" borderId="1" xfId="0" applyFont="1" applyFill="1" applyBorder="1" applyAlignment="1">
      <alignment horizontal="center" vertical="center" wrapText="1" readingOrder="1"/>
    </xf>
    <xf numFmtId="0" fontId="2" fillId="5" borderId="13" xfId="0" applyFont="1" applyFill="1" applyBorder="1" applyAlignment="1">
      <alignment horizontal="center" vertical="center" wrapText="1" readingOrder="1"/>
    </xf>
    <xf numFmtId="0" fontId="2" fillId="5" borderId="10" xfId="0" applyFont="1" applyFill="1" applyBorder="1" applyAlignment="1">
      <alignment horizontal="center" vertical="center" wrapText="1" readingOrder="1"/>
    </xf>
    <xf numFmtId="0" fontId="2" fillId="9" borderId="13" xfId="0" applyFont="1" applyFill="1" applyBorder="1" applyAlignment="1">
      <alignment horizontal="center" vertical="center" wrapText="1" readingOrder="1"/>
    </xf>
    <xf numFmtId="0" fontId="2" fillId="9" borderId="10" xfId="0" applyFont="1" applyFill="1" applyBorder="1" applyAlignment="1">
      <alignment horizontal="center" vertical="center" wrapText="1" readingOrder="1"/>
    </xf>
    <xf numFmtId="0" fontId="4" fillId="10" borderId="3" xfId="0" applyFont="1" applyFill="1" applyBorder="1" applyAlignment="1">
      <alignment horizontal="left" vertical="center" wrapText="1" readingOrder="1"/>
    </xf>
    <xf numFmtId="0" fontId="11"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10" fillId="0" borderId="14" xfId="0" applyFont="1" applyBorder="1" applyAlignment="1">
      <alignment horizontal="center" vertical="center" wrapText="1"/>
    </xf>
    <xf numFmtId="0" fontId="5" fillId="0" borderId="18" xfId="0" applyFont="1" applyBorder="1" applyAlignment="1">
      <alignment vertical="center" wrapText="1"/>
    </xf>
    <xf numFmtId="0" fontId="10" fillId="0" borderId="15" xfId="0" applyFont="1" applyBorder="1" applyAlignment="1">
      <alignment horizontal="center" vertical="center" wrapText="1"/>
    </xf>
    <xf numFmtId="0" fontId="5" fillId="0" borderId="0" xfId="0" applyFont="1" applyFill="1" applyAlignment="1">
      <alignment horizontal="left" wrapText="1"/>
    </xf>
    <xf numFmtId="0" fontId="5" fillId="0" borderId="0" xfId="0" applyFont="1" applyFill="1" applyAlignment="1">
      <alignment horizontal="left" vertical="center" wrapText="1"/>
    </xf>
    <xf numFmtId="0" fontId="5" fillId="0" borderId="0" xfId="0" applyFont="1" applyAlignment="1">
      <alignment wrapText="1"/>
    </xf>
    <xf numFmtId="0" fontId="4" fillId="0" borderId="4" xfId="0" applyFont="1" applyFill="1" applyBorder="1" applyAlignment="1">
      <alignment horizontal="center" vertical="center" wrapText="1" readingOrder="1"/>
    </xf>
    <xf numFmtId="0" fontId="2" fillId="0" borderId="4" xfId="0" applyFont="1" applyFill="1" applyBorder="1" applyAlignment="1">
      <alignment horizontal="center" vertical="center" wrapText="1" readingOrder="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theme" Target="theme/theme1.xml"/><Relationship Id="rId5" Type="http://schemas.openxmlformats.org/officeDocument/2006/relationships/externalLink" Target="externalLinks/externalLink3.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xdr:col>
      <xdr:colOff>0</xdr:colOff>
      <xdr:row>49</xdr:row>
      <xdr:rowOff>0</xdr:rowOff>
    </xdr:from>
    <xdr:to>
      <xdr:col>4</xdr:col>
      <xdr:colOff>246838</xdr:colOff>
      <xdr:row>49</xdr:row>
      <xdr:rowOff>184666</xdr:rowOff>
    </xdr:to>
    <xdr:sp macro="" textlink="">
      <xdr:nvSpPr>
        <xdr:cNvPr id="2" name="TextBox 9"/>
        <xdr:cNvSpPr txBox="1"/>
      </xdr:nvSpPr>
      <xdr:spPr>
        <a:xfrm>
          <a:off x="1828800" y="9296400"/>
          <a:ext cx="3123388" cy="184666"/>
        </a:xfrm>
        <a:prstGeom prst="rect">
          <a:avLst/>
        </a:prstGeom>
        <a:noFill/>
      </xdr:spPr>
      <xdr:txBody>
        <a:bodyPr wrap="square" lIns="0" tIns="0" rIns="0" bIns="0" rtlCol="0">
          <a:spAutoFit/>
        </a:bodyPr>
        <a:lstStyle>
          <a:defPPr>
            <a:defRPr lang="en-GB"/>
          </a:defPPr>
          <a:lvl1pPr algn="ctr" rtl="0" fontAlgn="base">
            <a:lnSpc>
              <a:spcPct val="86000"/>
            </a:lnSpc>
            <a:spcBef>
              <a:spcPct val="0"/>
            </a:spcBef>
            <a:spcAft>
              <a:spcPct val="0"/>
            </a:spcAft>
            <a:defRPr sz="1000" kern="1200">
              <a:solidFill>
                <a:schemeClr val="tx1"/>
              </a:solidFill>
              <a:latin typeface="Arial" charset="0"/>
              <a:ea typeface="+mn-ea"/>
              <a:cs typeface="+mn-cs"/>
            </a:defRPr>
          </a:lvl1pPr>
          <a:lvl2pPr marL="457200" algn="ctr" rtl="0" fontAlgn="base">
            <a:lnSpc>
              <a:spcPct val="86000"/>
            </a:lnSpc>
            <a:spcBef>
              <a:spcPct val="0"/>
            </a:spcBef>
            <a:spcAft>
              <a:spcPct val="0"/>
            </a:spcAft>
            <a:defRPr sz="1000" kern="1200">
              <a:solidFill>
                <a:schemeClr val="tx1"/>
              </a:solidFill>
              <a:latin typeface="Arial" charset="0"/>
              <a:ea typeface="+mn-ea"/>
              <a:cs typeface="+mn-cs"/>
            </a:defRPr>
          </a:lvl2pPr>
          <a:lvl3pPr marL="914400" algn="ctr" rtl="0" fontAlgn="base">
            <a:lnSpc>
              <a:spcPct val="86000"/>
            </a:lnSpc>
            <a:spcBef>
              <a:spcPct val="0"/>
            </a:spcBef>
            <a:spcAft>
              <a:spcPct val="0"/>
            </a:spcAft>
            <a:defRPr sz="1000" kern="1200">
              <a:solidFill>
                <a:schemeClr val="tx1"/>
              </a:solidFill>
              <a:latin typeface="Arial" charset="0"/>
              <a:ea typeface="+mn-ea"/>
              <a:cs typeface="+mn-cs"/>
            </a:defRPr>
          </a:lvl3pPr>
          <a:lvl4pPr marL="1371600" algn="ctr" rtl="0" fontAlgn="base">
            <a:lnSpc>
              <a:spcPct val="86000"/>
            </a:lnSpc>
            <a:spcBef>
              <a:spcPct val="0"/>
            </a:spcBef>
            <a:spcAft>
              <a:spcPct val="0"/>
            </a:spcAft>
            <a:defRPr sz="1000" kern="1200">
              <a:solidFill>
                <a:schemeClr val="tx1"/>
              </a:solidFill>
              <a:latin typeface="Arial" charset="0"/>
              <a:ea typeface="+mn-ea"/>
              <a:cs typeface="+mn-cs"/>
            </a:defRPr>
          </a:lvl4pPr>
          <a:lvl5pPr marL="1828800" algn="ctr" rtl="0" fontAlgn="base">
            <a:lnSpc>
              <a:spcPct val="86000"/>
            </a:lnSpc>
            <a:spcBef>
              <a:spcPct val="0"/>
            </a:spcBef>
            <a:spcAft>
              <a:spcPct val="0"/>
            </a:spcAft>
            <a:defRPr sz="1000" kern="1200">
              <a:solidFill>
                <a:schemeClr val="tx1"/>
              </a:solidFill>
              <a:latin typeface="Arial" charset="0"/>
              <a:ea typeface="+mn-ea"/>
              <a:cs typeface="+mn-cs"/>
            </a:defRPr>
          </a:lvl5pPr>
          <a:lvl6pPr marL="2286000" algn="l" defTabSz="914400" rtl="0" eaLnBrk="1" latinLnBrk="0" hangingPunct="1">
            <a:defRPr sz="1000" kern="1200">
              <a:solidFill>
                <a:schemeClr val="tx1"/>
              </a:solidFill>
              <a:latin typeface="Arial" charset="0"/>
              <a:ea typeface="+mn-ea"/>
              <a:cs typeface="+mn-cs"/>
            </a:defRPr>
          </a:lvl6pPr>
          <a:lvl7pPr marL="2743200" algn="l" defTabSz="914400" rtl="0" eaLnBrk="1" latinLnBrk="0" hangingPunct="1">
            <a:defRPr sz="1000" kern="1200">
              <a:solidFill>
                <a:schemeClr val="tx1"/>
              </a:solidFill>
              <a:latin typeface="Arial" charset="0"/>
              <a:ea typeface="+mn-ea"/>
              <a:cs typeface="+mn-cs"/>
            </a:defRPr>
          </a:lvl7pPr>
          <a:lvl8pPr marL="3200400" algn="l" defTabSz="914400" rtl="0" eaLnBrk="1" latinLnBrk="0" hangingPunct="1">
            <a:defRPr sz="1000" kern="1200">
              <a:solidFill>
                <a:schemeClr val="tx1"/>
              </a:solidFill>
              <a:latin typeface="Arial" charset="0"/>
              <a:ea typeface="+mn-ea"/>
              <a:cs typeface="+mn-cs"/>
            </a:defRPr>
          </a:lvl8pPr>
          <a:lvl9pPr marL="3657600" algn="l" defTabSz="914400" rtl="0" eaLnBrk="1" latinLnBrk="0" hangingPunct="1">
            <a:defRPr sz="1000" kern="1200">
              <a:solidFill>
                <a:schemeClr val="tx1"/>
              </a:solidFill>
              <a:latin typeface="Arial" charset="0"/>
              <a:ea typeface="+mn-ea"/>
              <a:cs typeface="+mn-cs"/>
            </a:defRPr>
          </a:lvl9pPr>
        </a:lstStyle>
        <a:p>
          <a:pPr algn="l">
            <a:lnSpc>
              <a:spcPct val="100000"/>
            </a:lnSpc>
          </a:pPr>
          <a:r>
            <a:rPr lang="en-GB" sz="1200" b="1">
              <a:solidFill>
                <a:srgbClr val="FF0000"/>
              </a:solidFill>
            </a:rPr>
            <a:t>Annually monitored CCAR outputs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49</xdr:row>
      <xdr:rowOff>0</xdr:rowOff>
    </xdr:from>
    <xdr:to>
      <xdr:col>4</xdr:col>
      <xdr:colOff>246838</xdr:colOff>
      <xdr:row>49</xdr:row>
      <xdr:rowOff>184666</xdr:rowOff>
    </xdr:to>
    <xdr:sp macro="" textlink="">
      <xdr:nvSpPr>
        <xdr:cNvPr id="2" name="TextBox 9"/>
        <xdr:cNvSpPr txBox="1"/>
      </xdr:nvSpPr>
      <xdr:spPr>
        <a:xfrm>
          <a:off x="1219200" y="9153525"/>
          <a:ext cx="2990850" cy="0"/>
        </a:xfrm>
        <a:prstGeom prst="rect">
          <a:avLst/>
        </a:prstGeom>
        <a:noFill/>
      </xdr:spPr>
      <xdr:txBody>
        <a:bodyPr wrap="square" lIns="0" tIns="0" rIns="0" bIns="0" rtlCol="0">
          <a:spAutoFit/>
        </a:bodyPr>
        <a:lstStyle>
          <a:defPPr>
            <a:defRPr lang="en-GB"/>
          </a:defPPr>
          <a:lvl1pPr algn="ctr" rtl="0" fontAlgn="base">
            <a:lnSpc>
              <a:spcPct val="86000"/>
            </a:lnSpc>
            <a:spcBef>
              <a:spcPct val="0"/>
            </a:spcBef>
            <a:spcAft>
              <a:spcPct val="0"/>
            </a:spcAft>
            <a:defRPr sz="1000" kern="1200">
              <a:solidFill>
                <a:schemeClr val="tx1"/>
              </a:solidFill>
              <a:latin typeface="Arial" charset="0"/>
              <a:ea typeface="+mn-ea"/>
              <a:cs typeface="+mn-cs"/>
            </a:defRPr>
          </a:lvl1pPr>
          <a:lvl2pPr marL="457200" algn="ctr" rtl="0" fontAlgn="base">
            <a:lnSpc>
              <a:spcPct val="86000"/>
            </a:lnSpc>
            <a:spcBef>
              <a:spcPct val="0"/>
            </a:spcBef>
            <a:spcAft>
              <a:spcPct val="0"/>
            </a:spcAft>
            <a:defRPr sz="1000" kern="1200">
              <a:solidFill>
                <a:schemeClr val="tx1"/>
              </a:solidFill>
              <a:latin typeface="Arial" charset="0"/>
              <a:ea typeface="+mn-ea"/>
              <a:cs typeface="+mn-cs"/>
            </a:defRPr>
          </a:lvl2pPr>
          <a:lvl3pPr marL="914400" algn="ctr" rtl="0" fontAlgn="base">
            <a:lnSpc>
              <a:spcPct val="86000"/>
            </a:lnSpc>
            <a:spcBef>
              <a:spcPct val="0"/>
            </a:spcBef>
            <a:spcAft>
              <a:spcPct val="0"/>
            </a:spcAft>
            <a:defRPr sz="1000" kern="1200">
              <a:solidFill>
                <a:schemeClr val="tx1"/>
              </a:solidFill>
              <a:latin typeface="Arial" charset="0"/>
              <a:ea typeface="+mn-ea"/>
              <a:cs typeface="+mn-cs"/>
            </a:defRPr>
          </a:lvl3pPr>
          <a:lvl4pPr marL="1371600" algn="ctr" rtl="0" fontAlgn="base">
            <a:lnSpc>
              <a:spcPct val="86000"/>
            </a:lnSpc>
            <a:spcBef>
              <a:spcPct val="0"/>
            </a:spcBef>
            <a:spcAft>
              <a:spcPct val="0"/>
            </a:spcAft>
            <a:defRPr sz="1000" kern="1200">
              <a:solidFill>
                <a:schemeClr val="tx1"/>
              </a:solidFill>
              <a:latin typeface="Arial" charset="0"/>
              <a:ea typeface="+mn-ea"/>
              <a:cs typeface="+mn-cs"/>
            </a:defRPr>
          </a:lvl4pPr>
          <a:lvl5pPr marL="1828800" algn="ctr" rtl="0" fontAlgn="base">
            <a:lnSpc>
              <a:spcPct val="86000"/>
            </a:lnSpc>
            <a:spcBef>
              <a:spcPct val="0"/>
            </a:spcBef>
            <a:spcAft>
              <a:spcPct val="0"/>
            </a:spcAft>
            <a:defRPr sz="1000" kern="1200">
              <a:solidFill>
                <a:schemeClr val="tx1"/>
              </a:solidFill>
              <a:latin typeface="Arial" charset="0"/>
              <a:ea typeface="+mn-ea"/>
              <a:cs typeface="+mn-cs"/>
            </a:defRPr>
          </a:lvl5pPr>
          <a:lvl6pPr marL="2286000" algn="l" defTabSz="914400" rtl="0" eaLnBrk="1" latinLnBrk="0" hangingPunct="1">
            <a:defRPr sz="1000" kern="1200">
              <a:solidFill>
                <a:schemeClr val="tx1"/>
              </a:solidFill>
              <a:latin typeface="Arial" charset="0"/>
              <a:ea typeface="+mn-ea"/>
              <a:cs typeface="+mn-cs"/>
            </a:defRPr>
          </a:lvl6pPr>
          <a:lvl7pPr marL="2743200" algn="l" defTabSz="914400" rtl="0" eaLnBrk="1" latinLnBrk="0" hangingPunct="1">
            <a:defRPr sz="1000" kern="1200">
              <a:solidFill>
                <a:schemeClr val="tx1"/>
              </a:solidFill>
              <a:latin typeface="Arial" charset="0"/>
              <a:ea typeface="+mn-ea"/>
              <a:cs typeface="+mn-cs"/>
            </a:defRPr>
          </a:lvl7pPr>
          <a:lvl8pPr marL="3200400" algn="l" defTabSz="914400" rtl="0" eaLnBrk="1" latinLnBrk="0" hangingPunct="1">
            <a:defRPr sz="1000" kern="1200">
              <a:solidFill>
                <a:schemeClr val="tx1"/>
              </a:solidFill>
              <a:latin typeface="Arial" charset="0"/>
              <a:ea typeface="+mn-ea"/>
              <a:cs typeface="+mn-cs"/>
            </a:defRPr>
          </a:lvl8pPr>
          <a:lvl9pPr marL="3657600" algn="l" defTabSz="914400" rtl="0" eaLnBrk="1" latinLnBrk="0" hangingPunct="1">
            <a:defRPr sz="1000" kern="1200">
              <a:solidFill>
                <a:schemeClr val="tx1"/>
              </a:solidFill>
              <a:latin typeface="Arial" charset="0"/>
              <a:ea typeface="+mn-ea"/>
              <a:cs typeface="+mn-cs"/>
            </a:defRPr>
          </a:lvl9pPr>
        </a:lstStyle>
        <a:p>
          <a:pPr algn="l">
            <a:lnSpc>
              <a:spcPct val="100000"/>
            </a:lnSpc>
          </a:pPr>
          <a:r>
            <a:rPr lang="en-GB" sz="1200" b="1">
              <a:solidFill>
                <a:srgbClr val="FF0000"/>
              </a:solidFill>
            </a:rPr>
            <a:t>Annually monitored CCAR outputs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LANI/MSOFFICE/EXCEL/Escalar_I/Escalar_2016/Plan%202019/Capital%20Ratios/HCR%20SBC%20pro%20forma%202016-2019%20Round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LANI/MSOFFICE/EXCEL/Escalar_I/Escalar_2016/Plan%202019/Round2/P19%20Entity%20Strategic%20Plan%20Board%20Presentation%20Guidelines_Round%20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BS218306/AppData/Local/Microsoft/Windows/Temporary%20Internet%20Files/Content.Outlook/U0EZ9Z5O/PPTO%202017%20-%20TASA%206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LANI/MSOFFICE/EXCEL/Escalar_I/Escalar_2016/Plan%202019/Round2/Estimacion%20NIM_2019_pto_2017%20curva_Round2%20IFR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S218306/AppData/Local/Microsoft/Windows/Temporary%20Internet%20Files/Content.Outlook/U0EZ9Z5O/RAS%20-%20Liquidity%20estimation.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LANI/MSOFFICE/EXCEL/Escalar_I/Escalar_2016/Plan%202019/Gastos/P19%20-%20Criterio%20US%20Gaap%20Round2%20aug12.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LANI/MSOFFICE/EXCEL/Escalar_I/Escalar_2016/Plan%202019/Riesgos/Round%202/PPTO%202017%20-%20RESUMEN%20CRITERIO%20LOCAL%20-%20REAL%20DICIEMBRE%202016%20aug1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PLANI/MSOFFICE/EXCEL/Escalar_I/Escalar_2016/Plan%202019/Round2/Pto%202015-2019%20Bancorp%20_jun16_real%20curva%20round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pital ratios Bancorp P19"/>
      <sheetName val="Capital ratios  IHC P19"/>
      <sheetName val="Capital ratios  BSPR P19"/>
      <sheetName val="Adjustments"/>
      <sheetName val="Changes"/>
    </sheetNames>
    <sheetDataSet>
      <sheetData sheetId="0">
        <row r="56">
          <cell r="Q56">
            <v>0.18770472042835729</v>
          </cell>
          <cell r="AC56">
            <v>0.19989561972571504</v>
          </cell>
          <cell r="AO56">
            <v>0.21419721818113138</v>
          </cell>
          <cell r="BA56">
            <v>0.21989538450711538</v>
          </cell>
        </row>
        <row r="58">
          <cell r="Q58">
            <v>0.28708332894575372</v>
          </cell>
          <cell r="AC58">
            <v>0.31447409665449827</v>
          </cell>
          <cell r="AO58">
            <v>0.33476483831842896</v>
          </cell>
          <cell r="BA58">
            <v>0.34977056299859804</v>
          </cell>
        </row>
        <row r="60">
          <cell r="Q60">
            <v>0.29976931402799767</v>
          </cell>
          <cell r="AC60">
            <v>0.32716755639743006</v>
          </cell>
          <cell r="AO60">
            <v>0.34747823844506059</v>
          </cell>
          <cell r="BA60">
            <v>0.36250631536135536</v>
          </cell>
        </row>
        <row r="62">
          <cell r="Q62">
            <v>0.28708332894575372</v>
          </cell>
          <cell r="AC62">
            <v>0.31447409665449827</v>
          </cell>
          <cell r="AO62">
            <v>0.33476483831842896</v>
          </cell>
          <cell r="BA62">
            <v>0.34977056299859804</v>
          </cell>
        </row>
      </sheetData>
      <sheetData sheetId="1" refreshError="1"/>
      <sheetData sheetId="2">
        <row r="56">
          <cell r="Q56">
            <v>0.16543621823601304</v>
          </cell>
          <cell r="AC56">
            <v>0.17436505288913756</v>
          </cell>
          <cell r="AO56">
            <v>0.1855232637527956</v>
          </cell>
          <cell r="BA56">
            <v>0.19116626395938455</v>
          </cell>
        </row>
        <row r="58">
          <cell r="Q58">
            <v>0.25538580547760903</v>
          </cell>
          <cell r="AC58">
            <v>0.27145750686975961</v>
          </cell>
          <cell r="AO58">
            <v>0.29031285386508715</v>
          </cell>
          <cell r="BA58">
            <v>0.30450288844700157</v>
          </cell>
        </row>
        <row r="60">
          <cell r="Q60">
            <v>0.26857265706708311</v>
          </cell>
          <cell r="AC60">
            <v>0.28423325643945896</v>
          </cell>
          <cell r="AO60">
            <v>0.30310920793252943</v>
          </cell>
          <cell r="BA60">
            <v>0.31732050585571414</v>
          </cell>
        </row>
        <row r="62">
          <cell r="Q62">
            <v>0.25538580547760903</v>
          </cell>
          <cell r="AC62">
            <v>0.27145750686975961</v>
          </cell>
          <cell r="AO62">
            <v>0.29031285386508715</v>
          </cell>
          <cell r="BA62">
            <v>0.30450288844700157</v>
          </cell>
        </row>
      </sheetData>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aph_loans"/>
      <sheetName val="graph_deposits"/>
      <sheetName val="IHC"/>
      <sheetName val="IHC Variation"/>
      <sheetName val="IHC_Other data"/>
      <sheetName val="IHC_NE"/>
      <sheetName val="BanCorp Consolidated"/>
      <sheetName val="BanCorp Cons_ Other data"/>
      <sheetName val="Banco Santander consolidated"/>
      <sheetName val="BSPR_Other Data"/>
      <sheetName val="SSC"/>
      <sheetName val="SSC_Other Data"/>
      <sheetName val="Bancorp Entity Only"/>
      <sheetName val="Bancorp Entity Only_Other Data"/>
      <sheetName val="SIA"/>
      <sheetName val="SIA_Other Data"/>
      <sheetName val="SFS"/>
      <sheetName val="SFS_Other Data"/>
    </sheetNames>
    <sheetDataSet>
      <sheetData sheetId="0" refreshError="1"/>
      <sheetData sheetId="1" refreshError="1"/>
      <sheetData sheetId="2">
        <row r="69">
          <cell r="G69">
            <v>5.5653247400764529E-2</v>
          </cell>
          <cell r="H69">
            <v>6.0597904096283288E-2</v>
          </cell>
          <cell r="I69">
            <v>6.1914976829428855E-2</v>
          </cell>
          <cell r="J69">
            <v>6.148742261427205E-2</v>
          </cell>
        </row>
        <row r="115">
          <cell r="G115">
            <v>3.6789314056139381E-3</v>
          </cell>
          <cell r="H115">
            <v>9.9237092250201615E-3</v>
          </cell>
          <cell r="I115">
            <v>6.5981149510722951E-3</v>
          </cell>
          <cell r="J115">
            <v>6.7158654272848105E-3</v>
          </cell>
        </row>
        <row r="161">
          <cell r="G161">
            <v>1.4641341525948757E-2</v>
          </cell>
          <cell r="H161">
            <v>1.5756980217593666E-2</v>
          </cell>
          <cell r="I161">
            <v>1.6535392584132259E-2</v>
          </cell>
          <cell r="J161">
            <v>1.6868104081927113E-2</v>
          </cell>
        </row>
        <row r="205">
          <cell r="G205">
            <v>7.1444297818941932E-2</v>
          </cell>
          <cell r="H205">
            <v>7.1564710935294248E-2</v>
          </cell>
          <cell r="I205">
            <v>7.1392184404083722E-2</v>
          </cell>
          <cell r="J205">
            <v>7.1380941659055369E-2</v>
          </cell>
        </row>
      </sheetData>
      <sheetData sheetId="3" refreshError="1"/>
      <sheetData sheetId="4">
        <row r="34">
          <cell r="F34">
            <v>1.4335914371781E-2</v>
          </cell>
          <cell r="G34">
            <v>1.8740177006541625E-2</v>
          </cell>
          <cell r="H34">
            <v>1.796911354150682E-2</v>
          </cell>
          <cell r="I34">
            <v>1.8275014416349069E-2</v>
          </cell>
        </row>
      </sheetData>
      <sheetData sheetId="5" refreshError="1"/>
      <sheetData sheetId="6" refreshError="1"/>
      <sheetData sheetId="7" refreshError="1"/>
      <sheetData sheetId="8">
        <row r="12">
          <cell r="F12">
            <v>277.34447696257052</v>
          </cell>
          <cell r="G12">
            <v>264.74487777698027</v>
          </cell>
          <cell r="H12">
            <v>268.31516337939058</v>
          </cell>
          <cell r="I12">
            <v>271.79025534753856</v>
          </cell>
        </row>
      </sheetData>
      <sheetData sheetId="9">
        <row r="12">
          <cell r="F12">
            <v>1.4769110827024742E-2</v>
          </cell>
          <cell r="G12">
            <v>1.9111805669810168E-2</v>
          </cell>
          <cell r="H12">
            <v>1.8029097198545577E-2</v>
          </cell>
          <cell r="I12">
            <v>1.8331010390408038E-2</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PTO 2017 60+"/>
    </sheetNames>
    <sheetDataSet>
      <sheetData sheetId="0">
        <row r="15">
          <cell r="B15">
            <v>5.1444268411637815E-2</v>
          </cell>
          <cell r="C15">
            <v>5.3153669601724539E-2</v>
          </cell>
          <cell r="D15">
            <v>5.4054268694379036E-2</v>
          </cell>
          <cell r="E15">
            <v>5.4346195258230111E-2</v>
          </cell>
        </row>
        <row r="16">
          <cell r="B16">
            <v>0.12683227264061084</v>
          </cell>
          <cell r="C16">
            <v>0.13108935667885405</v>
          </cell>
          <cell r="D16">
            <v>0.13367312823007332</v>
          </cell>
          <cell r="E16">
            <v>0.13465823163483373</v>
          </cell>
        </row>
        <row r="17">
          <cell r="B17">
            <v>2.5606313028345578E-2</v>
          </cell>
          <cell r="C17">
            <v>2.6709527024595146E-2</v>
          </cell>
          <cell r="D17">
            <v>2.7516443287143994E-2</v>
          </cell>
          <cell r="E17">
            <v>2.8501080449936805E-2</v>
          </cell>
        </row>
        <row r="20">
          <cell r="B20">
            <v>1.6377194093087303E-2</v>
          </cell>
          <cell r="C20">
            <v>1.6345194947884872E-2</v>
          </cell>
          <cell r="D20">
            <v>1.6277413582647712E-2</v>
          </cell>
          <cell r="E20">
            <v>1.5853743972491379E-2</v>
          </cell>
        </row>
        <row r="21">
          <cell r="B21">
            <v>2.9836547863884105E-2</v>
          </cell>
          <cell r="C21">
            <v>2.921638930201834E-2</v>
          </cell>
          <cell r="D21">
            <v>2.9332789639506224E-2</v>
          </cell>
          <cell r="E21">
            <v>2.9248554767408293E-2</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riacion NIM_E vs 2014_BSPR"/>
      <sheetName val="variacion NIM_E vs Bud"/>
      <sheetName val="variacion NIM_E vs 2014"/>
      <sheetName val="resumen"/>
      <sheetName val="variacion NIM_Fwd_vs_Est_Econom"/>
      <sheetName val="variacion NIM"/>
      <sheetName val="Resumen Margen Financiero"/>
      <sheetName val="Escenarios"/>
      <sheetName val="Resumen Pais"/>
      <sheetName val="Pais"/>
      <sheetName val="control base pymes &amp;individuos"/>
      <sheetName val="Pais_ml_tot"/>
      <sheetName val="Pais_ml_cli"/>
      <sheetName val="banco_gestion"/>
      <sheetName val="Individuos"/>
      <sheetName val="Ind_ml_baj"/>
      <sheetName val="Ind_ml_bpd"/>
      <sheetName val="Ind_ml_sel"/>
      <sheetName val="Ind_ml_ral"/>
      <sheetName val="Ind_ml_med"/>
      <sheetName val="finan_ml_consumo"/>
      <sheetName val="Pymes"/>
      <sheetName val="Pym_ml_II"/>
      <sheetName val="Pym_ml_com"/>
      <sheetName val="Pym_ml_mic"/>
      <sheetName val="bco_ml_emp"/>
      <sheetName val="Empresas"/>
      <sheetName val="GEI"/>
      <sheetName val="BCO_ML_INS"/>
      <sheetName val="Ins_pub"/>
      <sheetName val="Ins_priv"/>
      <sheetName val="BMG"/>
      <sheetName val="BMG_ML_Tot"/>
      <sheetName val="BMG_ml_GTS_cas"/>
      <sheetName val="BMG_ML_GTS_fba"/>
      <sheetName val="BMG_ML_crd_STF"/>
      <sheetName val="BMG_ML_VTA"/>
      <sheetName val="BMG_ML_TRA"/>
      <sheetName val="Act_corp"/>
      <sheetName val="Aco_ml_tot"/>
      <sheetName val="Aco_ml_alc"/>
      <sheetName val="Aco_ml_rgf"/>
      <sheetName val="Aco_ml_res"/>
      <sheetName val="Aco_ml_Pdf"/>
      <sheetName val="gac_seg"/>
      <sheetName val="Resumen curva"/>
      <sheetName val="Resumen curva (2)"/>
      <sheetName val="curva"/>
      <sheetName val="curva_Est_Eco"/>
      <sheetName val="curva_p19_round2"/>
      <sheetName val="detalle_Est_eco"/>
      <sheetName val="Bk CDS"/>
      <sheetName val="aumento liquidez"/>
      <sheetName val="Funding "/>
      <sheetName val="Sheet16"/>
      <sheetName val="int bearing deposits"/>
      <sheetName val="consumo_feb_2014"/>
      <sheetName val="consumo_ene_2014"/>
      <sheetName val="cartera titulos"/>
      <sheetName val="comisiones"/>
      <sheetName val="Bancorp"/>
      <sheetName val="Crefisa"/>
      <sheetName val="provisiones ind&amp;pymes"/>
      <sheetName val="reserva"/>
      <sheetName val="capital&amp; otros_pasivos"/>
      <sheetName val="crefisa loans"/>
      <sheetName val="cartera comercial BEI"/>
      <sheetName val="cash"/>
      <sheetName val="tax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7">
          <cell r="CS7">
            <v>300.57706336425173</v>
          </cell>
          <cell r="CT7">
            <v>282.91993895866057</v>
          </cell>
          <cell r="CU7">
            <v>265.59904674750766</v>
          </cell>
          <cell r="CV7">
            <v>248.60798409772653</v>
          </cell>
        </row>
      </sheetData>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nCorp"/>
      <sheetName val="Sheet1"/>
    </sheetNames>
    <sheetDataSet>
      <sheetData sheetId="0" refreshError="1">
        <row r="7">
          <cell r="H7" t="str">
            <v>&gt;90</v>
          </cell>
          <cell r="I7" t="str">
            <v>&gt;90</v>
          </cell>
          <cell r="J7" t="str">
            <v>&gt;90</v>
          </cell>
          <cell r="K7" t="str">
            <v>&gt;90</v>
          </cell>
        </row>
        <row r="8">
          <cell r="H8">
            <v>1.0536233346487507</v>
          </cell>
          <cell r="I8">
            <v>1.1459654565417641</v>
          </cell>
          <cell r="J8">
            <v>1.2252805848329125</v>
          </cell>
          <cell r="K8">
            <v>1.257603802790231</v>
          </cell>
        </row>
        <row r="9">
          <cell r="H9">
            <v>1.4914146077188919</v>
          </cell>
          <cell r="I9">
            <v>1.79157362985775</v>
          </cell>
          <cell r="J9">
            <v>2.1060442298532744</v>
          </cell>
          <cell r="K9">
            <v>2.2960736481314452</v>
          </cell>
        </row>
      </sheetData>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men"/>
      <sheetName val="Consolidado + Universia"/>
      <sheetName val="Consolidado"/>
      <sheetName val="Consolidado Bcorp"/>
      <sheetName val="BSPR"/>
      <sheetName val="SIA"/>
      <sheetName val="SSC CONS"/>
      <sheetName val="SSC PR"/>
      <sheetName val="SSC Miami"/>
      <sheetName val="SSC NE"/>
      <sheetName val="BanCORP"/>
      <sheetName val="SFS"/>
      <sheetName val="Crefisa"/>
      <sheetName val="Universia"/>
      <sheetName val="Personal"/>
      <sheetName val="Ahorros"/>
      <sheetName val="Promontorio"/>
    </sheetNames>
    <sheetDataSet>
      <sheetData sheetId="0">
        <row r="28">
          <cell r="C28">
            <v>74.839123010000023</v>
          </cell>
        </row>
      </sheetData>
      <sheetData sheetId="1"/>
      <sheetData sheetId="2"/>
      <sheetData sheetId="3">
        <row r="3">
          <cell r="AS3">
            <v>34745346.418402776</v>
          </cell>
        </row>
      </sheetData>
      <sheetData sheetId="4">
        <row r="8">
          <cell r="AS8">
            <v>172558462.06841105</v>
          </cell>
        </row>
        <row r="209">
          <cell r="AS209">
            <v>722340.77</v>
          </cell>
          <cell r="BF209">
            <v>587000</v>
          </cell>
          <cell r="BG209">
            <v>581130</v>
          </cell>
          <cell r="BH209">
            <v>575318.69999999995</v>
          </cell>
        </row>
        <row r="216">
          <cell r="AS216">
            <v>2610389.3266666667</v>
          </cell>
          <cell r="BF216">
            <v>2295372</v>
          </cell>
          <cell r="BG216">
            <v>2272418.2799999998</v>
          </cell>
          <cell r="BH216">
            <v>2249694.0971999997</v>
          </cell>
        </row>
      </sheetData>
      <sheetData sheetId="5">
        <row r="8">
          <cell r="AS8">
            <v>2319564.0573505638</v>
          </cell>
        </row>
      </sheetData>
      <sheetData sheetId="6">
        <row r="6">
          <cell r="AG6">
            <v>1553919.1700000002</v>
          </cell>
        </row>
      </sheetData>
      <sheetData sheetId="7"/>
      <sheetData sheetId="8"/>
      <sheetData sheetId="9"/>
      <sheetData sheetId="10">
        <row r="7">
          <cell r="AN7">
            <v>418547.47000000003</v>
          </cell>
        </row>
      </sheetData>
      <sheetData sheetId="11"/>
      <sheetData sheetId="12"/>
      <sheetData sheetId="13"/>
      <sheetData sheetId="14"/>
      <sheetData sheetId="15"/>
      <sheetData sheetId="1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SPR"/>
      <sheetName val="BANCORP"/>
      <sheetName val="BSPR+BANCORP"/>
      <sheetName val="ISLAND FINANCE"/>
      <sheetName val="CREFISA"/>
      <sheetName val="SFS"/>
      <sheetName val="TOTAL PAIS"/>
      <sheetName val="DOTACION LOCAL 2015 PROD-SEGM"/>
      <sheetName val="DOTACION LOCAL PPTO 2016 SEGM"/>
    </sheetNames>
    <sheetDataSet>
      <sheetData sheetId="0">
        <row r="19">
          <cell r="BW19">
            <v>55509343.071999997</v>
          </cell>
        </row>
        <row r="20">
          <cell r="BX20">
            <v>8061338.4442140125</v>
          </cell>
          <cell r="BY20">
            <v>19668674.298754573</v>
          </cell>
          <cell r="BZ20">
            <v>11338183.194121404</v>
          </cell>
          <cell r="CA20">
            <v>11146378.822941778</v>
          </cell>
        </row>
        <row r="21">
          <cell r="BX21">
            <v>13572290.882754078</v>
          </cell>
          <cell r="BY21">
            <v>13763971.819227356</v>
          </cell>
          <cell r="BZ21">
            <v>13301843.962249072</v>
          </cell>
          <cell r="CA21">
            <v>12829135.397657461</v>
          </cell>
        </row>
        <row r="22">
          <cell r="BX22">
            <v>16139989.178556995</v>
          </cell>
          <cell r="BY22">
            <v>15894027.539226988</v>
          </cell>
          <cell r="BZ22">
            <v>15864077.346960954</v>
          </cell>
          <cell r="CA22">
            <v>15851753.574593654</v>
          </cell>
        </row>
        <row r="23">
          <cell r="BX23">
            <v>19025264.57751688</v>
          </cell>
          <cell r="BY23">
            <v>19730619.85990826</v>
          </cell>
          <cell r="BZ23">
            <v>19725384.908362627</v>
          </cell>
          <cell r="CA23">
            <v>19278729.448937792</v>
          </cell>
        </row>
      </sheetData>
      <sheetData sheetId="1" refreshError="1"/>
      <sheetData sheetId="2">
        <row r="19">
          <cell r="BW19">
            <v>55541066.972000003</v>
          </cell>
        </row>
      </sheetData>
      <sheetData sheetId="3" refreshError="1"/>
      <sheetData sheetId="4" refreshError="1"/>
      <sheetData sheetId="5" refreshError="1"/>
      <sheetData sheetId="6" refreshError="1"/>
      <sheetData sheetId="7" refreshError="1"/>
      <sheetData sheetId="8"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come Statement by Company"/>
      <sheetName val="Income Statement Detail"/>
      <sheetName val="esc canc de 275MM funding "/>
      <sheetName val="esc funding FHLB 150MM"/>
      <sheetName val="Inc Statement Bancorp"/>
      <sheetName val="Income Statement"/>
      <sheetName val="Income Statement_sin SAm&amp;SFS"/>
      <sheetName val="balance Bancorp"/>
      <sheetName val="balance"/>
      <sheetName val="Interest Income"/>
      <sheetName val="Bancorp"/>
      <sheetName val="Insurance"/>
      <sheetName val="Res Balance"/>
      <sheetName val="Ins"/>
      <sheetName val="Balance Soc"/>
      <sheetName val="Ratios Bancorp"/>
      <sheetName val="allowance_Island Fin"/>
      <sheetName val="rat Bancorp"/>
      <sheetName val="Margen Financiero"/>
      <sheetName val="margen fin actualizado2"/>
      <sheetName val="Resumen Margen Financiero"/>
      <sheetName val="ajuste presupuesto"/>
      <sheetName val="tax equiv adj"/>
      <sheetName val="rat IHC"/>
      <sheetName val="loans_detail"/>
      <sheetName val="loans"/>
      <sheetName val="Deposits detail"/>
      <sheetName val="Income Statement Resume IHC"/>
      <sheetName val="Income Statement Resume Bancorp"/>
      <sheetName val="Balance Consolidado"/>
      <sheetName val="cancelacion de funding"/>
      <sheetName val="venta de SAM"/>
      <sheetName val="flujos"/>
      <sheetName val="BS securities"/>
      <sheetName val="venta sam"/>
      <sheetName val="other income"/>
      <sheetName val="Ajuste intergrupo"/>
      <sheetName val="NIM"/>
      <sheetName val="NIM vs Pto"/>
      <sheetName val="preferidas"/>
      <sheetName val="other inc detail"/>
    </sheetNames>
    <sheetDataSet>
      <sheetData sheetId="0" refreshError="1"/>
      <sheetData sheetId="1" refreshError="1"/>
      <sheetData sheetId="2" refreshError="1"/>
      <sheetData sheetId="3" refreshError="1"/>
      <sheetData sheetId="4">
        <row r="6">
          <cell r="FF6">
            <v>66512</v>
          </cell>
        </row>
      </sheetData>
      <sheetData sheetId="5">
        <row r="6">
          <cell r="FE6">
            <v>47017</v>
          </cell>
        </row>
      </sheetData>
      <sheetData sheetId="6" refreshError="1"/>
      <sheetData sheetId="7">
        <row r="5">
          <cell r="FJ5">
            <v>1010477.25</v>
          </cell>
        </row>
      </sheetData>
      <sheetData sheetId="8">
        <row r="5">
          <cell r="FJ5">
            <v>1006771.7692307692</v>
          </cell>
        </row>
      </sheetData>
      <sheetData sheetId="9">
        <row r="13">
          <cell r="FD13">
            <v>268645.02599999995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ow r="5">
          <cell r="CX5">
            <v>2381420.7392917369</v>
          </cell>
        </row>
        <row r="93">
          <cell r="CZ93">
            <v>2080863.4474746089</v>
          </cell>
          <cell r="DA93">
            <v>1922404.8379005548</v>
          </cell>
          <cell r="DB93">
            <v>1718397.3419982286</v>
          </cell>
          <cell r="DC93">
            <v>1659708.4833857676</v>
          </cell>
        </row>
        <row r="94">
          <cell r="CZ94">
            <v>243872.39768811103</v>
          </cell>
          <cell r="DA94">
            <v>227136.10354176516</v>
          </cell>
          <cell r="DB94">
            <v>214840.49003029848</v>
          </cell>
          <cell r="DC94">
            <v>208646.49796980838</v>
          </cell>
        </row>
        <row r="96">
          <cell r="CZ96">
            <v>225910.10999170071</v>
          </cell>
          <cell r="DA96">
            <v>222093.08654369731</v>
          </cell>
          <cell r="DB96">
            <v>222210.28085048354</v>
          </cell>
          <cell r="DC96">
            <v>222072.63180006962</v>
          </cell>
        </row>
        <row r="97">
          <cell r="CZ97">
            <v>1293398.1392323154</v>
          </cell>
          <cell r="DA97">
            <v>1239759.1054110033</v>
          </cell>
          <cell r="DB97">
            <v>1181767.3452268525</v>
          </cell>
          <cell r="DC97">
            <v>1133030.5629047079</v>
          </cell>
        </row>
      </sheetData>
      <sheetData sheetId="25">
        <row r="5">
          <cell r="AX5">
            <v>2244512.8369399998</v>
          </cell>
        </row>
      </sheetData>
      <sheetData sheetId="26">
        <row r="68">
          <cell r="CY68">
            <v>3.7657036952077698E-3</v>
          </cell>
        </row>
      </sheetData>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58"/>
  <sheetViews>
    <sheetView showGridLines="0" topLeftCell="C1" zoomScale="85" zoomScaleNormal="85" workbookViewId="0">
      <selection activeCell="N1" sqref="N1"/>
    </sheetView>
  </sheetViews>
  <sheetFormatPr defaultColWidth="9.140625" defaultRowHeight="14.25" x14ac:dyDescent="0.2"/>
  <cols>
    <col min="1" max="2" width="9.140625" style="6"/>
    <col min="3" max="3" width="16.7109375" style="6" customWidth="1"/>
    <col min="4" max="4" width="28.140625" style="6" customWidth="1"/>
    <col min="5" max="5" width="11.5703125" style="6" hidden="1" customWidth="1"/>
    <col min="6" max="6" width="12.85546875" style="6" customWidth="1"/>
    <col min="7" max="11" width="11.42578125" style="6" customWidth="1"/>
    <col min="12" max="13" width="13.42578125" style="6" customWidth="1"/>
    <col min="14" max="14" width="56.7109375" style="6" customWidth="1"/>
    <col min="15" max="16384" width="9.140625" style="6"/>
  </cols>
  <sheetData>
    <row r="1" spans="3:14" ht="30" x14ac:dyDescent="0.2">
      <c r="N1" s="85" t="s">
        <v>111</v>
      </c>
    </row>
    <row r="3" spans="3:14" ht="15" thickBot="1" x14ac:dyDescent="0.25"/>
    <row r="4" spans="3:14" ht="15.75" thickBot="1" x14ac:dyDescent="0.25">
      <c r="G4" s="111" t="s">
        <v>121</v>
      </c>
      <c r="H4" s="139" t="s">
        <v>122</v>
      </c>
      <c r="I4" s="140"/>
      <c r="J4" s="140"/>
      <c r="K4" s="141"/>
      <c r="L4" s="142" t="s">
        <v>123</v>
      </c>
      <c r="M4" s="143"/>
    </row>
    <row r="5" spans="3:14" ht="30.75" thickBot="1" x14ac:dyDescent="0.25">
      <c r="C5" s="7" t="s">
        <v>0</v>
      </c>
      <c r="D5" s="42" t="s">
        <v>1</v>
      </c>
      <c r="E5" s="8" t="s">
        <v>2</v>
      </c>
      <c r="F5" s="13" t="s">
        <v>49</v>
      </c>
      <c r="G5" s="14">
        <v>42567</v>
      </c>
      <c r="H5" s="14">
        <v>42735</v>
      </c>
      <c r="I5" s="14">
        <v>43100</v>
      </c>
      <c r="J5" s="14">
        <v>43465</v>
      </c>
      <c r="K5" s="15">
        <v>43830</v>
      </c>
      <c r="L5" s="9" t="s">
        <v>3</v>
      </c>
      <c r="M5" s="10" t="s">
        <v>4</v>
      </c>
      <c r="N5" s="87" t="s">
        <v>112</v>
      </c>
    </row>
    <row r="6" spans="3:14" ht="26.25" customHeight="1" x14ac:dyDescent="0.2">
      <c r="C6" s="119" t="s">
        <v>77</v>
      </c>
      <c r="D6" s="34" t="s">
        <v>5</v>
      </c>
      <c r="E6" s="2"/>
      <c r="F6" s="114" t="s">
        <v>87</v>
      </c>
      <c r="G6" s="16">
        <v>0.27950000000000003</v>
      </c>
      <c r="H6" s="16">
        <f>+'[1]Capital ratios Bancorp P19'!$Q$62</f>
        <v>0.28708332894575372</v>
      </c>
      <c r="I6" s="16">
        <f>+'[1]Capital ratios Bancorp P19'!$AC$62</f>
        <v>0.31447409665449827</v>
      </c>
      <c r="J6" s="16">
        <f>+'[1]Capital ratios Bancorp P19'!$AO$62</f>
        <v>0.33476483831842896</v>
      </c>
      <c r="K6" s="16">
        <f>+'[1]Capital ratios Bancorp P19'!$BA$62</f>
        <v>0.34977056299859804</v>
      </c>
      <c r="L6" s="46" t="s">
        <v>7</v>
      </c>
      <c r="M6" s="45" t="s">
        <v>8</v>
      </c>
      <c r="N6" s="90" t="s">
        <v>127</v>
      </c>
    </row>
    <row r="7" spans="3:14" ht="26.25" customHeight="1" x14ac:dyDescent="0.2">
      <c r="C7" s="132"/>
      <c r="D7" s="34" t="s">
        <v>9</v>
      </c>
      <c r="E7" s="2"/>
      <c r="F7" s="115"/>
      <c r="G7" s="5">
        <v>0.29210000000000003</v>
      </c>
      <c r="H7" s="5">
        <f>+'[1]Capital ratios Bancorp P19'!$Q$60</f>
        <v>0.29976931402799767</v>
      </c>
      <c r="I7" s="5">
        <f>+'[1]Capital ratios Bancorp P19'!$AC$60</f>
        <v>0.32716755639743006</v>
      </c>
      <c r="J7" s="5">
        <f>+'[1]Capital ratios Bancorp P19'!$AO$60</f>
        <v>0.34747823844506059</v>
      </c>
      <c r="K7" s="5">
        <f>+'[1]Capital ratios Bancorp P19'!$BA$60</f>
        <v>0.36250631536135536</v>
      </c>
      <c r="L7" s="46" t="s">
        <v>10</v>
      </c>
      <c r="M7" s="45" t="s">
        <v>11</v>
      </c>
      <c r="N7" s="88" t="s">
        <v>127</v>
      </c>
    </row>
    <row r="8" spans="3:14" ht="26.25" customHeight="1" x14ac:dyDescent="0.2">
      <c r="C8" s="132"/>
      <c r="D8" s="34" t="s">
        <v>12</v>
      </c>
      <c r="E8" s="2"/>
      <c r="F8" s="115"/>
      <c r="G8" s="5">
        <v>0.187</v>
      </c>
      <c r="H8" s="5">
        <f>+'[1]Capital ratios Bancorp P19'!$Q$56</f>
        <v>0.18770472042835729</v>
      </c>
      <c r="I8" s="5">
        <f>+'[1]Capital ratios Bancorp P19'!$AC$56</f>
        <v>0.19989561972571504</v>
      </c>
      <c r="J8" s="5">
        <f>+'[1]Capital ratios Bancorp P19'!$AO$56</f>
        <v>0.21419721818113138</v>
      </c>
      <c r="K8" s="5">
        <f>+'[1]Capital ratios Bancorp P19'!$BA$56</f>
        <v>0.21989538450711538</v>
      </c>
      <c r="L8" s="46" t="s">
        <v>13</v>
      </c>
      <c r="M8" s="45" t="s">
        <v>14</v>
      </c>
      <c r="N8" s="88" t="s">
        <v>127</v>
      </c>
    </row>
    <row r="9" spans="3:14" ht="25.5" customHeight="1" x14ac:dyDescent="0.2">
      <c r="C9" s="120"/>
      <c r="D9" s="34" t="s">
        <v>15</v>
      </c>
      <c r="E9" s="2"/>
      <c r="F9" s="116"/>
      <c r="G9" s="5">
        <v>0.27950000000000003</v>
      </c>
      <c r="H9" s="5">
        <f>+'[1]Capital ratios Bancorp P19'!$Q$58</f>
        <v>0.28708332894575372</v>
      </c>
      <c r="I9" s="5">
        <f>+'[1]Capital ratios Bancorp P19'!$AC$58</f>
        <v>0.31447409665449827</v>
      </c>
      <c r="J9" s="5">
        <f>+'[1]Capital ratios Bancorp P19'!$AO$58</f>
        <v>0.33476483831842896</v>
      </c>
      <c r="K9" s="5">
        <f>+'[1]Capital ratios Bancorp P19'!$BA$58</f>
        <v>0.34977056299859804</v>
      </c>
      <c r="L9" s="44" t="s">
        <v>16</v>
      </c>
      <c r="M9" s="43" t="s">
        <v>17</v>
      </c>
      <c r="N9" s="88" t="s">
        <v>127</v>
      </c>
    </row>
    <row r="13" spans="3:14" ht="15" thickBot="1" x14ac:dyDescent="0.25"/>
    <row r="14" spans="3:14" ht="15.75" thickBot="1" x14ac:dyDescent="0.25">
      <c r="G14" s="111" t="s">
        <v>121</v>
      </c>
      <c r="H14" s="139" t="s">
        <v>122</v>
      </c>
      <c r="I14" s="140"/>
      <c r="J14" s="140"/>
      <c r="K14" s="141"/>
      <c r="L14" s="142" t="s">
        <v>123</v>
      </c>
      <c r="M14" s="143"/>
    </row>
    <row r="15" spans="3:14" ht="30.75" thickBot="1" x14ac:dyDescent="0.25">
      <c r="C15" s="7" t="s">
        <v>0</v>
      </c>
      <c r="D15" s="7" t="s">
        <v>1</v>
      </c>
      <c r="E15" s="8" t="s">
        <v>2</v>
      </c>
      <c r="F15" s="13" t="s">
        <v>49</v>
      </c>
      <c r="G15" s="14">
        <v>42567</v>
      </c>
      <c r="H15" s="14">
        <v>42735</v>
      </c>
      <c r="I15" s="14">
        <v>43100</v>
      </c>
      <c r="J15" s="14">
        <v>43465</v>
      </c>
      <c r="K15" s="15">
        <v>43830</v>
      </c>
      <c r="L15" s="9" t="s">
        <v>3</v>
      </c>
      <c r="M15" s="10" t="s">
        <v>4</v>
      </c>
      <c r="N15" s="89" t="s">
        <v>112</v>
      </c>
    </row>
    <row r="16" spans="3:14" ht="57" x14ac:dyDescent="0.2">
      <c r="C16" s="133" t="s">
        <v>18</v>
      </c>
      <c r="D16" s="125" t="s">
        <v>19</v>
      </c>
      <c r="E16" s="39" t="s">
        <v>20</v>
      </c>
      <c r="F16" s="79" t="s">
        <v>87</v>
      </c>
      <c r="G16" s="47">
        <v>1.2999999999999999E-2</v>
      </c>
      <c r="H16" s="47">
        <f>'[2]IHC_Other data'!F$34</f>
        <v>1.4335914371781E-2</v>
      </c>
      <c r="I16" s="86">
        <f>'[2]IHC_Other data'!G$34</f>
        <v>1.8740177006541625E-2</v>
      </c>
      <c r="J16" s="50">
        <f>'[2]IHC_Other data'!H$34</f>
        <v>1.796911354150682E-2</v>
      </c>
      <c r="K16" s="50">
        <f>'[2]IHC_Other data'!I$34</f>
        <v>1.8275014416349069E-2</v>
      </c>
      <c r="L16" s="3" t="s">
        <v>23</v>
      </c>
      <c r="M16" s="4" t="s">
        <v>24</v>
      </c>
      <c r="N16" s="91" t="s">
        <v>128</v>
      </c>
    </row>
    <row r="17" spans="3:14" ht="25.5" customHeight="1" x14ac:dyDescent="0.2">
      <c r="C17" s="134"/>
      <c r="D17" s="126"/>
      <c r="E17" s="18" t="s">
        <v>86</v>
      </c>
      <c r="F17" s="17" t="s">
        <v>25</v>
      </c>
      <c r="G17" s="51">
        <v>1.4999999999999999E-2</v>
      </c>
      <c r="H17" s="51">
        <f>+[2]IHC!G$161</f>
        <v>1.4641341525948757E-2</v>
      </c>
      <c r="I17" s="51">
        <f>+[2]IHC!H$161</f>
        <v>1.5756980217593666E-2</v>
      </c>
      <c r="J17" s="51">
        <f>+[2]IHC!I$161</f>
        <v>1.6535392584132259E-2</v>
      </c>
      <c r="K17" s="51">
        <f>+[2]IHC!J$161</f>
        <v>1.6868104081927113E-2</v>
      </c>
      <c r="L17" s="3" t="s">
        <v>26</v>
      </c>
      <c r="M17" s="4" t="s">
        <v>27</v>
      </c>
      <c r="N17" s="6" t="s">
        <v>127</v>
      </c>
    </row>
    <row r="18" spans="3:14" ht="99.75" x14ac:dyDescent="0.2">
      <c r="C18" s="134"/>
      <c r="D18" s="126"/>
      <c r="E18" s="11"/>
      <c r="F18" s="79" t="s">
        <v>28</v>
      </c>
      <c r="G18" s="5">
        <v>2.8999999999999998E-3</v>
      </c>
      <c r="H18" s="5">
        <f>+[2]IHC!G$115</f>
        <v>3.6789314056139381E-3</v>
      </c>
      <c r="I18" s="19">
        <f>+[2]IHC!H$115</f>
        <v>9.9237092250201615E-3</v>
      </c>
      <c r="J18" s="19">
        <f>+[2]IHC!I$115</f>
        <v>6.5981149510722951E-3</v>
      </c>
      <c r="K18" s="19">
        <f>+[2]IHC!J$115</f>
        <v>6.7158654272848105E-3</v>
      </c>
      <c r="L18" s="3" t="s">
        <v>29</v>
      </c>
      <c r="M18" s="4" t="s">
        <v>30</v>
      </c>
      <c r="N18" s="92" t="s">
        <v>136</v>
      </c>
    </row>
    <row r="19" spans="3:14" ht="99.75" x14ac:dyDescent="0.2">
      <c r="C19" s="134"/>
      <c r="D19" s="126"/>
      <c r="E19" s="11"/>
      <c r="F19" s="79" t="s">
        <v>31</v>
      </c>
      <c r="G19" s="47">
        <v>0.05</v>
      </c>
      <c r="H19" s="47">
        <f>+[2]IHC!G$69</f>
        <v>5.5653247400764529E-2</v>
      </c>
      <c r="I19" s="50">
        <f>+[2]IHC!H$69</f>
        <v>6.0597904096283288E-2</v>
      </c>
      <c r="J19" s="50">
        <f>+[2]IHC!I$69</f>
        <v>6.1914976829428855E-2</v>
      </c>
      <c r="K19" s="50">
        <f>+[2]IHC!J$69</f>
        <v>6.148742261427205E-2</v>
      </c>
      <c r="L19" s="3" t="s">
        <v>99</v>
      </c>
      <c r="M19" s="4" t="s">
        <v>34</v>
      </c>
      <c r="N19" s="93" t="s">
        <v>114</v>
      </c>
    </row>
    <row r="20" spans="3:14" ht="27" customHeight="1" x14ac:dyDescent="0.2">
      <c r="C20" s="134"/>
      <c r="D20" s="127"/>
      <c r="E20" s="12"/>
      <c r="F20" s="17" t="s">
        <v>32</v>
      </c>
      <c r="G20" s="47">
        <v>6.6000000000000003E-2</v>
      </c>
      <c r="H20" s="47">
        <f>+[2]IHC!G$205</f>
        <v>7.1444297818941932E-2</v>
      </c>
      <c r="I20" s="47">
        <f>+[2]IHC!H$205</f>
        <v>7.1564710935294248E-2</v>
      </c>
      <c r="J20" s="47">
        <f>+[2]IHC!I$205</f>
        <v>7.1392184404083722E-2</v>
      </c>
      <c r="K20" s="47">
        <f>+[2]IHC!J$205</f>
        <v>7.1380941659055369E-2</v>
      </c>
      <c r="L20" s="3" t="s">
        <v>100</v>
      </c>
      <c r="M20" s="4" t="s">
        <v>101</v>
      </c>
      <c r="N20" s="6" t="s">
        <v>127</v>
      </c>
    </row>
    <row r="21" spans="3:14" ht="25.5" customHeight="1" x14ac:dyDescent="0.2">
      <c r="C21" s="20"/>
      <c r="D21" s="128" t="s">
        <v>33</v>
      </c>
      <c r="E21" s="121" t="s">
        <v>6</v>
      </c>
      <c r="F21" s="165" t="s">
        <v>87</v>
      </c>
      <c r="G21" s="47">
        <v>5.0999999999999997E-2</v>
      </c>
      <c r="H21" s="47">
        <f>+'[3]PPTO 2017 60+'!B15</f>
        <v>5.1444268411637815E-2</v>
      </c>
      <c r="I21" s="47">
        <f>+'[3]PPTO 2017 60+'!C15</f>
        <v>5.3153669601724539E-2</v>
      </c>
      <c r="J21" s="47">
        <f>+'[3]PPTO 2017 60+'!D15</f>
        <v>5.4054268694379036E-2</v>
      </c>
      <c r="K21" s="47">
        <f>+'[3]PPTO 2017 60+'!E15</f>
        <v>5.4346195258230111E-2</v>
      </c>
      <c r="L21" s="3" t="s">
        <v>107</v>
      </c>
      <c r="M21" s="4" t="s">
        <v>104</v>
      </c>
      <c r="N21" s="162" t="s">
        <v>127</v>
      </c>
    </row>
    <row r="22" spans="3:14" ht="57" x14ac:dyDescent="0.2">
      <c r="C22" s="20"/>
      <c r="D22" s="129"/>
      <c r="E22" s="131"/>
      <c r="F22" s="79" t="s">
        <v>25</v>
      </c>
      <c r="G22" s="50">
        <v>0.11799999999999999</v>
      </c>
      <c r="H22" s="48">
        <f>+'[3]PPTO 2017 60+'!B16</f>
        <v>0.12683227264061084</v>
      </c>
      <c r="I22" s="48">
        <f>+'[3]PPTO 2017 60+'!C16</f>
        <v>0.13108935667885405</v>
      </c>
      <c r="J22" s="48">
        <f>+'[3]PPTO 2017 60+'!D16</f>
        <v>0.13367312823007332</v>
      </c>
      <c r="K22" s="48">
        <f>+'[3]PPTO 2017 60+'!E16</f>
        <v>0.13465823163483373</v>
      </c>
      <c r="L22" s="3" t="s">
        <v>108</v>
      </c>
      <c r="M22" s="4" t="s">
        <v>109</v>
      </c>
      <c r="N22" s="158" t="s">
        <v>137</v>
      </c>
    </row>
    <row r="23" spans="3:14" ht="25.5" customHeight="1" x14ac:dyDescent="0.2">
      <c r="C23" s="20"/>
      <c r="D23" s="129"/>
      <c r="E23" s="131"/>
      <c r="F23" s="17" t="s">
        <v>35</v>
      </c>
      <c r="G23" s="47">
        <v>1.9E-2</v>
      </c>
      <c r="H23" s="47">
        <f>+'[3]PPTO 2017 60+'!B17</f>
        <v>2.5606313028345578E-2</v>
      </c>
      <c r="I23" s="47">
        <f>+'[3]PPTO 2017 60+'!C17</f>
        <v>2.6709527024595146E-2</v>
      </c>
      <c r="J23" s="47">
        <f>+'[3]PPTO 2017 60+'!D17</f>
        <v>2.7516443287143994E-2</v>
      </c>
      <c r="K23" s="47">
        <f>+'[3]PPTO 2017 60+'!E17</f>
        <v>2.8501080449936805E-2</v>
      </c>
      <c r="L23" s="3" t="s">
        <v>36</v>
      </c>
      <c r="M23" s="4" t="s">
        <v>110</v>
      </c>
      <c r="N23" s="6" t="s">
        <v>127</v>
      </c>
    </row>
    <row r="24" spans="3:14" ht="25.5" customHeight="1" x14ac:dyDescent="0.2">
      <c r="C24" s="20"/>
      <c r="D24" s="129"/>
      <c r="E24" s="131"/>
      <c r="F24" s="17" t="s">
        <v>31</v>
      </c>
      <c r="G24" s="47">
        <v>1.2999999999999999E-2</v>
      </c>
      <c r="H24" s="47">
        <f>+'[3]PPTO 2017 60+'!B20</f>
        <v>1.6377194093087303E-2</v>
      </c>
      <c r="I24" s="47">
        <f>+'[3]PPTO 2017 60+'!C20</f>
        <v>1.6345194947884872E-2</v>
      </c>
      <c r="J24" s="47">
        <f>+'[3]PPTO 2017 60+'!D20</f>
        <v>1.6277413582647712E-2</v>
      </c>
      <c r="K24" s="47">
        <f>+'[3]PPTO 2017 60+'!E20</f>
        <v>1.5853743972491379E-2</v>
      </c>
      <c r="L24" s="3" t="s">
        <v>23</v>
      </c>
      <c r="M24" s="4" t="s">
        <v>24</v>
      </c>
      <c r="N24" s="6" t="s">
        <v>127</v>
      </c>
    </row>
    <row r="25" spans="3:14" ht="99.75" x14ac:dyDescent="0.2">
      <c r="C25" s="21"/>
      <c r="D25" s="130"/>
      <c r="E25" s="122"/>
      <c r="F25" s="79" t="s">
        <v>32</v>
      </c>
      <c r="G25" s="47">
        <v>2.5000000000000001E-2</v>
      </c>
      <c r="H25" s="48">
        <f>+'[3]PPTO 2017 60+'!B21</f>
        <v>2.9836547863884105E-2</v>
      </c>
      <c r="I25" s="48">
        <f>+'[3]PPTO 2017 60+'!C21</f>
        <v>2.921638930201834E-2</v>
      </c>
      <c r="J25" s="48">
        <f>+'[3]PPTO 2017 60+'!D21</f>
        <v>2.9332789639506224E-2</v>
      </c>
      <c r="K25" s="48">
        <f>+'[3]PPTO 2017 60+'!E21</f>
        <v>2.9248554767408293E-2</v>
      </c>
      <c r="L25" s="3" t="s">
        <v>102</v>
      </c>
      <c r="M25" s="4" t="s">
        <v>103</v>
      </c>
      <c r="N25" s="96" t="s">
        <v>129</v>
      </c>
    </row>
    <row r="26" spans="3:14" ht="25.5" customHeight="1" x14ac:dyDescent="0.2">
      <c r="C26" s="22" t="s">
        <v>37</v>
      </c>
      <c r="D26" s="1" t="s">
        <v>38</v>
      </c>
      <c r="E26" s="2" t="s">
        <v>6</v>
      </c>
      <c r="F26" s="17" t="s">
        <v>87</v>
      </c>
      <c r="G26" s="94">
        <v>39.5</v>
      </c>
      <c r="H26" s="98" t="s">
        <v>124</v>
      </c>
      <c r="I26" s="98" t="s">
        <v>124</v>
      </c>
      <c r="J26" s="98" t="s">
        <v>124</v>
      </c>
      <c r="K26" s="98" t="s">
        <v>124</v>
      </c>
      <c r="L26" s="3" t="s">
        <v>39</v>
      </c>
      <c r="M26" s="4" t="s">
        <v>40</v>
      </c>
      <c r="N26" s="97" t="s">
        <v>116</v>
      </c>
    </row>
    <row r="27" spans="3:14" ht="25.5" customHeight="1" x14ac:dyDescent="0.2">
      <c r="C27" s="20"/>
      <c r="D27" s="1" t="s">
        <v>41</v>
      </c>
      <c r="E27" s="2" t="s">
        <v>6</v>
      </c>
      <c r="F27" s="17" t="s">
        <v>87</v>
      </c>
      <c r="G27" s="95">
        <v>665</v>
      </c>
      <c r="H27" s="98" t="s">
        <v>124</v>
      </c>
      <c r="I27" s="98" t="s">
        <v>124</v>
      </c>
      <c r="J27" s="98" t="s">
        <v>124</v>
      </c>
      <c r="K27" s="98" t="s">
        <v>124</v>
      </c>
      <c r="L27" s="3" t="s">
        <v>42</v>
      </c>
      <c r="M27" s="4" t="s">
        <v>43</v>
      </c>
      <c r="N27" s="97" t="s">
        <v>116</v>
      </c>
    </row>
    <row r="28" spans="3:14" ht="25.5" customHeight="1" x14ac:dyDescent="0.2">
      <c r="C28" s="20"/>
      <c r="D28" s="1" t="s">
        <v>44</v>
      </c>
      <c r="E28" s="2" t="s">
        <v>6</v>
      </c>
      <c r="F28" s="17" t="s">
        <v>87</v>
      </c>
      <c r="G28" s="23">
        <v>4</v>
      </c>
      <c r="H28" s="98" t="s">
        <v>124</v>
      </c>
      <c r="I28" s="98" t="s">
        <v>124</v>
      </c>
      <c r="J28" s="98" t="s">
        <v>124</v>
      </c>
      <c r="K28" s="98" t="s">
        <v>124</v>
      </c>
      <c r="L28" s="3" t="s">
        <v>45</v>
      </c>
      <c r="M28" s="4" t="s">
        <v>46</v>
      </c>
      <c r="N28" s="97" t="s">
        <v>117</v>
      </c>
    </row>
    <row r="29" spans="3:14" ht="25.5" customHeight="1" x14ac:dyDescent="0.2">
      <c r="C29" s="20"/>
      <c r="D29" s="1" t="s">
        <v>96</v>
      </c>
      <c r="E29" s="2" t="s">
        <v>6</v>
      </c>
      <c r="F29" s="17" t="s">
        <v>87</v>
      </c>
      <c r="G29" s="95">
        <v>282</v>
      </c>
      <c r="H29" s="98" t="s">
        <v>124</v>
      </c>
      <c r="I29" s="98" t="s">
        <v>124</v>
      </c>
      <c r="J29" s="98" t="s">
        <v>124</v>
      </c>
      <c r="K29" s="98" t="s">
        <v>124</v>
      </c>
      <c r="L29" s="3" t="s">
        <v>88</v>
      </c>
      <c r="M29" s="4" t="s">
        <v>89</v>
      </c>
      <c r="N29" s="97" t="s">
        <v>117</v>
      </c>
    </row>
    <row r="30" spans="3:14" ht="28.5" x14ac:dyDescent="0.2">
      <c r="C30" s="20"/>
      <c r="D30" s="1" t="s">
        <v>47</v>
      </c>
      <c r="E30" s="2" t="s">
        <v>6</v>
      </c>
      <c r="F30" s="17" t="s">
        <v>87</v>
      </c>
      <c r="G30" s="95">
        <v>503</v>
      </c>
      <c r="H30" s="98" t="s">
        <v>124</v>
      </c>
      <c r="I30" s="98" t="s">
        <v>124</v>
      </c>
      <c r="J30" s="98" t="s">
        <v>124</v>
      </c>
      <c r="K30" s="98" t="s">
        <v>124</v>
      </c>
      <c r="L30" s="3" t="s">
        <v>90</v>
      </c>
      <c r="M30" s="4" t="s">
        <v>91</v>
      </c>
      <c r="N30" s="97" t="s">
        <v>118</v>
      </c>
    </row>
    <row r="31" spans="3:14" ht="36.75" customHeight="1" x14ac:dyDescent="0.2">
      <c r="C31" s="24" t="s">
        <v>37</v>
      </c>
      <c r="D31" s="34" t="s">
        <v>48</v>
      </c>
      <c r="E31" s="2" t="s">
        <v>6</v>
      </c>
      <c r="F31" s="17" t="s">
        <v>87</v>
      </c>
      <c r="G31" s="52">
        <v>334</v>
      </c>
      <c r="H31" s="52">
        <f>+[4]Ins_pub!CS7</f>
        <v>300.57706336425173</v>
      </c>
      <c r="I31" s="52">
        <f>+[4]Ins_pub!CT7</f>
        <v>282.91993895866057</v>
      </c>
      <c r="J31" s="52">
        <f>+[4]Ins_pub!CU7</f>
        <v>265.59904674750766</v>
      </c>
      <c r="K31" s="52">
        <f>+[4]Ins_pub!CV7</f>
        <v>248.60798409772653</v>
      </c>
      <c r="L31" s="46" t="s">
        <v>92</v>
      </c>
      <c r="M31" s="45" t="s">
        <v>93</v>
      </c>
      <c r="N31" s="6" t="s">
        <v>127</v>
      </c>
    </row>
    <row r="32" spans="3:14" customFormat="1" ht="36.75" customHeight="1" x14ac:dyDescent="0.25"/>
    <row r="33" spans="3:14" customFormat="1" ht="36.75" customHeight="1" x14ac:dyDescent="0.25"/>
    <row r="34" spans="3:14" ht="15" thickBot="1" x14ac:dyDescent="0.25"/>
    <row r="35" spans="3:14" ht="15.75" thickBot="1" x14ac:dyDescent="0.25">
      <c r="G35" s="111" t="s">
        <v>121</v>
      </c>
      <c r="H35" s="139" t="s">
        <v>122</v>
      </c>
      <c r="I35" s="140"/>
      <c r="J35" s="140"/>
      <c r="K35" s="141"/>
      <c r="L35" s="142" t="s">
        <v>123</v>
      </c>
      <c r="M35" s="143"/>
    </row>
    <row r="36" spans="3:14" ht="30.75" thickBot="1" x14ac:dyDescent="0.25">
      <c r="C36" s="7" t="s">
        <v>0</v>
      </c>
      <c r="D36" s="7" t="s">
        <v>1</v>
      </c>
      <c r="E36" s="8" t="s">
        <v>2</v>
      </c>
      <c r="F36" s="13" t="s">
        <v>49</v>
      </c>
      <c r="G36" s="104">
        <v>42567</v>
      </c>
      <c r="H36" s="14">
        <v>42735</v>
      </c>
      <c r="I36" s="14">
        <v>43100</v>
      </c>
      <c r="J36" s="14">
        <v>43465</v>
      </c>
      <c r="K36" s="14">
        <v>43830</v>
      </c>
      <c r="L36" s="9" t="s">
        <v>3</v>
      </c>
      <c r="M36" s="10" t="s">
        <v>4</v>
      </c>
      <c r="N36" s="159" t="s">
        <v>112</v>
      </c>
    </row>
    <row r="37" spans="3:14" ht="27" customHeight="1" x14ac:dyDescent="0.2">
      <c r="C37" s="119" t="s">
        <v>50</v>
      </c>
      <c r="D37" s="1" t="s">
        <v>51</v>
      </c>
      <c r="E37" s="2" t="s">
        <v>6</v>
      </c>
      <c r="F37" s="105" t="s">
        <v>87</v>
      </c>
      <c r="G37" s="25" t="s">
        <v>132</v>
      </c>
      <c r="H37" s="25" t="str">
        <f>+[5]BanCorp!H7</f>
        <v>&gt;90</v>
      </c>
      <c r="I37" s="25" t="str">
        <f>+[5]BanCorp!I7</f>
        <v>&gt;90</v>
      </c>
      <c r="J37" s="25" t="str">
        <f>+[5]BanCorp!J7</f>
        <v>&gt;90</v>
      </c>
      <c r="K37" s="25" t="str">
        <f>+[5]BanCorp!K7</f>
        <v>&gt;90</v>
      </c>
      <c r="L37" s="46" t="s">
        <v>52</v>
      </c>
      <c r="M37" s="45" t="s">
        <v>53</v>
      </c>
      <c r="N37" s="6" t="s">
        <v>127</v>
      </c>
    </row>
    <row r="38" spans="3:14" ht="27" customHeight="1" x14ac:dyDescent="0.2">
      <c r="C38" s="132"/>
      <c r="D38" s="1" t="s">
        <v>54</v>
      </c>
      <c r="E38" s="2" t="s">
        <v>6</v>
      </c>
      <c r="F38" s="105" t="s">
        <v>87</v>
      </c>
      <c r="G38" s="41">
        <v>1.08</v>
      </c>
      <c r="H38" s="41">
        <f>+[5]BanCorp!H8</f>
        <v>1.0536233346487507</v>
      </c>
      <c r="I38" s="41">
        <f>+[5]BanCorp!I8</f>
        <v>1.1459654565417641</v>
      </c>
      <c r="J38" s="41">
        <f>+[5]BanCorp!J8</f>
        <v>1.2252805848329125</v>
      </c>
      <c r="K38" s="41">
        <f>+[5]BanCorp!K8</f>
        <v>1.257603802790231</v>
      </c>
      <c r="L38" s="46" t="s">
        <v>55</v>
      </c>
      <c r="M38" s="45" t="s">
        <v>56</v>
      </c>
      <c r="N38" s="164" t="s">
        <v>139</v>
      </c>
    </row>
    <row r="39" spans="3:14" ht="27" customHeight="1" x14ac:dyDescent="0.2">
      <c r="C39" s="120"/>
      <c r="D39" s="1" t="s">
        <v>94</v>
      </c>
      <c r="E39" s="2" t="s">
        <v>6</v>
      </c>
      <c r="F39" s="105" t="s">
        <v>87</v>
      </c>
      <c r="G39" s="26">
        <v>1.41</v>
      </c>
      <c r="H39" s="26">
        <f>+[5]BanCorp!H9</f>
        <v>1.4914146077188919</v>
      </c>
      <c r="I39" s="26">
        <f>+[5]BanCorp!I9</f>
        <v>1.79157362985775</v>
      </c>
      <c r="J39" s="26">
        <f>+[5]BanCorp!J9</f>
        <v>2.1060442298532744</v>
      </c>
      <c r="K39" s="26">
        <f>+[5]BanCorp!K9</f>
        <v>2.2960736481314452</v>
      </c>
      <c r="L39" s="46" t="s">
        <v>57</v>
      </c>
      <c r="M39" s="45" t="s">
        <v>58</v>
      </c>
      <c r="N39" s="164" t="s">
        <v>139</v>
      </c>
    </row>
    <row r="40" spans="3:14" ht="27" customHeight="1" x14ac:dyDescent="0.2">
      <c r="C40" s="119" t="s">
        <v>59</v>
      </c>
      <c r="D40" s="1" t="s">
        <v>97</v>
      </c>
      <c r="E40" s="2" t="s">
        <v>6</v>
      </c>
      <c r="F40" s="105" t="s">
        <v>87</v>
      </c>
      <c r="G40" s="50">
        <v>-4.1000000000000002E-2</v>
      </c>
      <c r="H40" s="99" t="s">
        <v>124</v>
      </c>
      <c r="I40" s="99" t="s">
        <v>124</v>
      </c>
      <c r="J40" s="99" t="s">
        <v>124</v>
      </c>
      <c r="K40" s="99" t="s">
        <v>124</v>
      </c>
      <c r="L40" s="46" t="s">
        <v>60</v>
      </c>
      <c r="M40" s="45" t="s">
        <v>61</v>
      </c>
      <c r="N40" s="163" t="s">
        <v>138</v>
      </c>
    </row>
    <row r="41" spans="3:14" ht="30.75" customHeight="1" x14ac:dyDescent="0.2">
      <c r="C41" s="120"/>
      <c r="D41" s="1" t="s">
        <v>98</v>
      </c>
      <c r="E41" s="2" t="s">
        <v>6</v>
      </c>
      <c r="F41" s="105" t="s">
        <v>87</v>
      </c>
      <c r="G41" s="16">
        <v>-1.4999999999999999E-2</v>
      </c>
      <c r="H41" s="99" t="s">
        <v>124</v>
      </c>
      <c r="I41" s="99" t="s">
        <v>124</v>
      </c>
      <c r="J41" s="99" t="s">
        <v>124</v>
      </c>
      <c r="K41" s="99" t="s">
        <v>124</v>
      </c>
      <c r="L41" s="46" t="s">
        <v>62</v>
      </c>
      <c r="M41" s="45" t="s">
        <v>63</v>
      </c>
      <c r="N41" s="163"/>
    </row>
    <row r="42" spans="3:14" ht="15" customHeight="1" x14ac:dyDescent="0.2">
      <c r="C42" s="133" t="s">
        <v>64</v>
      </c>
      <c r="D42" s="137" t="s">
        <v>65</v>
      </c>
      <c r="E42" s="39" t="s">
        <v>66</v>
      </c>
      <c r="F42" s="105" t="s">
        <v>87</v>
      </c>
      <c r="G42" s="145">
        <v>8.8999999999999999E-3</v>
      </c>
      <c r="H42" s="135">
        <f>(([6]BSPR!AS216-[6]BSPR!AS$209)/1000000)/'[2]Banco Santander consolidated'!F12</f>
        <v>6.8075938534787241E-3</v>
      </c>
      <c r="I42" s="135">
        <f>(([6]BSPR!BF216-[6]BSPR!BF$209)/1000000)/'[2]Banco Santander consolidated'!G12</f>
        <v>6.4528991621855807E-3</v>
      </c>
      <c r="J42" s="135">
        <f>(([6]BSPR!BG216-[6]BSPR!BG$209)/1000000)/'[2]Banco Santander consolidated'!H12</f>
        <v>6.3033645161848818E-3</v>
      </c>
      <c r="K42" s="135">
        <f>(([6]BSPR!BH216-[6]BSPR!BH$209)/1000000)/'[2]Banco Santander consolidated'!I12</f>
        <v>6.1605424192231386E-3</v>
      </c>
      <c r="L42" s="117" t="s">
        <v>67</v>
      </c>
      <c r="M42" s="149" t="s">
        <v>68</v>
      </c>
      <c r="N42" s="144"/>
    </row>
    <row r="43" spans="3:14" ht="28.5" x14ac:dyDescent="0.2">
      <c r="C43" s="134"/>
      <c r="D43" s="138"/>
      <c r="E43" s="40" t="s">
        <v>21</v>
      </c>
      <c r="F43" s="105" t="s">
        <v>87</v>
      </c>
      <c r="G43" s="146"/>
      <c r="H43" s="136"/>
      <c r="I43" s="136"/>
      <c r="J43" s="136"/>
      <c r="K43" s="136"/>
      <c r="L43" s="118"/>
      <c r="M43" s="150"/>
      <c r="N43" s="144"/>
    </row>
    <row r="44" spans="3:14" ht="28.5" customHeight="1" x14ac:dyDescent="0.2">
      <c r="C44" s="21"/>
      <c r="D44" s="27" t="s">
        <v>69</v>
      </c>
      <c r="E44" s="2" t="s">
        <v>66</v>
      </c>
      <c r="F44" s="105" t="s">
        <v>87</v>
      </c>
      <c r="G44" s="4">
        <v>1</v>
      </c>
      <c r="H44" s="99" t="s">
        <v>124</v>
      </c>
      <c r="I44" s="99" t="s">
        <v>124</v>
      </c>
      <c r="J44" s="99" t="s">
        <v>124</v>
      </c>
      <c r="K44" s="99" t="s">
        <v>124</v>
      </c>
      <c r="L44" s="38" t="s">
        <v>70</v>
      </c>
      <c r="M44" s="4" t="s">
        <v>71</v>
      </c>
      <c r="N44" s="101" t="s">
        <v>119</v>
      </c>
    </row>
    <row r="45" spans="3:14" ht="42.75" customHeight="1" x14ac:dyDescent="0.2">
      <c r="C45" s="36" t="s">
        <v>72</v>
      </c>
      <c r="D45" s="29" t="s">
        <v>73</v>
      </c>
      <c r="E45" s="39" t="s">
        <v>6</v>
      </c>
      <c r="F45" s="105" t="s">
        <v>87</v>
      </c>
      <c r="G45" s="30">
        <v>2</v>
      </c>
      <c r="H45" s="100">
        <v>2</v>
      </c>
      <c r="I45" s="100">
        <v>0</v>
      </c>
      <c r="J45" s="100">
        <v>0</v>
      </c>
      <c r="K45" s="100">
        <v>0</v>
      </c>
      <c r="L45" s="38" t="s">
        <v>70</v>
      </c>
      <c r="M45" s="31" t="s">
        <v>95</v>
      </c>
      <c r="N45" s="6" t="s">
        <v>127</v>
      </c>
    </row>
    <row r="46" spans="3:14" ht="42.75" customHeight="1" x14ac:dyDescent="0.2">
      <c r="C46" s="32" t="s">
        <v>74</v>
      </c>
      <c r="D46" s="1" t="s">
        <v>75</v>
      </c>
      <c r="E46" s="2" t="s">
        <v>6</v>
      </c>
      <c r="F46" s="105" t="s">
        <v>87</v>
      </c>
      <c r="G46" s="25">
        <v>0</v>
      </c>
      <c r="H46" s="99" t="s">
        <v>124</v>
      </c>
      <c r="I46" s="99" t="s">
        <v>124</v>
      </c>
      <c r="J46" s="99" t="s">
        <v>124</v>
      </c>
      <c r="K46" s="99" t="s">
        <v>124</v>
      </c>
      <c r="L46" s="3" t="s">
        <v>70</v>
      </c>
      <c r="M46" s="4" t="s">
        <v>71</v>
      </c>
      <c r="N46" s="102" t="s">
        <v>119</v>
      </c>
    </row>
    <row r="47" spans="3:14" ht="14.25" customHeight="1" x14ac:dyDescent="0.2"/>
    <row r="48" spans="3:14" ht="14.25" customHeight="1" x14ac:dyDescent="0.2"/>
    <row r="49" spans="2:14" ht="14.25" customHeight="1" x14ac:dyDescent="0.2"/>
    <row r="50" spans="2:14" ht="14.25" customHeight="1" thickBot="1" x14ac:dyDescent="0.25"/>
    <row r="51" spans="2:14" ht="14.25" customHeight="1" thickBot="1" x14ac:dyDescent="0.25">
      <c r="G51" s="111" t="s">
        <v>121</v>
      </c>
      <c r="H51" s="139" t="s">
        <v>122</v>
      </c>
      <c r="I51" s="140"/>
      <c r="J51" s="140"/>
      <c r="K51" s="141"/>
      <c r="L51" s="142" t="s">
        <v>123</v>
      </c>
      <c r="M51" s="143"/>
    </row>
    <row r="52" spans="2:14" ht="30" customHeight="1" thickBot="1" x14ac:dyDescent="0.25">
      <c r="C52" s="7" t="s">
        <v>0</v>
      </c>
      <c r="D52" s="7" t="s">
        <v>76</v>
      </c>
      <c r="E52" s="8" t="s">
        <v>2</v>
      </c>
      <c r="F52" s="13" t="s">
        <v>49</v>
      </c>
      <c r="G52" s="104">
        <v>42476</v>
      </c>
      <c r="H52" s="14">
        <v>42735</v>
      </c>
      <c r="I52" s="14">
        <v>43100</v>
      </c>
      <c r="J52" s="14">
        <v>43465</v>
      </c>
      <c r="K52" s="14">
        <v>43830</v>
      </c>
      <c r="L52" s="9" t="s">
        <v>3</v>
      </c>
      <c r="M52" s="10" t="s">
        <v>4</v>
      </c>
      <c r="N52" s="110" t="s">
        <v>130</v>
      </c>
    </row>
    <row r="53" spans="2:14" ht="14.25" customHeight="1" x14ac:dyDescent="0.2">
      <c r="C53" s="119" t="s">
        <v>77</v>
      </c>
      <c r="D53" s="29" t="s">
        <v>78</v>
      </c>
      <c r="E53" s="121" t="s">
        <v>80</v>
      </c>
      <c r="F53" s="114" t="s">
        <v>22</v>
      </c>
      <c r="G53" s="151" t="s">
        <v>125</v>
      </c>
      <c r="H53" s="153" t="s">
        <v>124</v>
      </c>
      <c r="I53" s="153" t="s">
        <v>124</v>
      </c>
      <c r="J53" s="153" t="s">
        <v>124</v>
      </c>
      <c r="K53" s="153" t="s">
        <v>124</v>
      </c>
      <c r="L53" s="123" t="s">
        <v>81</v>
      </c>
      <c r="M53" s="147" t="s">
        <v>82</v>
      </c>
      <c r="N53" s="144" t="s">
        <v>120</v>
      </c>
    </row>
    <row r="54" spans="2:14" ht="14.25" customHeight="1" x14ac:dyDescent="0.2">
      <c r="C54" s="120"/>
      <c r="D54" s="33" t="s">
        <v>79</v>
      </c>
      <c r="E54" s="122"/>
      <c r="F54" s="116"/>
      <c r="G54" s="152"/>
      <c r="H54" s="154"/>
      <c r="I54" s="154" t="s">
        <v>124</v>
      </c>
      <c r="J54" s="154" t="s">
        <v>124</v>
      </c>
      <c r="K54" s="154" t="s">
        <v>124</v>
      </c>
      <c r="L54" s="124"/>
      <c r="M54" s="148"/>
      <c r="N54" s="144"/>
    </row>
    <row r="55" spans="2:14" ht="30" customHeight="1" x14ac:dyDescent="0.2">
      <c r="C55" s="32" t="s">
        <v>18</v>
      </c>
      <c r="D55" s="1" t="s">
        <v>83</v>
      </c>
      <c r="E55" s="2" t="s">
        <v>80</v>
      </c>
      <c r="F55" s="17" t="s">
        <v>22</v>
      </c>
      <c r="G55" s="106" t="s">
        <v>126</v>
      </c>
      <c r="H55" s="107" t="s">
        <v>124</v>
      </c>
      <c r="I55" s="107" t="s">
        <v>124</v>
      </c>
      <c r="J55" s="107" t="s">
        <v>124</v>
      </c>
      <c r="K55" s="107" t="s">
        <v>124</v>
      </c>
      <c r="L55" s="3" t="s">
        <v>84</v>
      </c>
      <c r="M55" s="4" t="s">
        <v>85</v>
      </c>
      <c r="N55" s="109" t="s">
        <v>120</v>
      </c>
    </row>
    <row r="56" spans="2:14" ht="14.25" customHeight="1" x14ac:dyDescent="0.2"/>
    <row r="57" spans="2:14" ht="14.25" customHeight="1" x14ac:dyDescent="0.2"/>
    <row r="58" spans="2:14" ht="14.25" customHeight="1" x14ac:dyDescent="0.25">
      <c r="B58" s="108" t="s">
        <v>131</v>
      </c>
    </row>
  </sheetData>
  <mergeCells count="38">
    <mergeCell ref="H35:K35"/>
    <mergeCell ref="L35:M35"/>
    <mergeCell ref="H14:K14"/>
    <mergeCell ref="L14:M14"/>
    <mergeCell ref="H4:K4"/>
    <mergeCell ref="L4:M4"/>
    <mergeCell ref="N40:N41"/>
    <mergeCell ref="N42:N43"/>
    <mergeCell ref="G42:G43"/>
    <mergeCell ref="M53:M54"/>
    <mergeCell ref="M42:M43"/>
    <mergeCell ref="N53:N54"/>
    <mergeCell ref="G53:G54"/>
    <mergeCell ref="H53:H54"/>
    <mergeCell ref="I53:I54"/>
    <mergeCell ref="J53:J54"/>
    <mergeCell ref="K53:K54"/>
    <mergeCell ref="C40:C41"/>
    <mergeCell ref="D42:D43"/>
    <mergeCell ref="C42:C43"/>
    <mergeCell ref="H51:K51"/>
    <mergeCell ref="L51:M51"/>
    <mergeCell ref="F6:F9"/>
    <mergeCell ref="L42:L43"/>
    <mergeCell ref="C53:C54"/>
    <mergeCell ref="E53:E54"/>
    <mergeCell ref="F53:F54"/>
    <mergeCell ref="L53:L54"/>
    <mergeCell ref="D16:D20"/>
    <mergeCell ref="D21:D25"/>
    <mergeCell ref="E21:E25"/>
    <mergeCell ref="C37:C39"/>
    <mergeCell ref="C16:C20"/>
    <mergeCell ref="C6:C9"/>
    <mergeCell ref="H42:H43"/>
    <mergeCell ref="I42:I43"/>
    <mergeCell ref="J42:J43"/>
    <mergeCell ref="K42:K4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showGridLines="0" tabSelected="1" zoomScale="90" zoomScaleNormal="90" workbookViewId="0">
      <selection activeCell="N15" sqref="N15"/>
    </sheetView>
  </sheetViews>
  <sheetFormatPr defaultColWidth="9.140625" defaultRowHeight="15" x14ac:dyDescent="0.25"/>
  <cols>
    <col min="1" max="2" width="9.140625" style="6"/>
    <col min="3" max="3" width="16.7109375" style="6" customWidth="1"/>
    <col min="4" max="4" width="28.140625" style="6" customWidth="1"/>
    <col min="5" max="5" width="11.5703125" style="6" hidden="1" customWidth="1"/>
    <col min="6" max="6" width="12.85546875" style="6" customWidth="1"/>
    <col min="7" max="11" width="11.42578125" style="6" customWidth="1"/>
    <col min="12" max="13" width="13.42578125" style="6" customWidth="1"/>
    <col min="14" max="14" width="53.85546875" customWidth="1"/>
    <col min="15" max="16384" width="9.140625" style="6"/>
  </cols>
  <sheetData>
    <row r="1" spans="1:14" ht="30" customHeight="1" x14ac:dyDescent="0.2">
      <c r="A1" s="156"/>
      <c r="B1" s="156"/>
      <c r="C1" s="156"/>
      <c r="D1" s="156"/>
      <c r="E1" s="156"/>
      <c r="F1" s="156"/>
      <c r="G1" s="156"/>
      <c r="H1" s="156"/>
      <c r="I1" s="156"/>
      <c r="J1" s="156"/>
      <c r="N1" s="55" t="s">
        <v>111</v>
      </c>
    </row>
    <row r="2" spans="1:14" ht="15" customHeight="1" x14ac:dyDescent="0.25">
      <c r="A2" s="156"/>
      <c r="B2" s="156"/>
      <c r="C2" s="156"/>
      <c r="D2" s="156"/>
      <c r="E2" s="156"/>
      <c r="F2" s="156"/>
      <c r="G2" s="156"/>
      <c r="H2" s="156"/>
      <c r="I2" s="156"/>
      <c r="J2" s="156"/>
    </row>
    <row r="3" spans="1:14" ht="15.75" thickBot="1" x14ac:dyDescent="0.3"/>
    <row r="4" spans="1:14" ht="15.75" thickBot="1" x14ac:dyDescent="0.3">
      <c r="G4" s="53" t="s">
        <v>121</v>
      </c>
      <c r="H4" s="139" t="s">
        <v>122</v>
      </c>
      <c r="I4" s="140"/>
      <c r="J4" s="140"/>
      <c r="K4" s="141"/>
      <c r="L4" s="142" t="s">
        <v>123</v>
      </c>
      <c r="M4" s="143"/>
    </row>
    <row r="5" spans="1:14" ht="30.75" thickBot="1" x14ac:dyDescent="0.25">
      <c r="C5" s="7" t="s">
        <v>0</v>
      </c>
      <c r="D5" s="42" t="s">
        <v>1</v>
      </c>
      <c r="E5" s="8" t="s">
        <v>2</v>
      </c>
      <c r="F5" s="13" t="s">
        <v>49</v>
      </c>
      <c r="G5" s="14">
        <v>42567</v>
      </c>
      <c r="H5" s="14">
        <v>42735</v>
      </c>
      <c r="I5" s="14">
        <v>43100</v>
      </c>
      <c r="J5" s="14">
        <v>43465</v>
      </c>
      <c r="K5" s="15">
        <v>43830</v>
      </c>
      <c r="L5" s="9" t="s">
        <v>3</v>
      </c>
      <c r="M5" s="10" t="s">
        <v>4</v>
      </c>
      <c r="N5" s="54" t="s">
        <v>112</v>
      </c>
    </row>
    <row r="6" spans="1:14" ht="14.25" customHeight="1" x14ac:dyDescent="0.2">
      <c r="C6" s="119" t="s">
        <v>77</v>
      </c>
      <c r="D6" s="34" t="s">
        <v>5</v>
      </c>
      <c r="E6" s="2"/>
      <c r="F6" s="114" t="s">
        <v>22</v>
      </c>
      <c r="G6" s="16">
        <v>0.2485</v>
      </c>
      <c r="H6" s="16">
        <f>+'[1]Capital ratios  BSPR P19'!$Q$62</f>
        <v>0.25538580547760903</v>
      </c>
      <c r="I6" s="16">
        <f>+'[1]Capital ratios  BSPR P19'!$AC$62</f>
        <v>0.27145750686975961</v>
      </c>
      <c r="J6" s="16">
        <f>+'[1]Capital ratios  BSPR P19'!$AO$62</f>
        <v>0.29031285386508715</v>
      </c>
      <c r="K6" s="16">
        <f>+'[1]Capital ratios  BSPR P19'!$BA$62</f>
        <v>0.30450288844700157</v>
      </c>
      <c r="L6" s="3" t="s">
        <v>7</v>
      </c>
      <c r="M6" s="4" t="s">
        <v>8</v>
      </c>
      <c r="N6" s="160" t="s">
        <v>127</v>
      </c>
    </row>
    <row r="7" spans="1:14" ht="14.25" x14ac:dyDescent="0.2">
      <c r="C7" s="132"/>
      <c r="D7" s="34" t="s">
        <v>9</v>
      </c>
      <c r="E7" s="2"/>
      <c r="F7" s="115"/>
      <c r="G7" s="5">
        <v>0.26119999999999999</v>
      </c>
      <c r="H7" s="5">
        <f>+'[1]Capital ratios  BSPR P19'!$Q$60</f>
        <v>0.26857265706708311</v>
      </c>
      <c r="I7" s="5">
        <f>+'[1]Capital ratios  BSPR P19'!$AC$60</f>
        <v>0.28423325643945896</v>
      </c>
      <c r="J7" s="5">
        <f>+'[1]Capital ratios  BSPR P19'!$AO$60</f>
        <v>0.30310920793252943</v>
      </c>
      <c r="K7" s="5">
        <f>+'[1]Capital ratios  BSPR P19'!$BA$60</f>
        <v>0.31732050585571414</v>
      </c>
      <c r="L7" s="3" t="s">
        <v>10</v>
      </c>
      <c r="M7" s="4" t="s">
        <v>11</v>
      </c>
      <c r="N7" s="157" t="s">
        <v>127</v>
      </c>
    </row>
    <row r="8" spans="1:14" ht="14.25" x14ac:dyDescent="0.2">
      <c r="C8" s="132"/>
      <c r="D8" s="34" t="s">
        <v>12</v>
      </c>
      <c r="E8" s="2"/>
      <c r="F8" s="115"/>
      <c r="G8" s="5">
        <v>0.16439999999999999</v>
      </c>
      <c r="H8" s="5">
        <f>+'[1]Capital ratios  BSPR P19'!$Q$56</f>
        <v>0.16543621823601304</v>
      </c>
      <c r="I8" s="5">
        <f>+'[1]Capital ratios  BSPR P19'!$AC$56</f>
        <v>0.17436505288913756</v>
      </c>
      <c r="J8" s="5">
        <f>+'[1]Capital ratios  BSPR P19'!$AO$56</f>
        <v>0.1855232637527956</v>
      </c>
      <c r="K8" s="5">
        <f>+'[1]Capital ratios  BSPR P19'!$BA$56</f>
        <v>0.19116626395938455</v>
      </c>
      <c r="L8" s="3" t="s">
        <v>13</v>
      </c>
      <c r="M8" s="4" t="s">
        <v>14</v>
      </c>
      <c r="N8" s="157" t="s">
        <v>127</v>
      </c>
    </row>
    <row r="9" spans="1:14" ht="14.25" x14ac:dyDescent="0.2">
      <c r="C9" s="120"/>
      <c r="D9" s="34" t="s">
        <v>15</v>
      </c>
      <c r="E9" s="2"/>
      <c r="F9" s="116"/>
      <c r="G9" s="5">
        <v>0.2485</v>
      </c>
      <c r="H9" s="5">
        <f>+'[1]Capital ratios  BSPR P19'!$Q$58</f>
        <v>0.25538580547760903</v>
      </c>
      <c r="I9" s="5">
        <f>+'[1]Capital ratios  BSPR P19'!$AC$58</f>
        <v>0.27145750686975961</v>
      </c>
      <c r="J9" s="5">
        <f>+'[1]Capital ratios  BSPR P19'!$AO$58</f>
        <v>0.29031285386508715</v>
      </c>
      <c r="K9" s="5">
        <f>+'[1]Capital ratios  BSPR P19'!$BA$58</f>
        <v>0.30450288844700157</v>
      </c>
      <c r="L9" s="38" t="s">
        <v>16</v>
      </c>
      <c r="M9" s="35" t="s">
        <v>17</v>
      </c>
      <c r="N9" s="157" t="s">
        <v>127</v>
      </c>
    </row>
    <row r="13" spans="1:14" ht="15.75" thickBot="1" x14ac:dyDescent="0.3"/>
    <row r="14" spans="1:14" ht="15.75" thickBot="1" x14ac:dyDescent="0.3">
      <c r="G14" s="111" t="s">
        <v>121</v>
      </c>
      <c r="H14" s="139" t="s">
        <v>122</v>
      </c>
      <c r="I14" s="140"/>
      <c r="J14" s="140"/>
      <c r="K14" s="141"/>
      <c r="L14" s="142" t="s">
        <v>123</v>
      </c>
      <c r="M14" s="143"/>
    </row>
    <row r="15" spans="1:14" ht="30.75" thickBot="1" x14ac:dyDescent="0.25">
      <c r="C15" s="7" t="s">
        <v>0</v>
      </c>
      <c r="D15" s="7" t="s">
        <v>1</v>
      </c>
      <c r="E15" s="8" t="s">
        <v>2</v>
      </c>
      <c r="F15" s="13" t="s">
        <v>49</v>
      </c>
      <c r="G15" s="81">
        <v>42567</v>
      </c>
      <c r="H15" s="14">
        <v>42735</v>
      </c>
      <c r="I15" s="14">
        <v>43100</v>
      </c>
      <c r="J15" s="14">
        <v>43465</v>
      </c>
      <c r="K15" s="15">
        <v>43830</v>
      </c>
      <c r="L15" s="9" t="s">
        <v>3</v>
      </c>
      <c r="M15" s="10" t="s">
        <v>4</v>
      </c>
      <c r="N15" s="161" t="s">
        <v>112</v>
      </c>
    </row>
    <row r="16" spans="1:14" ht="57" x14ac:dyDescent="0.2">
      <c r="C16" s="133" t="s">
        <v>18</v>
      </c>
      <c r="D16" s="128" t="s">
        <v>19</v>
      </c>
      <c r="E16" s="39" t="s">
        <v>20</v>
      </c>
      <c r="F16" s="80" t="s">
        <v>22</v>
      </c>
      <c r="G16" s="47">
        <v>1.4E-2</v>
      </c>
      <c r="H16" s="47">
        <f>+'[2]BSPR_Other Data'!F12</f>
        <v>1.4769110827024742E-2</v>
      </c>
      <c r="I16" s="48">
        <f>+'[2]BSPR_Other Data'!G12</f>
        <v>1.9111805669810168E-2</v>
      </c>
      <c r="J16" s="50">
        <f>+'[2]BSPR_Other Data'!H12</f>
        <v>1.8029097198545577E-2</v>
      </c>
      <c r="K16" s="50">
        <f>+'[2]BSPR_Other Data'!I12</f>
        <v>1.8331010390408038E-2</v>
      </c>
      <c r="L16" s="46" t="s">
        <v>23</v>
      </c>
      <c r="M16" s="45" t="s">
        <v>24</v>
      </c>
      <c r="N16" s="56" t="s">
        <v>113</v>
      </c>
    </row>
    <row r="17" spans="3:14" ht="28.5" x14ac:dyDescent="0.25">
      <c r="C17" s="134"/>
      <c r="D17" s="129"/>
      <c r="E17" s="18" t="s">
        <v>86</v>
      </c>
      <c r="F17" s="17" t="s">
        <v>25</v>
      </c>
      <c r="G17" s="51">
        <v>1.4999999999999999E-2</v>
      </c>
      <c r="H17" s="51">
        <f>([7]BSPR!BX23/1000000)/([8]loans_detail!CZ97/1000)</f>
        <v>1.4709519057147517E-2</v>
      </c>
      <c r="I17" s="51">
        <f>([7]BSPR!BY23/1000000)/([8]loans_detail!DA97/1000)</f>
        <v>1.5914881991019692E-2</v>
      </c>
      <c r="J17" s="51">
        <f>([7]BSPR!BZ23/1000000)/([8]loans_detail!DB97/1000)</f>
        <v>1.6691428298499934E-2</v>
      </c>
      <c r="K17" s="51">
        <f>([7]BSPR!CA23/1000000)/([8]loans_detail!DC97/1000)</f>
        <v>1.7015189245657803E-2</v>
      </c>
      <c r="L17" s="46" t="s">
        <v>26</v>
      </c>
      <c r="M17" s="45" t="s">
        <v>27</v>
      </c>
      <c r="N17" t="s">
        <v>127</v>
      </c>
    </row>
    <row r="18" spans="3:14" ht="99.75" x14ac:dyDescent="0.2">
      <c r="C18" s="134"/>
      <c r="D18" s="129"/>
      <c r="E18" s="11"/>
      <c r="F18" s="80" t="s">
        <v>28</v>
      </c>
      <c r="G18" s="5">
        <v>3.0000000000000001E-3</v>
      </c>
      <c r="H18" s="5">
        <f>([7]BSPR!BX20/1000000)/([8]loans_detail!CZ93/1000)</f>
        <v>3.8740352972211926E-3</v>
      </c>
      <c r="I18" s="19">
        <f>([7]BSPR!BY20/1000000)/([8]loans_detail!DA93/1000)</f>
        <v>1.0231286309201447E-2</v>
      </c>
      <c r="J18" s="19">
        <f>([7]BSPR!BZ20/1000000)/([8]loans_detail!DB93/1000)</f>
        <v>6.5981149510722951E-3</v>
      </c>
      <c r="K18" s="19">
        <f>([7]BSPR!CA20/1000000)/([8]loans_detail!DC93/1000)</f>
        <v>6.7158654272848088E-3</v>
      </c>
      <c r="L18" s="46" t="s">
        <v>29</v>
      </c>
      <c r="M18" s="45" t="s">
        <v>30</v>
      </c>
      <c r="N18" s="57" t="s">
        <v>136</v>
      </c>
    </row>
    <row r="19" spans="3:14" ht="99.75" x14ac:dyDescent="0.2">
      <c r="C19" s="134"/>
      <c r="D19" s="129"/>
      <c r="E19" s="11"/>
      <c r="F19" s="79" t="s">
        <v>31</v>
      </c>
      <c r="G19" s="47">
        <v>0.05</v>
      </c>
      <c r="H19" s="47">
        <f>([7]BSPR!BX21/1000000)/([8]loans_detail!CZ94/1000)</f>
        <v>5.5653247400764529E-2</v>
      </c>
      <c r="I19" s="50">
        <f>([7]BSPR!BY21/1000000)/([8]loans_detail!DA94/1000)</f>
        <v>6.0597904096283288E-2</v>
      </c>
      <c r="J19" s="50">
        <f>([7]BSPR!BZ21/1000000)/([8]loans_detail!DB94/1000)</f>
        <v>6.1914976829428855E-2</v>
      </c>
      <c r="K19" s="50">
        <f>([7]BSPR!CA21/1000000)/([8]loans_detail!DC94/1000)</f>
        <v>6.148742261427205E-2</v>
      </c>
      <c r="L19" s="46" t="s">
        <v>99</v>
      </c>
      <c r="M19" s="45" t="s">
        <v>34</v>
      </c>
      <c r="N19" s="58" t="s">
        <v>114</v>
      </c>
    </row>
    <row r="20" spans="3:14" ht="14.25" x14ac:dyDescent="0.2">
      <c r="C20" s="134"/>
      <c r="D20" s="130"/>
      <c r="E20" s="12"/>
      <c r="F20" s="17" t="s">
        <v>32</v>
      </c>
      <c r="G20" s="47">
        <v>6.6000000000000003E-2</v>
      </c>
      <c r="H20" s="47">
        <f>([7]BSPR!BX22/1000000)/([8]loans_detail!CZ96/1000)</f>
        <v>7.1444297818941932E-2</v>
      </c>
      <c r="I20" s="47">
        <f>([7]BSPR!BY22/1000000)/([8]loans_detail!DA96/1000)</f>
        <v>7.1564710935294248E-2</v>
      </c>
      <c r="J20" s="47">
        <f>([7]BSPR!BZ22/1000000)/([8]loans_detail!DB96/1000)</f>
        <v>7.1392184404083722E-2</v>
      </c>
      <c r="K20" s="47">
        <f>([7]BSPR!CA22/1000000)/([8]loans_detail!DC96/1000)</f>
        <v>7.1380941659055369E-2</v>
      </c>
      <c r="L20" s="46" t="s">
        <v>100</v>
      </c>
      <c r="M20" s="45" t="s">
        <v>101</v>
      </c>
      <c r="N20" s="78" t="s">
        <v>127</v>
      </c>
    </row>
    <row r="21" spans="3:14" x14ac:dyDescent="0.2">
      <c r="C21" s="20"/>
      <c r="D21" s="128" t="s">
        <v>33</v>
      </c>
      <c r="E21" s="121" t="s">
        <v>6</v>
      </c>
      <c r="F21" s="166" t="s">
        <v>22</v>
      </c>
      <c r="G21" s="47">
        <v>5.2999999999999999E-2</v>
      </c>
      <c r="H21" s="47">
        <f>+'[3]PPTO 2017 60+'!B15</f>
        <v>5.1444268411637815E-2</v>
      </c>
      <c r="I21" s="47">
        <f>+'[3]PPTO 2017 60+'!C15</f>
        <v>5.3153669601724539E-2</v>
      </c>
      <c r="J21" s="47">
        <f>+'[3]PPTO 2017 60+'!D15</f>
        <v>5.4054268694379036E-2</v>
      </c>
      <c r="K21" s="47">
        <f>+'[3]PPTO 2017 60+'!E15</f>
        <v>5.4346195258230111E-2</v>
      </c>
      <c r="L21" s="46" t="s">
        <v>107</v>
      </c>
      <c r="M21" s="45" t="s">
        <v>104</v>
      </c>
      <c r="N21" s="162" t="s">
        <v>127</v>
      </c>
    </row>
    <row r="22" spans="3:14" ht="57" x14ac:dyDescent="0.2">
      <c r="C22" s="20"/>
      <c r="D22" s="129"/>
      <c r="E22" s="131"/>
      <c r="F22" s="79" t="s">
        <v>25</v>
      </c>
      <c r="G22" s="50">
        <v>0.11899999999999999</v>
      </c>
      <c r="H22" s="49">
        <f>+'[3]PPTO 2017 60+'!B16</f>
        <v>0.12683227264061084</v>
      </c>
      <c r="I22" s="49">
        <f>+'[3]PPTO 2017 60+'!C16</f>
        <v>0.13108935667885405</v>
      </c>
      <c r="J22" s="48">
        <f>+'[3]PPTO 2017 60+'!D16</f>
        <v>0.13367312823007332</v>
      </c>
      <c r="K22" s="48">
        <f>+'[3]PPTO 2017 60+'!E16</f>
        <v>0.13465823163483373</v>
      </c>
      <c r="L22" s="46" t="s">
        <v>108</v>
      </c>
      <c r="M22" s="45" t="s">
        <v>109</v>
      </c>
      <c r="N22" s="158" t="s">
        <v>137</v>
      </c>
    </row>
    <row r="23" spans="3:14" x14ac:dyDescent="0.2">
      <c r="C23" s="20"/>
      <c r="D23" s="129"/>
      <c r="E23" s="131"/>
      <c r="F23" s="17" t="s">
        <v>35</v>
      </c>
      <c r="G23" s="47">
        <v>0.02</v>
      </c>
      <c r="H23" s="47">
        <f>+'[3]PPTO 2017 60+'!B17</f>
        <v>2.5606313028345578E-2</v>
      </c>
      <c r="I23" s="47">
        <f>+'[3]PPTO 2017 60+'!C17</f>
        <v>2.6709527024595146E-2</v>
      </c>
      <c r="J23" s="47">
        <f>+'[3]PPTO 2017 60+'!D17</f>
        <v>2.7516443287143994E-2</v>
      </c>
      <c r="K23" s="47">
        <f>+'[3]PPTO 2017 60+'!E17</f>
        <v>2.8501080449936805E-2</v>
      </c>
      <c r="L23" s="46" t="s">
        <v>36</v>
      </c>
      <c r="M23" s="45" t="s">
        <v>110</v>
      </c>
      <c r="N23" s="83" t="s">
        <v>127</v>
      </c>
    </row>
    <row r="24" spans="3:14" ht="28.5" x14ac:dyDescent="0.2">
      <c r="C24" s="20"/>
      <c r="D24" s="129"/>
      <c r="E24" s="131"/>
      <c r="F24" s="17" t="s">
        <v>31</v>
      </c>
      <c r="G24" s="47">
        <v>1.2999999999999999E-2</v>
      </c>
      <c r="H24" s="47">
        <f>+'[3]PPTO 2017 60+'!B20</f>
        <v>1.6377194093087303E-2</v>
      </c>
      <c r="I24" s="47">
        <f>+'[3]PPTO 2017 60+'!C20</f>
        <v>1.6345194947884872E-2</v>
      </c>
      <c r="J24" s="47">
        <f>+'[3]PPTO 2017 60+'!D20</f>
        <v>1.6277413582647712E-2</v>
      </c>
      <c r="K24" s="47">
        <f>+'[3]PPTO 2017 60+'!E20</f>
        <v>1.5853743972491379E-2</v>
      </c>
      <c r="L24" s="46" t="s">
        <v>23</v>
      </c>
      <c r="M24" s="45" t="s">
        <v>24</v>
      </c>
      <c r="N24" s="83" t="s">
        <v>127</v>
      </c>
    </row>
    <row r="25" spans="3:14" ht="99.75" x14ac:dyDescent="0.2">
      <c r="C25" s="21"/>
      <c r="D25" s="130"/>
      <c r="E25" s="122"/>
      <c r="F25" s="84" t="s">
        <v>32</v>
      </c>
      <c r="G25" s="47">
        <v>2.5000000000000001E-2</v>
      </c>
      <c r="H25" s="48">
        <f>+'[3]PPTO 2017 60+'!B21</f>
        <v>2.9836547863884105E-2</v>
      </c>
      <c r="I25" s="48">
        <f>+'[3]PPTO 2017 60+'!C21</f>
        <v>2.921638930201834E-2</v>
      </c>
      <c r="J25" s="48">
        <f>+'[3]PPTO 2017 60+'!D21</f>
        <v>2.9332789639506224E-2</v>
      </c>
      <c r="K25" s="48">
        <f>+'[3]PPTO 2017 60+'!E21</f>
        <v>2.9248554767408293E-2</v>
      </c>
      <c r="L25" s="46" t="s">
        <v>102</v>
      </c>
      <c r="M25" s="45" t="s">
        <v>103</v>
      </c>
      <c r="N25" s="59" t="s">
        <v>115</v>
      </c>
    </row>
    <row r="26" spans="3:14" ht="30" customHeight="1" x14ac:dyDescent="0.2">
      <c r="C26" s="22" t="s">
        <v>37</v>
      </c>
      <c r="D26" s="1" t="s">
        <v>38</v>
      </c>
      <c r="E26" s="2" t="s">
        <v>6</v>
      </c>
      <c r="F26" s="105" t="s">
        <v>22</v>
      </c>
      <c r="G26" s="94">
        <v>39.5</v>
      </c>
      <c r="H26" s="76" t="s">
        <v>124</v>
      </c>
      <c r="I26" s="76" t="s">
        <v>124</v>
      </c>
      <c r="J26" s="76" t="s">
        <v>124</v>
      </c>
      <c r="K26" s="76" t="s">
        <v>124</v>
      </c>
      <c r="L26" s="3" t="s">
        <v>39</v>
      </c>
      <c r="M26" s="4" t="s">
        <v>40</v>
      </c>
      <c r="N26" s="61" t="s">
        <v>116</v>
      </c>
    </row>
    <row r="27" spans="3:14" ht="28.5" x14ac:dyDescent="0.2">
      <c r="C27" s="20"/>
      <c r="D27" s="1" t="s">
        <v>41</v>
      </c>
      <c r="E27" s="2" t="s">
        <v>6</v>
      </c>
      <c r="F27" s="105" t="s">
        <v>22</v>
      </c>
      <c r="G27" s="95">
        <v>665</v>
      </c>
      <c r="H27" s="77" t="s">
        <v>124</v>
      </c>
      <c r="I27" s="77" t="s">
        <v>124</v>
      </c>
      <c r="J27" s="77" t="s">
        <v>124</v>
      </c>
      <c r="K27" s="77" t="s">
        <v>124</v>
      </c>
      <c r="L27" s="3" t="s">
        <v>42</v>
      </c>
      <c r="M27" s="4" t="s">
        <v>43</v>
      </c>
      <c r="N27" s="62" t="s">
        <v>116</v>
      </c>
    </row>
    <row r="28" spans="3:14" ht="57" x14ac:dyDescent="0.2">
      <c r="C28" s="20"/>
      <c r="D28" s="1" t="s">
        <v>44</v>
      </c>
      <c r="E28" s="2" t="s">
        <v>6</v>
      </c>
      <c r="F28" s="105" t="s">
        <v>22</v>
      </c>
      <c r="G28" s="23">
        <v>4</v>
      </c>
      <c r="H28" s="77" t="s">
        <v>124</v>
      </c>
      <c r="I28" s="77" t="s">
        <v>124</v>
      </c>
      <c r="J28" s="77" t="s">
        <v>124</v>
      </c>
      <c r="K28" s="77" t="s">
        <v>124</v>
      </c>
      <c r="L28" s="3" t="s">
        <v>45</v>
      </c>
      <c r="M28" s="4" t="s">
        <v>46</v>
      </c>
      <c r="N28" s="63" t="s">
        <v>117</v>
      </c>
    </row>
    <row r="29" spans="3:14" ht="16.5" x14ac:dyDescent="0.2">
      <c r="C29" s="20"/>
      <c r="D29" s="1" t="s">
        <v>96</v>
      </c>
      <c r="E29" s="2" t="s">
        <v>6</v>
      </c>
      <c r="F29" s="105" t="s">
        <v>22</v>
      </c>
      <c r="G29" s="95">
        <v>282</v>
      </c>
      <c r="H29" s="77" t="s">
        <v>124</v>
      </c>
      <c r="I29" s="77" t="s">
        <v>124</v>
      </c>
      <c r="J29" s="77" t="s">
        <v>124</v>
      </c>
      <c r="K29" s="77" t="s">
        <v>124</v>
      </c>
      <c r="L29" s="3" t="s">
        <v>88</v>
      </c>
      <c r="M29" s="4" t="s">
        <v>89</v>
      </c>
      <c r="N29" s="63" t="s">
        <v>117</v>
      </c>
    </row>
    <row r="30" spans="3:14" ht="28.5" x14ac:dyDescent="0.2">
      <c r="C30" s="20"/>
      <c r="D30" s="1" t="s">
        <v>47</v>
      </c>
      <c r="E30" s="2" t="s">
        <v>6</v>
      </c>
      <c r="F30" s="105" t="s">
        <v>22</v>
      </c>
      <c r="G30" s="95">
        <v>503</v>
      </c>
      <c r="H30" s="77" t="s">
        <v>124</v>
      </c>
      <c r="I30" s="77" t="s">
        <v>124</v>
      </c>
      <c r="J30" s="77" t="s">
        <v>124</v>
      </c>
      <c r="K30" s="77" t="s">
        <v>124</v>
      </c>
      <c r="L30" s="3" t="s">
        <v>90</v>
      </c>
      <c r="M30" s="4" t="s">
        <v>91</v>
      </c>
      <c r="N30" s="60" t="s">
        <v>118</v>
      </c>
    </row>
    <row r="31" spans="3:14" ht="30" customHeight="1" x14ac:dyDescent="0.2">
      <c r="C31" s="24" t="s">
        <v>37</v>
      </c>
      <c r="D31" s="34" t="s">
        <v>48</v>
      </c>
      <c r="E31" s="2" t="s">
        <v>6</v>
      </c>
      <c r="F31" s="17" t="s">
        <v>22</v>
      </c>
      <c r="G31" s="52">
        <v>334</v>
      </c>
      <c r="H31" s="52">
        <f>+[4]Ins_pub!CS7</f>
        <v>300.57706336425173</v>
      </c>
      <c r="I31" s="52">
        <f>+[4]Ins_pub!CT7</f>
        <v>282.91993895866057</v>
      </c>
      <c r="J31" s="52">
        <f>+[4]Ins_pub!CU7</f>
        <v>265.59904674750766</v>
      </c>
      <c r="K31" s="52">
        <f>+[4]Ins_pub!CV7</f>
        <v>248.60798409772653</v>
      </c>
      <c r="L31" s="46" t="s">
        <v>105</v>
      </c>
      <c r="M31" s="45" t="s">
        <v>106</v>
      </c>
      <c r="N31" s="75" t="s">
        <v>127</v>
      </c>
    </row>
    <row r="32" spans="3:14" customFormat="1" ht="30" customHeight="1" x14ac:dyDescent="0.25"/>
    <row r="33" spans="3:14" s="103" customFormat="1" ht="30" customHeight="1" x14ac:dyDescent="0.25"/>
    <row r="34" spans="3:14" ht="15.75" thickBot="1" x14ac:dyDescent="0.3"/>
    <row r="35" spans="3:14" ht="27.75" customHeight="1" thickBot="1" x14ac:dyDescent="0.3">
      <c r="G35" s="111" t="s">
        <v>121</v>
      </c>
      <c r="H35" s="139" t="s">
        <v>122</v>
      </c>
      <c r="I35" s="140"/>
      <c r="J35" s="140"/>
      <c r="K35" s="141"/>
      <c r="L35" s="142" t="s">
        <v>123</v>
      </c>
      <c r="M35" s="143"/>
      <c r="N35" s="112"/>
    </row>
    <row r="36" spans="3:14" ht="30.75" thickBot="1" x14ac:dyDescent="0.25">
      <c r="C36" s="7" t="s">
        <v>0</v>
      </c>
      <c r="D36" s="7" t="s">
        <v>1</v>
      </c>
      <c r="E36" s="8" t="s">
        <v>2</v>
      </c>
      <c r="F36" s="13" t="s">
        <v>49</v>
      </c>
      <c r="G36" s="81">
        <v>42567</v>
      </c>
      <c r="H36" s="14">
        <v>42735</v>
      </c>
      <c r="I36" s="14">
        <v>43100</v>
      </c>
      <c r="J36" s="14">
        <v>43465</v>
      </c>
      <c r="K36" s="14">
        <v>43830</v>
      </c>
      <c r="L36" s="9" t="s">
        <v>3</v>
      </c>
      <c r="M36" s="10" t="s">
        <v>4</v>
      </c>
      <c r="N36" s="161" t="s">
        <v>112</v>
      </c>
    </row>
    <row r="37" spans="3:14" ht="27" customHeight="1" x14ac:dyDescent="0.2">
      <c r="C37" s="119" t="s">
        <v>50</v>
      </c>
      <c r="D37" s="1" t="s">
        <v>51</v>
      </c>
      <c r="E37" s="2" t="s">
        <v>6</v>
      </c>
      <c r="F37" s="17" t="s">
        <v>22</v>
      </c>
      <c r="G37" s="25" t="s">
        <v>132</v>
      </c>
      <c r="H37" s="25" t="str">
        <f>+[5]BanCorp!H7</f>
        <v>&gt;90</v>
      </c>
      <c r="I37" s="25" t="str">
        <f>+[5]BanCorp!I7</f>
        <v>&gt;90</v>
      </c>
      <c r="J37" s="25" t="str">
        <f>+[5]BanCorp!J7</f>
        <v>&gt;90</v>
      </c>
      <c r="K37" s="25" t="str">
        <f>+[5]BanCorp!K7</f>
        <v>&gt;90</v>
      </c>
      <c r="L37" s="46" t="s">
        <v>52</v>
      </c>
      <c r="M37" s="45" t="s">
        <v>53</v>
      </c>
      <c r="N37" s="82" t="s">
        <v>127</v>
      </c>
    </row>
    <row r="38" spans="3:14" ht="27" customHeight="1" x14ac:dyDescent="0.2">
      <c r="C38" s="132"/>
      <c r="D38" s="1" t="s">
        <v>54</v>
      </c>
      <c r="E38" s="2" t="s">
        <v>6</v>
      </c>
      <c r="F38" s="17" t="s">
        <v>22</v>
      </c>
      <c r="G38" s="41">
        <v>1.08</v>
      </c>
      <c r="H38" s="41">
        <f>+[5]BanCorp!H8</f>
        <v>1.0536233346487507</v>
      </c>
      <c r="I38" s="41">
        <f>+[5]BanCorp!I8</f>
        <v>1.1459654565417641</v>
      </c>
      <c r="J38" s="41">
        <f>+[5]BanCorp!J8</f>
        <v>1.2252805848329125</v>
      </c>
      <c r="K38" s="41">
        <f>+[5]BanCorp!K8</f>
        <v>1.257603802790231</v>
      </c>
      <c r="L38" s="46" t="s">
        <v>55</v>
      </c>
      <c r="M38" s="45" t="s">
        <v>56</v>
      </c>
      <c r="N38" s="164" t="s">
        <v>139</v>
      </c>
    </row>
    <row r="39" spans="3:14" ht="27" customHeight="1" x14ac:dyDescent="0.2">
      <c r="C39" s="120"/>
      <c r="D39" s="1" t="s">
        <v>94</v>
      </c>
      <c r="E39" s="2" t="s">
        <v>6</v>
      </c>
      <c r="F39" s="17" t="s">
        <v>22</v>
      </c>
      <c r="G39" s="26">
        <v>1.41</v>
      </c>
      <c r="H39" s="26">
        <f>+[5]BanCorp!H9</f>
        <v>1.4914146077188919</v>
      </c>
      <c r="I39" s="26">
        <f>+[5]BanCorp!I9</f>
        <v>1.79157362985775</v>
      </c>
      <c r="J39" s="26">
        <f>+[5]BanCorp!J9</f>
        <v>2.1060442298532744</v>
      </c>
      <c r="K39" s="26">
        <f>+[5]BanCorp!K9</f>
        <v>2.2960736481314452</v>
      </c>
      <c r="L39" s="46" t="s">
        <v>57</v>
      </c>
      <c r="M39" s="45" t="s">
        <v>58</v>
      </c>
      <c r="N39" s="164" t="s">
        <v>139</v>
      </c>
    </row>
    <row r="40" spans="3:14" ht="27" customHeight="1" x14ac:dyDescent="0.2">
      <c r="C40" s="119" t="s">
        <v>59</v>
      </c>
      <c r="D40" s="113" t="s">
        <v>134</v>
      </c>
      <c r="E40" s="2" t="s">
        <v>6</v>
      </c>
      <c r="F40" s="17" t="s">
        <v>22</v>
      </c>
      <c r="G40" s="50">
        <v>-0.04</v>
      </c>
      <c r="H40" s="64" t="s">
        <v>124</v>
      </c>
      <c r="I40" s="64" t="s">
        <v>124</v>
      </c>
      <c r="J40" s="64" t="s">
        <v>124</v>
      </c>
      <c r="K40" s="64" t="s">
        <v>124</v>
      </c>
      <c r="L40" s="3" t="s">
        <v>60</v>
      </c>
      <c r="M40" s="4" t="s">
        <v>61</v>
      </c>
      <c r="N40" s="163" t="s">
        <v>138</v>
      </c>
    </row>
    <row r="41" spans="3:14" ht="43.5" customHeight="1" x14ac:dyDescent="0.2">
      <c r="C41" s="120"/>
      <c r="D41" s="113" t="s">
        <v>135</v>
      </c>
      <c r="E41" s="2" t="s">
        <v>6</v>
      </c>
      <c r="F41" s="17" t="s">
        <v>22</v>
      </c>
      <c r="G41" s="16">
        <v>-1.2999999999999999E-2</v>
      </c>
      <c r="H41" s="65" t="s">
        <v>124</v>
      </c>
      <c r="I41" s="65" t="s">
        <v>124</v>
      </c>
      <c r="J41" s="65" t="s">
        <v>124</v>
      </c>
      <c r="K41" s="65" t="s">
        <v>124</v>
      </c>
      <c r="L41" s="3" t="s">
        <v>62</v>
      </c>
      <c r="M41" s="4" t="s">
        <v>63</v>
      </c>
      <c r="N41" s="163"/>
    </row>
    <row r="42" spans="3:14" ht="15" customHeight="1" x14ac:dyDescent="0.2">
      <c r="C42" s="133" t="s">
        <v>64</v>
      </c>
      <c r="D42" s="155" t="s">
        <v>65</v>
      </c>
      <c r="E42" s="39" t="s">
        <v>66</v>
      </c>
      <c r="F42" s="114" t="s">
        <v>22</v>
      </c>
      <c r="G42" s="145">
        <v>9.1999999999999998E-3</v>
      </c>
      <c r="H42" s="135">
        <f>(([6]BSPR!AS216-[6]BSPR!AS$209)/1000000)/'[2]Banco Santander consolidated'!F12</f>
        <v>6.8075938534787241E-3</v>
      </c>
      <c r="I42" s="135">
        <f>(([6]BSPR!BF216-[6]BSPR!BF$209)/1000000)/'[2]Banco Santander consolidated'!G12</f>
        <v>6.4528991621855807E-3</v>
      </c>
      <c r="J42" s="135">
        <f>(([6]BSPR!BG216-[6]BSPR!BG$209)/1000000)/'[2]Banco Santander consolidated'!H12</f>
        <v>6.3033645161848818E-3</v>
      </c>
      <c r="K42" s="135">
        <f>(([6]BSPR!BH216-[6]BSPR!BH$209)/1000000)/'[2]Banco Santander consolidated'!I12</f>
        <v>6.1605424192231386E-3</v>
      </c>
      <c r="L42" s="117" t="s">
        <v>67</v>
      </c>
      <c r="M42" s="149" t="s">
        <v>68</v>
      </c>
      <c r="N42" s="144"/>
    </row>
    <row r="43" spans="3:14" ht="24.75" customHeight="1" x14ac:dyDescent="0.2">
      <c r="C43" s="134"/>
      <c r="D43" s="138"/>
      <c r="E43" s="40" t="s">
        <v>21</v>
      </c>
      <c r="F43" s="116"/>
      <c r="G43" s="146"/>
      <c r="H43" s="136"/>
      <c r="I43" s="136"/>
      <c r="J43" s="136"/>
      <c r="K43" s="136"/>
      <c r="L43" s="118"/>
      <c r="M43" s="150"/>
      <c r="N43" s="144"/>
    </row>
    <row r="44" spans="3:14" ht="28.5" customHeight="1" x14ac:dyDescent="0.2">
      <c r="C44" s="21"/>
      <c r="D44" s="27" t="s">
        <v>69</v>
      </c>
      <c r="E44" s="2" t="s">
        <v>66</v>
      </c>
      <c r="F44" s="17" t="s">
        <v>22</v>
      </c>
      <c r="G44" s="28">
        <v>1</v>
      </c>
      <c r="H44" s="71" t="s">
        <v>124</v>
      </c>
      <c r="I44" s="71" t="s">
        <v>124</v>
      </c>
      <c r="J44" s="71" t="s">
        <v>124</v>
      </c>
      <c r="K44" s="71" t="s">
        <v>124</v>
      </c>
      <c r="L44" s="38" t="s">
        <v>70</v>
      </c>
      <c r="M44" s="4" t="s">
        <v>71</v>
      </c>
      <c r="N44" s="82" t="s">
        <v>119</v>
      </c>
    </row>
    <row r="45" spans="3:14" ht="51.75" customHeight="1" x14ac:dyDescent="0.2">
      <c r="C45" s="36" t="s">
        <v>72</v>
      </c>
      <c r="D45" s="29" t="s">
        <v>73</v>
      </c>
      <c r="E45" s="39" t="s">
        <v>6</v>
      </c>
      <c r="F45" s="37" t="s">
        <v>22</v>
      </c>
      <c r="G45" s="30">
        <v>2</v>
      </c>
      <c r="H45" s="69">
        <v>2</v>
      </c>
      <c r="I45" s="69">
        <v>0</v>
      </c>
      <c r="J45" s="69">
        <v>0</v>
      </c>
      <c r="K45" s="69">
        <v>0</v>
      </c>
      <c r="L45" s="38" t="s">
        <v>70</v>
      </c>
      <c r="M45" s="31" t="s">
        <v>95</v>
      </c>
      <c r="N45" s="68" t="s">
        <v>127</v>
      </c>
    </row>
    <row r="46" spans="3:14" ht="42.75" customHeight="1" x14ac:dyDescent="0.2">
      <c r="C46" s="32" t="s">
        <v>74</v>
      </c>
      <c r="D46" s="1" t="s">
        <v>75</v>
      </c>
      <c r="E46" s="2" t="s">
        <v>6</v>
      </c>
      <c r="F46" s="17" t="s">
        <v>22</v>
      </c>
      <c r="G46" s="25">
        <v>0</v>
      </c>
      <c r="H46" s="70" t="s">
        <v>124</v>
      </c>
      <c r="I46" s="70" t="s">
        <v>124</v>
      </c>
      <c r="J46" s="70" t="s">
        <v>124</v>
      </c>
      <c r="K46" s="70" t="s">
        <v>124</v>
      </c>
      <c r="L46" s="3" t="s">
        <v>70</v>
      </c>
      <c r="M46" s="4" t="s">
        <v>71</v>
      </c>
      <c r="N46" s="68" t="s">
        <v>119</v>
      </c>
    </row>
    <row r="47" spans="3:14" ht="14.25" customHeight="1" x14ac:dyDescent="0.25"/>
    <row r="48" spans="3:14" ht="14.25" customHeight="1" x14ac:dyDescent="0.25"/>
    <row r="49" spans="2:14" ht="14.25" customHeight="1" x14ac:dyDescent="0.25"/>
    <row r="50" spans="2:14" ht="14.25" customHeight="1" thickBot="1" x14ac:dyDescent="0.3"/>
    <row r="51" spans="2:14" ht="14.25" customHeight="1" thickBot="1" x14ac:dyDescent="0.3">
      <c r="G51" s="111" t="s">
        <v>121</v>
      </c>
      <c r="H51" s="139" t="s">
        <v>122</v>
      </c>
      <c r="I51" s="140"/>
      <c r="J51" s="140"/>
      <c r="K51" s="141"/>
      <c r="L51" s="142" t="s">
        <v>123</v>
      </c>
      <c r="M51" s="143"/>
    </row>
    <row r="52" spans="2:14" ht="30" customHeight="1" thickBot="1" x14ac:dyDescent="0.25">
      <c r="C52" s="7" t="s">
        <v>0</v>
      </c>
      <c r="D52" s="7" t="s">
        <v>76</v>
      </c>
      <c r="E52" s="8" t="s">
        <v>2</v>
      </c>
      <c r="F52" s="13" t="s">
        <v>49</v>
      </c>
      <c r="G52" s="74">
        <v>42476</v>
      </c>
      <c r="H52" s="14">
        <v>42735</v>
      </c>
      <c r="I52" s="14">
        <v>43100</v>
      </c>
      <c r="J52" s="14">
        <v>43465</v>
      </c>
      <c r="K52" s="14">
        <v>43830</v>
      </c>
      <c r="L52" s="9" t="s">
        <v>3</v>
      </c>
      <c r="M52" s="10" t="s">
        <v>4</v>
      </c>
      <c r="N52" s="67" t="s">
        <v>112</v>
      </c>
    </row>
    <row r="53" spans="2:14" ht="14.25" customHeight="1" x14ac:dyDescent="0.2">
      <c r="C53" s="119" t="s">
        <v>77</v>
      </c>
      <c r="D53" s="29" t="s">
        <v>78</v>
      </c>
      <c r="E53" s="121" t="s">
        <v>80</v>
      </c>
      <c r="F53" s="114" t="s">
        <v>22</v>
      </c>
      <c r="G53" s="151" t="s">
        <v>125</v>
      </c>
      <c r="H53" s="153" t="s">
        <v>124</v>
      </c>
      <c r="I53" s="153" t="s">
        <v>124</v>
      </c>
      <c r="J53" s="153" t="s">
        <v>124</v>
      </c>
      <c r="K53" s="153" t="s">
        <v>124</v>
      </c>
      <c r="L53" s="123" t="s">
        <v>81</v>
      </c>
      <c r="M53" s="147" t="s">
        <v>82</v>
      </c>
      <c r="N53" s="66" t="s">
        <v>120</v>
      </c>
    </row>
    <row r="54" spans="2:14" ht="14.25" customHeight="1" x14ac:dyDescent="0.2">
      <c r="C54" s="120"/>
      <c r="D54" s="33" t="s">
        <v>79</v>
      </c>
      <c r="E54" s="122"/>
      <c r="F54" s="116"/>
      <c r="G54" s="152"/>
      <c r="H54" s="154"/>
      <c r="I54" s="154" t="s">
        <v>124</v>
      </c>
      <c r="J54" s="154" t="s">
        <v>124</v>
      </c>
      <c r="K54" s="154" t="s">
        <v>124</v>
      </c>
      <c r="L54" s="124"/>
      <c r="M54" s="148"/>
      <c r="N54" s="66"/>
    </row>
    <row r="55" spans="2:14" ht="30" customHeight="1" x14ac:dyDescent="0.2">
      <c r="C55" s="32" t="s">
        <v>18</v>
      </c>
      <c r="D55" s="1" t="s">
        <v>83</v>
      </c>
      <c r="E55" s="2" t="s">
        <v>80</v>
      </c>
      <c r="F55" s="17" t="s">
        <v>22</v>
      </c>
      <c r="G55" s="73" t="s">
        <v>126</v>
      </c>
      <c r="H55" s="72" t="s">
        <v>124</v>
      </c>
      <c r="I55" s="72" t="s">
        <v>124</v>
      </c>
      <c r="J55" s="72" t="s">
        <v>124</v>
      </c>
      <c r="K55" s="72" t="s">
        <v>124</v>
      </c>
      <c r="L55" s="3" t="s">
        <v>84</v>
      </c>
      <c r="M55" s="4" t="s">
        <v>85</v>
      </c>
      <c r="N55" s="66" t="s">
        <v>120</v>
      </c>
    </row>
    <row r="56" spans="2:14" ht="14.25" customHeight="1" x14ac:dyDescent="0.25"/>
    <row r="57" spans="2:14" ht="14.25" customHeight="1" x14ac:dyDescent="0.25"/>
    <row r="58" spans="2:14" ht="14.25" customHeight="1" x14ac:dyDescent="0.25"/>
    <row r="59" spans="2:14" x14ac:dyDescent="0.25">
      <c r="B59" s="108" t="s">
        <v>133</v>
      </c>
    </row>
  </sheetData>
  <mergeCells count="39">
    <mergeCell ref="A1:J2"/>
    <mergeCell ref="L14:M14"/>
    <mergeCell ref="H35:K35"/>
    <mergeCell ref="L35:M35"/>
    <mergeCell ref="H51:K51"/>
    <mergeCell ref="L51:M51"/>
    <mergeCell ref="H4:K4"/>
    <mergeCell ref="L4:M4"/>
    <mergeCell ref="H42:H43"/>
    <mergeCell ref="C6:C9"/>
    <mergeCell ref="F6:F9"/>
    <mergeCell ref="C16:C20"/>
    <mergeCell ref="D16:D20"/>
    <mergeCell ref="D21:D25"/>
    <mergeCell ref="E21:E25"/>
    <mergeCell ref="C37:C39"/>
    <mergeCell ref="N42:N43"/>
    <mergeCell ref="N40:N41"/>
    <mergeCell ref="I42:I43"/>
    <mergeCell ref="J42:J43"/>
    <mergeCell ref="K42:K43"/>
    <mergeCell ref="L42:L43"/>
    <mergeCell ref="M42:M43"/>
    <mergeCell ref="H14:K14"/>
    <mergeCell ref="C53:C54"/>
    <mergeCell ref="E53:E54"/>
    <mergeCell ref="F53:F54"/>
    <mergeCell ref="L53:L54"/>
    <mergeCell ref="M53:M54"/>
    <mergeCell ref="H53:H54"/>
    <mergeCell ref="I53:I54"/>
    <mergeCell ref="J53:J54"/>
    <mergeCell ref="K53:K54"/>
    <mergeCell ref="G53:G54"/>
    <mergeCell ref="C40:C41"/>
    <mergeCell ref="C42:C43"/>
    <mergeCell ref="D42:D43"/>
    <mergeCell ref="F42:F43"/>
    <mergeCell ref="G42:G4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BanCorp</vt:lpstr>
      <vt:lpstr>BSPR</vt:lpstr>
    </vt:vector>
  </TitlesOfParts>
  <Company>BSPR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ILLEYSHA M. DIAZ RODRIGUEZ</dc:creator>
  <cp:lastModifiedBy>BSPR</cp:lastModifiedBy>
  <cp:lastPrinted>2016-09-08T13:14:31Z</cp:lastPrinted>
  <dcterms:created xsi:type="dcterms:W3CDTF">2016-06-13T21:18:04Z</dcterms:created>
  <dcterms:modified xsi:type="dcterms:W3CDTF">2016-09-08T18:49:00Z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