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505"/>
  </bookViews>
  <sheets>
    <sheet name="SBNA" sheetId="1" r:id="rId1"/>
    <sheet name="SC" sheetId="5" r:id="rId2"/>
    <sheet name="BSPR" sheetId="6" r:id="rId3"/>
    <sheet name="SHUSA" sheetId="8" r:id="rId4"/>
    <sheet name="SHUSA (2)" sheetId="9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AC12" i="9" l="1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C10" i="9"/>
  <c r="G25" i="9" s="1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C11" i="9"/>
  <c r="C16" i="9"/>
  <c r="C17" i="9" s="1"/>
  <c r="AC15" i="9"/>
  <c r="AB15" i="9"/>
  <c r="AB16" i="9" s="1"/>
  <c r="AB17" i="9" s="1"/>
  <c r="AA15" i="9"/>
  <c r="AA16" i="9" s="1"/>
  <c r="AA17" i="9" s="1"/>
  <c r="Z15" i="9"/>
  <c r="Z16" i="9" s="1"/>
  <c r="Z17" i="9" s="1"/>
  <c r="Y15" i="9"/>
  <c r="X15" i="9"/>
  <c r="Y16" i="9" s="1"/>
  <c r="Y17" i="9" s="1"/>
  <c r="W15" i="9"/>
  <c r="W16" i="9" s="1"/>
  <c r="W17" i="9" s="1"/>
  <c r="V15" i="9"/>
  <c r="V16" i="9" s="1"/>
  <c r="V17" i="9" s="1"/>
  <c r="U15" i="9"/>
  <c r="T15" i="9"/>
  <c r="T16" i="9" s="1"/>
  <c r="T17" i="9" s="1"/>
  <c r="S15" i="9"/>
  <c r="S16" i="9" s="1"/>
  <c r="S17" i="9" s="1"/>
  <c r="R15" i="9"/>
  <c r="R16" i="9" s="1"/>
  <c r="R17" i="9" s="1"/>
  <c r="Q15" i="9"/>
  <c r="P15" i="9"/>
  <c r="Q16" i="9" s="1"/>
  <c r="Q17" i="9" s="1"/>
  <c r="O15" i="9"/>
  <c r="O16" i="9" s="1"/>
  <c r="O17" i="9" s="1"/>
  <c r="N15" i="9"/>
  <c r="N16" i="9" s="1"/>
  <c r="N17" i="9" s="1"/>
  <c r="M15" i="9"/>
  <c r="L15" i="9"/>
  <c r="L16" i="9" s="1"/>
  <c r="L17" i="9" s="1"/>
  <c r="K15" i="9"/>
  <c r="K16" i="9" s="1"/>
  <c r="K17" i="9" s="1"/>
  <c r="J15" i="9"/>
  <c r="J16" i="9" s="1"/>
  <c r="J17" i="9" s="1"/>
  <c r="I15" i="9"/>
  <c r="H15" i="9"/>
  <c r="I16" i="9" s="1"/>
  <c r="I17" i="9" s="1"/>
  <c r="G15" i="9"/>
  <c r="G16" i="9" s="1"/>
  <c r="G17" i="9" s="1"/>
  <c r="F15" i="9"/>
  <c r="F16" i="9" s="1"/>
  <c r="F17" i="9" s="1"/>
  <c r="E15" i="9"/>
  <c r="D15" i="9"/>
  <c r="E16" i="9" s="1"/>
  <c r="E17" i="9" s="1"/>
  <c r="C15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Z8" i="9"/>
  <c r="V8" i="9"/>
  <c r="R8" i="9"/>
  <c r="N8" i="9"/>
  <c r="J8" i="9"/>
  <c r="F8" i="9"/>
  <c r="AC7" i="9"/>
  <c r="AC8" i="9" s="1"/>
  <c r="G24" i="9" s="1"/>
  <c r="AB7" i="9"/>
  <c r="AA7" i="9"/>
  <c r="AA8" i="9" s="1"/>
  <c r="Z7" i="9"/>
  <c r="Y7" i="9"/>
  <c r="Y8" i="9" s="1"/>
  <c r="X7" i="9"/>
  <c r="W7" i="9"/>
  <c r="W8" i="9" s="1"/>
  <c r="V7" i="9"/>
  <c r="U7" i="9"/>
  <c r="U8" i="9" s="1"/>
  <c r="T7" i="9"/>
  <c r="S7" i="9"/>
  <c r="S8" i="9" s="1"/>
  <c r="R7" i="9"/>
  <c r="Q7" i="9"/>
  <c r="Q8" i="9" s="1"/>
  <c r="P7" i="9"/>
  <c r="O7" i="9"/>
  <c r="O8" i="9" s="1"/>
  <c r="N7" i="9"/>
  <c r="M7" i="9"/>
  <c r="M8" i="9" s="1"/>
  <c r="L7" i="9"/>
  <c r="K7" i="9"/>
  <c r="K8" i="9" s="1"/>
  <c r="J7" i="9"/>
  <c r="I7" i="9"/>
  <c r="I8" i="9" s="1"/>
  <c r="H7" i="9"/>
  <c r="G7" i="9"/>
  <c r="G8" i="9" s="1"/>
  <c r="F7" i="9"/>
  <c r="E7" i="9"/>
  <c r="E8" i="9" s="1"/>
  <c r="D7" i="9"/>
  <c r="C7" i="9"/>
  <c r="C8" i="9" s="1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C5" i="9"/>
  <c r="AB5" i="9"/>
  <c r="AB8" i="9" s="1"/>
  <c r="AA5" i="9"/>
  <c r="Z5" i="9"/>
  <c r="Y5" i="9"/>
  <c r="X5" i="9"/>
  <c r="X8" i="9" s="1"/>
  <c r="W5" i="9"/>
  <c r="V5" i="9"/>
  <c r="U5" i="9"/>
  <c r="T5" i="9"/>
  <c r="T8" i="9" s="1"/>
  <c r="S5" i="9"/>
  <c r="R5" i="9"/>
  <c r="Q5" i="9"/>
  <c r="P5" i="9"/>
  <c r="P8" i="9" s="1"/>
  <c r="O5" i="9"/>
  <c r="N5" i="9"/>
  <c r="M5" i="9"/>
  <c r="L5" i="9"/>
  <c r="L8" i="9" s="1"/>
  <c r="K5" i="9"/>
  <c r="J5" i="9"/>
  <c r="I5" i="9"/>
  <c r="H5" i="9"/>
  <c r="H8" i="9" s="1"/>
  <c r="G5" i="9"/>
  <c r="F5" i="9"/>
  <c r="E5" i="9"/>
  <c r="D5" i="9"/>
  <c r="D8" i="9" s="1"/>
  <c r="C5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D25" i="9" l="1"/>
  <c r="C25" i="9"/>
  <c r="D24" i="9"/>
  <c r="C24" i="9"/>
  <c r="M16" i="9"/>
  <c r="M17" i="9" s="1"/>
  <c r="U16" i="9"/>
  <c r="U17" i="9" s="1"/>
  <c r="AC16" i="9"/>
  <c r="AC17" i="9" s="1"/>
  <c r="G26" i="9" s="1"/>
  <c r="D16" i="9"/>
  <c r="D17" i="9" s="1"/>
  <c r="C26" i="9" s="1"/>
  <c r="H16" i="9"/>
  <c r="H17" i="9" s="1"/>
  <c r="P16" i="9"/>
  <c r="P17" i="9" s="1"/>
  <c r="X16" i="9"/>
  <c r="X17" i="9" s="1"/>
  <c r="G26" i="8"/>
  <c r="D26" i="8"/>
  <c r="C26" i="8"/>
  <c r="F26" i="8" s="1"/>
  <c r="G25" i="8"/>
  <c r="D25" i="8"/>
  <c r="F25" i="8" s="1"/>
  <c r="C25" i="8"/>
  <c r="G24" i="8"/>
  <c r="E24" i="8"/>
  <c r="D24" i="8"/>
  <c r="C24" i="8"/>
  <c r="F24" i="8" s="1"/>
  <c r="E26" i="9" l="1"/>
  <c r="E24" i="9"/>
  <c r="F24" i="9"/>
  <c r="D26" i="9"/>
  <c r="F26" i="9" s="1"/>
  <c r="F25" i="9"/>
  <c r="E25" i="9"/>
  <c r="E25" i="8"/>
  <c r="E26" i="8"/>
  <c r="H26" i="6"/>
  <c r="G26" i="6"/>
  <c r="H25" i="6"/>
  <c r="G25" i="6"/>
  <c r="H24" i="6"/>
  <c r="G24" i="6"/>
  <c r="Q16" i="8" l="1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D16" i="8" s="1"/>
  <c r="C15" i="8"/>
  <c r="C16" i="8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D16" i="1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D16" i="5"/>
  <c r="H16" i="8" l="1"/>
  <c r="T16" i="8"/>
  <c r="AB16" i="8"/>
  <c r="E16" i="8"/>
  <c r="I16" i="8"/>
  <c r="M16" i="8"/>
  <c r="U16" i="8"/>
  <c r="Y16" i="8"/>
  <c r="AC16" i="8"/>
  <c r="L16" i="8"/>
  <c r="X16" i="8"/>
  <c r="F16" i="8"/>
  <c r="J16" i="8"/>
  <c r="N16" i="8"/>
  <c r="R16" i="8"/>
  <c r="V16" i="8"/>
  <c r="Z16" i="8"/>
  <c r="G16" i="8"/>
  <c r="K16" i="8"/>
  <c r="O16" i="8"/>
  <c r="S16" i="8"/>
  <c r="W16" i="8"/>
  <c r="AA16" i="8"/>
  <c r="P16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C17" i="8" s="1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M7" i="8"/>
  <c r="L7" i="8"/>
  <c r="K7" i="8"/>
  <c r="J7" i="8"/>
  <c r="I7" i="8"/>
  <c r="H7" i="8"/>
  <c r="G7" i="8"/>
  <c r="F7" i="8"/>
  <c r="E7" i="8"/>
  <c r="D7" i="8"/>
  <c r="C7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M5" i="8"/>
  <c r="L5" i="8"/>
  <c r="K5" i="8"/>
  <c r="J5" i="8"/>
  <c r="I5" i="8"/>
  <c r="H5" i="8"/>
  <c r="G5" i="8"/>
  <c r="F5" i="8"/>
  <c r="E5" i="8"/>
  <c r="D5" i="8"/>
  <c r="C5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H12" i="8" l="1"/>
  <c r="J17" i="8"/>
  <c r="N12" i="8"/>
  <c r="Z12" i="8"/>
  <c r="Z17" i="8"/>
  <c r="L17" i="8"/>
  <c r="T17" i="8"/>
  <c r="X17" i="8"/>
  <c r="E12" i="8"/>
  <c r="I17" i="8"/>
  <c r="Q12" i="8"/>
  <c r="U17" i="8"/>
  <c r="Y17" i="8"/>
  <c r="AC12" i="8"/>
  <c r="E8" i="8"/>
  <c r="I8" i="8"/>
  <c r="M8" i="8"/>
  <c r="G17" i="8"/>
  <c r="K17" i="8"/>
  <c r="O17" i="8"/>
  <c r="S17" i="8"/>
  <c r="W17" i="8"/>
  <c r="AA17" i="8"/>
  <c r="K12" i="8"/>
  <c r="D17" i="8"/>
  <c r="AB17" i="8"/>
  <c r="AC17" i="8"/>
  <c r="F8" i="8"/>
  <c r="J8" i="8"/>
  <c r="D8" i="8"/>
  <c r="H8" i="8"/>
  <c r="L8" i="8"/>
  <c r="E17" i="8"/>
  <c r="H17" i="8"/>
  <c r="P17" i="8"/>
  <c r="T12" i="8"/>
  <c r="M17" i="8"/>
  <c r="C8" i="8"/>
  <c r="G8" i="8"/>
  <c r="K8" i="8"/>
  <c r="W12" i="8"/>
  <c r="Q17" i="8"/>
  <c r="F17" i="8"/>
  <c r="N17" i="8"/>
  <c r="R17" i="8"/>
  <c r="V17" i="8"/>
  <c r="E16" i="6" l="1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6" i="6"/>
  <c r="AC7" i="1" l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C7" i="5"/>
  <c r="AC7" i="8" s="1"/>
  <c r="AB7" i="5"/>
  <c r="AB7" i="8" s="1"/>
  <c r="AA7" i="5"/>
  <c r="AA7" i="8" s="1"/>
  <c r="Z7" i="5"/>
  <c r="Z7" i="8" s="1"/>
  <c r="Y7" i="5"/>
  <c r="Y7" i="8" s="1"/>
  <c r="X7" i="5"/>
  <c r="X7" i="8" s="1"/>
  <c r="W7" i="5"/>
  <c r="W7" i="8" s="1"/>
  <c r="V7" i="5"/>
  <c r="V7" i="8" s="1"/>
  <c r="U7" i="5"/>
  <c r="U7" i="8" s="1"/>
  <c r="T7" i="5"/>
  <c r="T7" i="8" s="1"/>
  <c r="S7" i="5"/>
  <c r="S7" i="8" s="1"/>
  <c r="R7" i="5"/>
  <c r="R7" i="8" s="1"/>
  <c r="Q7" i="5"/>
  <c r="Q7" i="8" s="1"/>
  <c r="P7" i="5"/>
  <c r="P7" i="8" s="1"/>
  <c r="O7" i="5"/>
  <c r="O7" i="8" s="1"/>
  <c r="N7" i="5"/>
  <c r="N7" i="8" s="1"/>
  <c r="AC5" i="5"/>
  <c r="AC5" i="8" s="1"/>
  <c r="AB5" i="5"/>
  <c r="AB5" i="8" s="1"/>
  <c r="AA5" i="5"/>
  <c r="AA5" i="8" s="1"/>
  <c r="Z5" i="5"/>
  <c r="Z5" i="8" s="1"/>
  <c r="Y5" i="5"/>
  <c r="Y5" i="8" s="1"/>
  <c r="X5" i="5"/>
  <c r="X5" i="8" s="1"/>
  <c r="W5" i="5"/>
  <c r="W5" i="8" s="1"/>
  <c r="V5" i="5"/>
  <c r="V5" i="8" s="1"/>
  <c r="U5" i="5"/>
  <c r="U5" i="8" s="1"/>
  <c r="T5" i="5"/>
  <c r="T5" i="8" s="1"/>
  <c r="S5" i="5"/>
  <c r="S5" i="8" s="1"/>
  <c r="R5" i="5"/>
  <c r="R5" i="8" s="1"/>
  <c r="Q5" i="5"/>
  <c r="Q5" i="8" s="1"/>
  <c r="P5" i="5"/>
  <c r="P5" i="8" s="1"/>
  <c r="O5" i="5"/>
  <c r="O5" i="8" s="1"/>
  <c r="N5" i="5"/>
  <c r="N5" i="8" s="1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W8" i="8" l="1"/>
  <c r="N8" i="8"/>
  <c r="R8" i="8"/>
  <c r="V8" i="8"/>
  <c r="Z8" i="8"/>
  <c r="S8" i="8"/>
  <c r="P8" i="8"/>
  <c r="T8" i="8"/>
  <c r="X8" i="8"/>
  <c r="AB8" i="8"/>
  <c r="O8" i="8"/>
  <c r="AA8" i="8"/>
  <c r="Q8" i="8"/>
  <c r="U8" i="8"/>
  <c r="Y8" i="8"/>
  <c r="AC8" i="8"/>
  <c r="Z17" i="6"/>
  <c r="R17" i="6"/>
  <c r="N17" i="6"/>
  <c r="J17" i="6"/>
  <c r="AC17" i="6"/>
  <c r="AB17" i="6"/>
  <c r="Y17" i="6"/>
  <c r="X17" i="6"/>
  <c r="V17" i="6"/>
  <c r="U17" i="6"/>
  <c r="T17" i="6"/>
  <c r="Q17" i="6"/>
  <c r="P17" i="6"/>
  <c r="M17" i="6"/>
  <c r="L17" i="6"/>
  <c r="I17" i="6"/>
  <c r="H17" i="6"/>
  <c r="F17" i="6"/>
  <c r="E17" i="6"/>
  <c r="D17" i="6"/>
  <c r="C17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D25" i="6" l="1"/>
  <c r="C25" i="6"/>
  <c r="G17" i="6"/>
  <c r="D26" i="6" s="1"/>
  <c r="K17" i="6"/>
  <c r="O17" i="6"/>
  <c r="S17" i="6"/>
  <c r="W17" i="6"/>
  <c r="AA17" i="6"/>
  <c r="C26" i="6" l="1"/>
  <c r="F25" i="6"/>
  <c r="E25" i="6"/>
  <c r="Z17" i="5"/>
  <c r="N17" i="5"/>
  <c r="J17" i="5"/>
  <c r="AC17" i="5"/>
  <c r="G26" i="5" s="1"/>
  <c r="Y17" i="5"/>
  <c r="V17" i="5"/>
  <c r="U17" i="5"/>
  <c r="Q17" i="5"/>
  <c r="M17" i="5"/>
  <c r="I17" i="5"/>
  <c r="F17" i="5"/>
  <c r="E17" i="5"/>
  <c r="AA17" i="5"/>
  <c r="W17" i="5"/>
  <c r="S17" i="5"/>
  <c r="R17" i="5"/>
  <c r="O17" i="5"/>
  <c r="K17" i="5"/>
  <c r="G17" i="5"/>
  <c r="C17" i="5"/>
  <c r="AC12" i="5"/>
  <c r="G25" i="5" s="1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E26" i="6" l="1"/>
  <c r="F26" i="6"/>
  <c r="D25" i="5"/>
  <c r="C25" i="5"/>
  <c r="D26" i="5"/>
  <c r="D17" i="5"/>
  <c r="C26" i="5" s="1"/>
  <c r="H17" i="5"/>
  <c r="L17" i="5"/>
  <c r="P17" i="5"/>
  <c r="T17" i="5"/>
  <c r="X17" i="5"/>
  <c r="AB17" i="5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G25" i="1" s="1"/>
  <c r="C12" i="1"/>
  <c r="C25" i="1" l="1"/>
  <c r="D25" i="1"/>
  <c r="E26" i="5"/>
  <c r="H26" i="5" s="1"/>
  <c r="F26" i="5"/>
  <c r="E25" i="5"/>
  <c r="H25" i="5" s="1"/>
  <c r="F25" i="5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24" i="6" l="1"/>
  <c r="D24" i="6"/>
  <c r="F25" i="1"/>
  <c r="E25" i="1"/>
  <c r="H25" i="1" s="1"/>
  <c r="AC8" i="5"/>
  <c r="G24" i="5" s="1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C17" i="1"/>
  <c r="G26" i="1" s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E24" i="6" l="1"/>
  <c r="F24" i="6"/>
  <c r="D26" i="1"/>
  <c r="C26" i="1"/>
  <c r="D24" i="5"/>
  <c r="C24" i="5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G24" i="1" s="1"/>
  <c r="C8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D24" i="1" l="1"/>
  <c r="C24" i="1"/>
  <c r="E26" i="1"/>
  <c r="H26" i="1" s="1"/>
  <c r="F26" i="1"/>
  <c r="E24" i="5"/>
  <c r="H24" i="5" s="1"/>
  <c r="F24" i="5"/>
  <c r="F24" i="1" l="1"/>
  <c r="E24" i="1"/>
  <c r="H24" i="1" s="1"/>
</calcChain>
</file>

<file path=xl/sharedStrings.xml><?xml version="1.0" encoding="utf-8"?>
<sst xmlns="http://schemas.openxmlformats.org/spreadsheetml/2006/main" count="138" uniqueCount="30">
  <si>
    <t>SHUSA</t>
  </si>
  <si>
    <t>Metric ($MM)</t>
  </si>
  <si>
    <t>Average 12 months Outstandings</t>
  </si>
  <si>
    <t>Cost of Credit</t>
  </si>
  <si>
    <t>Exposure</t>
  </si>
  <si>
    <t>SBNA</t>
  </si>
  <si>
    <t>SC</t>
  </si>
  <si>
    <t>BSPR</t>
  </si>
  <si>
    <t>Nonaccrual Loans</t>
  </si>
  <si>
    <t>ALLL</t>
  </si>
  <si>
    <t>Net Nonaccrual Entries</t>
  </si>
  <si>
    <t>Outstandings</t>
  </si>
  <si>
    <t>Nonaccrual Entries (VMG) %</t>
  </si>
  <si>
    <t>NPL (VMG) refers to Nonaccruals</t>
  </si>
  <si>
    <t>ALLL*</t>
  </si>
  <si>
    <t>Provisions Reserves refer to ALLL</t>
  </si>
  <si>
    <t>Exposure is end of month Exposure</t>
  </si>
  <si>
    <t>SHUSA Consolidated ALLL reflecting Purchase Accounting adjustments.  Due to the recent restatement, some monthly figures are not currently available, data will be available next week.</t>
  </si>
  <si>
    <t>Provision</t>
  </si>
  <si>
    <t>Provision - Rolling 12 Months</t>
  </si>
  <si>
    <t>Coverage Ratio (ALLL/Nonaccruals)</t>
  </si>
  <si>
    <t>Average</t>
  </si>
  <si>
    <t>Std Dev</t>
  </si>
  <si>
    <t>+2SD</t>
  </si>
  <si>
    <t>-2SD</t>
  </si>
  <si>
    <t>Jan 14 - Mar 16</t>
  </si>
  <si>
    <t>Monitoring 
Threshold</t>
  </si>
  <si>
    <t>SBNA+SC+BSPR</t>
  </si>
  <si>
    <t>&lt;- ACL</t>
  </si>
  <si>
    <t>SBNA+SC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</si>
</sst>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,,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mediumGray">
        <bgColor theme="6" tint="0.3999450666829432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</cellStyleXfs>
  <cellXfs count="51">
    <xf numFmtId="0" fontId="0" fillId="0" borderId="0" xfId="0"/>
    <xf numFmtId="17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2" applyFont="1" applyBorder="1"/>
    <xf numFmtId="164" fontId="0" fillId="0" borderId="1" xfId="0" applyNumberFormat="1" applyFont="1" applyBorder="1"/>
    <xf numFmtId="0" fontId="5" fillId="0" borderId="1" xfId="2" applyFont="1" applyFill="1" applyBorder="1"/>
    <xf numFmtId="0" fontId="5" fillId="0" borderId="3" xfId="2" applyFont="1" applyBorder="1"/>
    <xf numFmtId="164" fontId="0" fillId="0" borderId="3" xfId="0" applyNumberFormat="1" applyFont="1" applyBorder="1"/>
    <xf numFmtId="0" fontId="5" fillId="3" borderId="2" xfId="2" applyFont="1" applyFill="1" applyBorder="1"/>
    <xf numFmtId="10" fontId="0" fillId="3" borderId="2" xfId="1" applyNumberFormat="1" applyFont="1" applyFill="1" applyBorder="1"/>
    <xf numFmtId="0" fontId="6" fillId="0" borderId="1" xfId="3" applyFon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5" fontId="0" fillId="0" borderId="0" xfId="1" applyNumberFormat="1" applyFont="1" applyFill="1" applyBorder="1"/>
    <xf numFmtId="0" fontId="0" fillId="0" borderId="0" xfId="0" applyFill="1"/>
    <xf numFmtId="9" fontId="0" fillId="3" borderId="2" xfId="1" applyFont="1" applyFill="1" applyBorder="1"/>
    <xf numFmtId="0" fontId="5" fillId="0" borderId="3" xfId="2" applyFont="1" applyFill="1" applyBorder="1"/>
    <xf numFmtId="164" fontId="0" fillId="5" borderId="1" xfId="0" applyNumberFormat="1" applyFont="1" applyFill="1" applyBorder="1"/>
    <xf numFmtId="164" fontId="0" fillId="5" borderId="3" xfId="0" applyNumberFormat="1" applyFont="1" applyFill="1" applyBorder="1"/>
    <xf numFmtId="164" fontId="0" fillId="5" borderId="3" xfId="0" applyNumberFormat="1" applyFill="1" applyBorder="1"/>
    <xf numFmtId="164" fontId="0" fillId="0" borderId="1" xfId="0" applyNumberFormat="1" applyFont="1" applyFill="1" applyBorder="1"/>
    <xf numFmtId="164" fontId="0" fillId="0" borderId="3" xfId="0" applyNumberFormat="1" applyFont="1" applyFill="1" applyBorder="1"/>
    <xf numFmtId="0" fontId="7" fillId="0" borderId="5" xfId="0" applyFont="1" applyBorder="1" applyAlignment="1">
      <alignment vertical="center"/>
    </xf>
    <xf numFmtId="0" fontId="9" fillId="0" borderId="0" xfId="0" applyFont="1"/>
    <xf numFmtId="0" fontId="5" fillId="6" borderId="3" xfId="2" applyFont="1" applyFill="1" applyBorder="1"/>
    <xf numFmtId="164" fontId="0" fillId="7" borderId="3" xfId="0" applyNumberFormat="1" applyFont="1" applyFill="1" applyBorder="1"/>
    <xf numFmtId="0" fontId="0" fillId="6" borderId="0" xfId="0" applyFill="1" applyAlignment="1">
      <alignment horizontal="left"/>
    </xf>
    <xf numFmtId="164" fontId="0" fillId="0" borderId="0" xfId="0" applyNumberFormat="1" applyFont="1" applyFill="1" applyBorder="1"/>
    <xf numFmtId="164" fontId="0" fillId="0" borderId="0" xfId="0" applyNumberFormat="1"/>
    <xf numFmtId="0" fontId="0" fillId="6" borderId="0" xfId="0" applyFill="1"/>
    <xf numFmtId="0" fontId="5" fillId="3" borderId="1" xfId="2" applyFont="1" applyFill="1" applyBorder="1"/>
    <xf numFmtId="10" fontId="0" fillId="0" borderId="0" xfId="0" applyNumberFormat="1"/>
    <xf numFmtId="0" fontId="3" fillId="0" borderId="0" xfId="0" applyFont="1"/>
    <xf numFmtId="0" fontId="3" fillId="0" borderId="0" xfId="0" quotePrefix="1" applyFont="1"/>
    <xf numFmtId="165" fontId="0" fillId="0" borderId="0" xfId="0" applyNumberFormat="1"/>
    <xf numFmtId="0" fontId="5" fillId="0" borderId="0" xfId="0" applyFont="1" applyFill="1" applyBorder="1"/>
    <xf numFmtId="10" fontId="0" fillId="8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165" fontId="0" fillId="10" borderId="0" xfId="0" applyNumberFormat="1" applyFill="1"/>
    <xf numFmtId="16" fontId="2" fillId="11" borderId="0" xfId="0" applyNumberFormat="1" applyFont="1" applyFill="1" applyAlignment="1">
      <alignment horizontal="center"/>
    </xf>
    <xf numFmtId="16" fontId="2" fillId="11" borderId="0" xfId="0" applyNumberFormat="1" applyFont="1" applyFill="1" applyAlignment="1">
      <alignment horizontal="center" wrapText="1"/>
    </xf>
    <xf numFmtId="10" fontId="0" fillId="9" borderId="0" xfId="0" applyNumberFormat="1" applyFill="1" applyAlignment="1">
      <alignment horizontal="center"/>
    </xf>
    <xf numFmtId="10" fontId="0" fillId="12" borderId="0" xfId="0" applyNumberFormat="1" applyFill="1" applyAlignment="1">
      <alignment horizontal="center"/>
    </xf>
    <xf numFmtId="9" fontId="0" fillId="12" borderId="0" xfId="0" applyNumberForma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5">
    <cellStyle name="Normal" xfId="0" builtinId="0"/>
    <cellStyle name="Normal 2" xfId="3"/>
    <cellStyle name="Normal 3" xfId="4"/>
    <cellStyle name="Normal 5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RMPO\DEPT\Databases\San%20US%20Credit%20Reports\2014\Credit%20Tables_Master%20-%20New%20BLs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SAN US BL"/>
      <sheetName val="SAN US BU"/>
      <sheetName val="SAN US Delta"/>
      <sheetName val="SHUSA BL"/>
      <sheetName val="SHUSA BU"/>
      <sheetName val="SHUSA Delta"/>
      <sheetName val="SHUSA Capital"/>
      <sheetName val="SBNA"/>
      <sheetName val="SBNA Delta"/>
      <sheetName val="SC"/>
      <sheetName val="SC Delta"/>
      <sheetName val="PR"/>
      <sheetName val="PR Delta"/>
      <sheetName val="NY"/>
      <sheetName val="NY Delta"/>
      <sheetName val="Miami"/>
      <sheetName val="PR BU"/>
      <sheetName val="Miami Delta"/>
      <sheetName val="Bancorp + BSPR + SFS"/>
      <sheetName val="Bancorp + BSPR"/>
      <sheetName val="SFS"/>
      <sheetName val="S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Jan 14</v>
          </cell>
          <cell r="C1" t="str">
            <v>Feb 14</v>
          </cell>
          <cell r="D1" t="str">
            <v>Mar 14</v>
          </cell>
          <cell r="E1" t="str">
            <v>Apr 14</v>
          </cell>
          <cell r="F1" t="str">
            <v>May 14</v>
          </cell>
          <cell r="G1" t="str">
            <v>Jun 14</v>
          </cell>
          <cell r="H1" t="str">
            <v>July 14</v>
          </cell>
          <cell r="I1" t="str">
            <v>Aug 14</v>
          </cell>
          <cell r="J1" t="str">
            <v>Sept 14</v>
          </cell>
          <cell r="K1" t="str">
            <v>Oct 14</v>
          </cell>
          <cell r="L1" t="str">
            <v>Nov 14</v>
          </cell>
          <cell r="M1" t="str">
            <v>Dec 14</v>
          </cell>
          <cell r="N1" t="str">
            <v>Jan 15</v>
          </cell>
          <cell r="O1" t="str">
            <v>Feb 15</v>
          </cell>
          <cell r="P1" t="str">
            <v>Mar 15</v>
          </cell>
          <cell r="Q1" t="str">
            <v>Apr 15</v>
          </cell>
          <cell r="R1" t="str">
            <v>May 15</v>
          </cell>
          <cell r="S1" t="str">
            <v>Jun 15</v>
          </cell>
          <cell r="T1" t="str">
            <v>Jul 15</v>
          </cell>
          <cell r="U1" t="str">
            <v>Aug 15</v>
          </cell>
          <cell r="V1" t="str">
            <v>Sept 15</v>
          </cell>
          <cell r="W1" t="str">
            <v>Oct 15</v>
          </cell>
          <cell r="X1" t="str">
            <v>Nov15</v>
          </cell>
          <cell r="Y1" t="str">
            <v>Dec15</v>
          </cell>
          <cell r="Z1" t="str">
            <v>Jan16</v>
          </cell>
          <cell r="AA1" t="str">
            <v>Feb16</v>
          </cell>
          <cell r="AB1" t="str">
            <v>Mar16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zoomScale="85" zoomScaleNormal="85" workbookViewId="0">
      <selection activeCell="A24" sqref="A24"/>
    </sheetView>
  </sheetViews>
  <sheetFormatPr defaultRowHeight="15" x14ac:dyDescent="0.25"/>
  <cols>
    <col min="2" max="2" width="38.28515625" bestFit="1" customWidth="1"/>
    <col min="3" max="4" width="9.140625" customWidth="1"/>
    <col min="5" max="5" width="7.140625" bestFit="1" customWidth="1"/>
    <col min="8" max="8" width="11.7109375" customWidth="1"/>
  </cols>
  <sheetData>
    <row r="1" spans="1:29" x14ac:dyDescent="0.25">
      <c r="B1" s="49" t="s">
        <v>5</v>
      </c>
    </row>
    <row r="2" spans="1:29" x14ac:dyDescent="0.25">
      <c r="B2" s="50"/>
    </row>
    <row r="3" spans="1:29" x14ac:dyDescent="0.25">
      <c r="B3" s="2" t="s">
        <v>1</v>
      </c>
      <c r="C3" s="1" t="str">
        <f>[1]SBNA!B1</f>
        <v>Jan 14</v>
      </c>
      <c r="D3" s="1" t="str">
        <f>[1]SBNA!C1</f>
        <v>Feb 14</v>
      </c>
      <c r="E3" s="1" t="str">
        <f>[1]SBNA!D1</f>
        <v>Mar 14</v>
      </c>
      <c r="F3" s="1" t="str">
        <f>[1]SBNA!E1</f>
        <v>Apr 14</v>
      </c>
      <c r="G3" s="1" t="str">
        <f>[1]SBNA!F1</f>
        <v>May 14</v>
      </c>
      <c r="H3" s="1" t="str">
        <f>[1]SBNA!G1</f>
        <v>Jun 14</v>
      </c>
      <c r="I3" s="1" t="str">
        <f>[1]SBNA!H1</f>
        <v>July 14</v>
      </c>
      <c r="J3" s="1" t="str">
        <f>[1]SBNA!I1</f>
        <v>Aug 14</v>
      </c>
      <c r="K3" s="1" t="str">
        <f>[1]SBNA!J1</f>
        <v>Sept 14</v>
      </c>
      <c r="L3" s="1" t="str">
        <f>[1]SBNA!K1</f>
        <v>Oct 14</v>
      </c>
      <c r="M3" s="1" t="str">
        <f>[1]SBNA!L1</f>
        <v>Nov 14</v>
      </c>
      <c r="N3" s="1" t="str">
        <f>[1]SBNA!M1</f>
        <v>Dec 14</v>
      </c>
      <c r="O3" s="1" t="str">
        <f>[1]SBNA!N1</f>
        <v>Jan 15</v>
      </c>
      <c r="P3" s="1" t="str">
        <f>[1]SBNA!O1</f>
        <v>Feb 15</v>
      </c>
      <c r="Q3" s="1" t="str">
        <f>[1]SBNA!P1</f>
        <v>Mar 15</v>
      </c>
      <c r="R3" s="1" t="str">
        <f>[1]SBNA!Q1</f>
        <v>Apr 15</v>
      </c>
      <c r="S3" s="1" t="str">
        <f>[1]SBNA!R1</f>
        <v>May 15</v>
      </c>
      <c r="T3" s="1" t="str">
        <f>[1]SBNA!S1</f>
        <v>Jun 15</v>
      </c>
      <c r="U3" s="1" t="str">
        <f>[1]SBNA!T1</f>
        <v>Jul 15</v>
      </c>
      <c r="V3" s="1" t="str">
        <f>[1]SBNA!U1</f>
        <v>Aug 15</v>
      </c>
      <c r="W3" s="1" t="str">
        <f>[1]SBNA!V1</f>
        <v>Sept 15</v>
      </c>
      <c r="X3" s="1" t="str">
        <f>[1]SBNA!W1</f>
        <v>Oct 15</v>
      </c>
      <c r="Y3" s="1" t="str">
        <f>[1]SBNA!X1</f>
        <v>Nov15</v>
      </c>
      <c r="Z3" s="1" t="str">
        <f>[1]SBNA!Y1</f>
        <v>Dec15</v>
      </c>
      <c r="AA3" s="1" t="str">
        <f>[1]SBNA!Z1</f>
        <v>Jan16</v>
      </c>
      <c r="AB3" s="1" t="str">
        <f>[1]SBNA!AA1</f>
        <v>Feb16</v>
      </c>
      <c r="AC3" s="1" t="str">
        <f>[1]SBNA!AB1</f>
        <v>Mar16</v>
      </c>
    </row>
    <row r="4" spans="1:29" x14ac:dyDescent="0.25">
      <c r="B4" s="5" t="s">
        <v>11</v>
      </c>
      <c r="C4" s="4">
        <v>50930041115.5</v>
      </c>
      <c r="D4" s="4">
        <v>51383863172.580002</v>
      </c>
      <c r="E4" s="4">
        <v>51356912767.5</v>
      </c>
      <c r="F4" s="4">
        <v>51931302995.179993</v>
      </c>
      <c r="G4" s="4">
        <v>51929415261.209999</v>
      </c>
      <c r="H4" s="4">
        <v>51928077693.699997</v>
      </c>
      <c r="I4" s="4">
        <v>52273757590.910004</v>
      </c>
      <c r="J4" s="4">
        <v>52584609540.07</v>
      </c>
      <c r="K4" s="4">
        <v>50354953287.790001</v>
      </c>
      <c r="L4" s="4">
        <v>50023475882</v>
      </c>
      <c r="M4" s="4">
        <v>50040295692.410004</v>
      </c>
      <c r="N4" s="4">
        <v>50566968171.980003</v>
      </c>
      <c r="O4" s="4">
        <v>50408862235.229996</v>
      </c>
      <c r="P4" s="4">
        <v>50535823352.759995</v>
      </c>
      <c r="Q4" s="4">
        <v>52134933340.139999</v>
      </c>
      <c r="R4" s="4">
        <v>52363101004.970001</v>
      </c>
      <c r="S4" s="4">
        <v>51835187371.709999</v>
      </c>
      <c r="T4" s="4">
        <v>52450135769.969994</v>
      </c>
      <c r="U4" s="4">
        <v>53659968949.049995</v>
      </c>
      <c r="V4" s="4">
        <v>53640288846.220001</v>
      </c>
      <c r="W4" s="4">
        <v>53043436407.280006</v>
      </c>
      <c r="X4" s="4">
        <v>53911782568.899994</v>
      </c>
      <c r="Y4" s="4">
        <v>54003853588.110001</v>
      </c>
      <c r="Z4" s="4">
        <v>53656020747.979996</v>
      </c>
      <c r="AA4" s="4">
        <v>54046752000.369995</v>
      </c>
      <c r="AB4" s="4">
        <v>54072541351.720001</v>
      </c>
      <c r="AC4" s="4">
        <v>54580056266.82</v>
      </c>
    </row>
    <row r="5" spans="1:29" ht="15" customHeight="1" x14ac:dyDescent="0.25">
      <c r="A5" s="27"/>
      <c r="B5" s="5" t="s">
        <v>2</v>
      </c>
      <c r="C5" s="4">
        <v>50935167706.943336</v>
      </c>
      <c r="D5" s="4">
        <v>50846221851.035004</v>
      </c>
      <c r="E5" s="4">
        <v>50757291466.397507</v>
      </c>
      <c r="F5" s="4">
        <v>50755034845.331665</v>
      </c>
      <c r="G5" s="4">
        <v>50780221564.144165</v>
      </c>
      <c r="H5" s="4">
        <v>50911511959.745834</v>
      </c>
      <c r="I5" s="4">
        <v>51043464097.627502</v>
      </c>
      <c r="J5" s="4">
        <v>51219132073.28083</v>
      </c>
      <c r="K5" s="4">
        <v>51256554790.004166</v>
      </c>
      <c r="L5" s="4">
        <v>51238296934.683334</v>
      </c>
      <c r="M5" s="4">
        <v>51233524077.1325</v>
      </c>
      <c r="N5" s="22">
        <f>AVERAGE(C4:N4)</f>
        <v>51275306097.56916</v>
      </c>
      <c r="O5" s="22">
        <f t="shared" ref="O5:AC5" si="0">AVERAGE(D4:O4)</f>
        <v>51231874524.213326</v>
      </c>
      <c r="P5" s="22">
        <f t="shared" si="0"/>
        <v>51161204539.228325</v>
      </c>
      <c r="Q5" s="22">
        <f t="shared" si="0"/>
        <v>51226039586.948334</v>
      </c>
      <c r="R5" s="22">
        <f t="shared" si="0"/>
        <v>51262022754.43084</v>
      </c>
      <c r="S5" s="22">
        <f t="shared" si="0"/>
        <v>51254170430.305824</v>
      </c>
      <c r="T5" s="22">
        <f t="shared" si="0"/>
        <v>51297675269.994995</v>
      </c>
      <c r="U5" s="22">
        <f t="shared" si="0"/>
        <v>51413192883.17334</v>
      </c>
      <c r="V5" s="22">
        <f t="shared" si="0"/>
        <v>51501166158.685829</v>
      </c>
      <c r="W5" s="22">
        <f t="shared" si="0"/>
        <v>51725206418.643333</v>
      </c>
      <c r="X5" s="22">
        <f t="shared" si="0"/>
        <v>52049231975.885002</v>
      </c>
      <c r="Y5" s="22">
        <f t="shared" si="0"/>
        <v>52379528467.193329</v>
      </c>
      <c r="Z5" s="22">
        <f t="shared" si="0"/>
        <v>52636949515.193329</v>
      </c>
      <c r="AA5" s="22">
        <f t="shared" si="0"/>
        <v>52940106995.621666</v>
      </c>
      <c r="AB5" s="22">
        <f t="shared" si="0"/>
        <v>53234833495.534996</v>
      </c>
      <c r="AC5" s="22">
        <f t="shared" si="0"/>
        <v>53438593739.424988</v>
      </c>
    </row>
    <row r="6" spans="1:29" ht="15" customHeight="1" x14ac:dyDescent="0.25">
      <c r="A6" s="27"/>
      <c r="B6" s="10" t="s">
        <v>18</v>
      </c>
      <c r="C6" s="4">
        <v>-1.0170042514801025E-6</v>
      </c>
      <c r="D6" s="4">
        <v>-8.6054205894470215E-7</v>
      </c>
      <c r="E6" s="4">
        <v>2.4214386940002441E-6</v>
      </c>
      <c r="F6" s="4">
        <v>-5.4389238357543945E-7</v>
      </c>
      <c r="G6" s="4">
        <v>0.86000001803040504</v>
      </c>
      <c r="H6" s="4">
        <v>-40000000.429999977</v>
      </c>
      <c r="I6" s="4">
        <v>0</v>
      </c>
      <c r="J6" s="4">
        <v>0</v>
      </c>
      <c r="K6" s="4">
        <v>0</v>
      </c>
      <c r="L6" s="4">
        <v>9999999.9999999925</v>
      </c>
      <c r="M6" s="11">
        <v>10000000.000000022</v>
      </c>
      <c r="N6" s="11">
        <v>17999999.999999985</v>
      </c>
      <c r="O6" s="11">
        <v>10000000</v>
      </c>
      <c r="P6" s="11">
        <v>10000000.000000004</v>
      </c>
      <c r="Q6" s="11">
        <v>26999999.999999989</v>
      </c>
      <c r="R6" s="11">
        <v>15000000.000000007</v>
      </c>
      <c r="S6" s="11">
        <v>11999999.999999985</v>
      </c>
      <c r="T6" s="11">
        <v>9999999.9999999851</v>
      </c>
      <c r="U6" s="11">
        <v>13000000.00000003</v>
      </c>
      <c r="V6" s="11">
        <v>10000000.579999983</v>
      </c>
      <c r="W6" s="12">
        <v>-41623901.000000045</v>
      </c>
      <c r="X6" s="11">
        <v>959999.9999999851</v>
      </c>
      <c r="Y6" s="11">
        <v>26208592.20000001</v>
      </c>
      <c r="Z6" s="11">
        <v>42588530.669999942</v>
      </c>
      <c r="AA6" s="11">
        <v>38110481.471351348</v>
      </c>
      <c r="AB6" s="11">
        <v>8959097.8386486545</v>
      </c>
      <c r="AC6" s="11">
        <v>65855774.049999997</v>
      </c>
    </row>
    <row r="7" spans="1:29" ht="15.75" customHeight="1" thickBot="1" x14ac:dyDescent="0.3">
      <c r="A7" s="27"/>
      <c r="B7" s="6" t="s">
        <v>19</v>
      </c>
      <c r="C7" s="7">
        <v>20000000.031197995</v>
      </c>
      <c r="D7" s="7">
        <v>10000000.031196207</v>
      </c>
      <c r="E7" s="7">
        <v>30000000.018499047</v>
      </c>
      <c r="F7" s="7">
        <v>20000000.43</v>
      </c>
      <c r="G7" s="7">
        <v>20000000.860000003</v>
      </c>
      <c r="H7" s="7">
        <v>-19999999.569999993</v>
      </c>
      <c r="I7" s="7">
        <v>-19999999.569999985</v>
      </c>
      <c r="J7" s="7">
        <v>-19999999.569999963</v>
      </c>
      <c r="K7" s="7">
        <v>-19999999.569999978</v>
      </c>
      <c r="L7" s="7">
        <v>-19999999.570000008</v>
      </c>
      <c r="M7" s="7">
        <v>-9999999.5699999779</v>
      </c>
      <c r="N7" s="23">
        <f t="shared" ref="N7:AC7" si="1">SUM(C6:N6)</f>
        <v>-1999999.569999963</v>
      </c>
      <c r="O7" s="23">
        <f t="shared" si="1"/>
        <v>8000000.4300010577</v>
      </c>
      <c r="P7" s="23">
        <f t="shared" si="1"/>
        <v>18000000.430001918</v>
      </c>
      <c r="Q7" s="23">
        <f t="shared" si="1"/>
        <v>45000000.429999493</v>
      </c>
      <c r="R7" s="23">
        <f t="shared" si="1"/>
        <v>60000000.430000037</v>
      </c>
      <c r="S7" s="23">
        <f t="shared" si="1"/>
        <v>71999999.570000008</v>
      </c>
      <c r="T7" s="23">
        <f t="shared" si="1"/>
        <v>121999999.99999997</v>
      </c>
      <c r="U7" s="23">
        <f t="shared" si="1"/>
        <v>135000000</v>
      </c>
      <c r="V7" s="23">
        <f t="shared" si="1"/>
        <v>145000000.57999998</v>
      </c>
      <c r="W7" s="23">
        <f t="shared" si="1"/>
        <v>103376099.57999994</v>
      </c>
      <c r="X7" s="23">
        <f t="shared" si="1"/>
        <v>94336099.579999924</v>
      </c>
      <c r="Y7" s="23">
        <f t="shared" si="1"/>
        <v>110544691.77999991</v>
      </c>
      <c r="Z7" s="23">
        <f t="shared" si="1"/>
        <v>135133222.44999987</v>
      </c>
      <c r="AA7" s="23">
        <f t="shared" si="1"/>
        <v>163243703.92135122</v>
      </c>
      <c r="AB7" s="23">
        <f t="shared" si="1"/>
        <v>162202801.75999987</v>
      </c>
      <c r="AC7" s="23">
        <f t="shared" si="1"/>
        <v>201058575.80999988</v>
      </c>
    </row>
    <row r="8" spans="1:29" ht="15.75" customHeight="1" thickTop="1" x14ac:dyDescent="0.25">
      <c r="A8" s="27"/>
      <c r="B8" s="8" t="s">
        <v>3</v>
      </c>
      <c r="C8" s="9">
        <f>C7/C5</f>
        <v>3.9265601610008347E-4</v>
      </c>
      <c r="D8" s="9">
        <f t="shared" ref="D8:AC8" si="2">D7/D5</f>
        <v>1.966714471036485E-4</v>
      </c>
      <c r="E8" s="9">
        <f t="shared" si="2"/>
        <v>5.9104808692086606E-4</v>
      </c>
      <c r="F8" s="9">
        <f t="shared" si="2"/>
        <v>3.9404958524700049E-4</v>
      </c>
      <c r="G8" s="9">
        <f t="shared" si="2"/>
        <v>3.9385414722416202E-4</v>
      </c>
      <c r="H8" s="9">
        <f t="shared" si="2"/>
        <v>-3.9283845244693138E-4</v>
      </c>
      <c r="I8" s="9">
        <f t="shared" si="2"/>
        <v>-3.9182292823518582E-4</v>
      </c>
      <c r="J8" s="9">
        <f t="shared" si="2"/>
        <v>-3.9047907999271314E-4</v>
      </c>
      <c r="K8" s="9">
        <f t="shared" si="2"/>
        <v>-3.9019398888472101E-4</v>
      </c>
      <c r="L8" s="9">
        <f t="shared" si="2"/>
        <v>-3.9033302756911028E-4</v>
      </c>
      <c r="M8" s="9">
        <f t="shared" si="2"/>
        <v>-1.9518469108127122E-4</v>
      </c>
      <c r="N8" s="9">
        <f t="shared" si="2"/>
        <v>-3.9005122001500411E-5</v>
      </c>
      <c r="O8" s="9">
        <f t="shared" si="2"/>
        <v>1.5615279558471121E-4</v>
      </c>
      <c r="P8" s="9">
        <f t="shared" si="2"/>
        <v>3.5182909769452853E-4</v>
      </c>
      <c r="Q8" s="9">
        <f t="shared" si="2"/>
        <v>8.7845948648087278E-4</v>
      </c>
      <c r="R8" s="9">
        <f t="shared" si="2"/>
        <v>1.1704571377806961E-3</v>
      </c>
      <c r="S8" s="9">
        <f t="shared" si="2"/>
        <v>1.4047637287955691E-3</v>
      </c>
      <c r="T8" s="9">
        <f t="shared" si="2"/>
        <v>2.3782754161446405E-3</v>
      </c>
      <c r="U8" s="9">
        <f t="shared" si="2"/>
        <v>2.6257851813786728E-3</v>
      </c>
      <c r="V8" s="9">
        <f t="shared" si="2"/>
        <v>2.8154702387364347E-3</v>
      </c>
      <c r="W8" s="9">
        <f t="shared" si="2"/>
        <v>1.9985633067041769E-3</v>
      </c>
      <c r="X8" s="9">
        <f t="shared" si="2"/>
        <v>1.8124397997593298E-3</v>
      </c>
      <c r="Y8" s="9">
        <f t="shared" si="2"/>
        <v>2.1104560314863649E-3</v>
      </c>
      <c r="Z8" s="9">
        <f t="shared" si="2"/>
        <v>2.5672692603699327E-3</v>
      </c>
      <c r="AA8" s="9">
        <f t="shared" si="2"/>
        <v>3.0835544766626946E-3</v>
      </c>
      <c r="AB8" s="9">
        <f t="shared" si="2"/>
        <v>3.0469298222488934E-3</v>
      </c>
      <c r="AC8" s="9">
        <f t="shared" si="2"/>
        <v>3.7624226563744024E-3</v>
      </c>
    </row>
    <row r="9" spans="1:29" s="19" customFormat="1" ht="15" customHeight="1" x14ac:dyDescent="0.25">
      <c r="A9" s="15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15" customHeight="1" x14ac:dyDescent="0.25">
      <c r="A10" s="27"/>
      <c r="B10" s="3" t="s">
        <v>8</v>
      </c>
      <c r="C10" s="4">
        <v>994798721.65499997</v>
      </c>
      <c r="D10" s="4">
        <v>996488047.69700003</v>
      </c>
      <c r="E10" s="4">
        <v>972476706.33749998</v>
      </c>
      <c r="F10" s="4">
        <v>928508796.16100001</v>
      </c>
      <c r="G10" s="4">
        <v>918114137.02250004</v>
      </c>
      <c r="H10" s="4">
        <v>895680811.95149994</v>
      </c>
      <c r="I10" s="4">
        <v>889557254.94849992</v>
      </c>
      <c r="J10" s="4">
        <v>907966141.79049993</v>
      </c>
      <c r="K10" s="4">
        <v>693518732.52600002</v>
      </c>
      <c r="L10" s="4">
        <v>679476866.19350004</v>
      </c>
      <c r="M10" s="4">
        <v>643333734.65249991</v>
      </c>
      <c r="N10" s="4">
        <v>616318852.61300004</v>
      </c>
      <c r="O10" s="4">
        <v>608273623.51750004</v>
      </c>
      <c r="P10" s="4">
        <v>586439478.68950009</v>
      </c>
      <c r="Q10" s="4">
        <v>588315414.426</v>
      </c>
      <c r="R10" s="4">
        <v>573975019.65450001</v>
      </c>
      <c r="S10" s="4">
        <v>531943086.574</v>
      </c>
      <c r="T10" s="4">
        <v>512550439.1595</v>
      </c>
      <c r="U10" s="4">
        <v>504092680.6455</v>
      </c>
      <c r="V10" s="4">
        <v>494478157.35549998</v>
      </c>
      <c r="W10" s="4">
        <v>494476903.08450001</v>
      </c>
      <c r="X10" s="4">
        <v>504000710.9885</v>
      </c>
      <c r="Y10" s="4">
        <v>530841959.11450005</v>
      </c>
      <c r="Z10" s="4">
        <v>510931141.10659999</v>
      </c>
      <c r="AA10" s="4">
        <v>511638746.15590006</v>
      </c>
      <c r="AB10" s="4">
        <v>542075280.55059993</v>
      </c>
      <c r="AC10" s="4">
        <v>707574944.30250001</v>
      </c>
    </row>
    <row r="11" spans="1:29" s="19" customFormat="1" ht="15" customHeight="1" thickBot="1" x14ac:dyDescent="0.3">
      <c r="A11" s="27"/>
      <c r="B11" s="6" t="s">
        <v>9</v>
      </c>
      <c r="C11" s="7">
        <v>821990688.05999899</v>
      </c>
      <c r="D11" s="7">
        <v>810096910.38999879</v>
      </c>
      <c r="E11" s="7">
        <v>825329655.4400003</v>
      </c>
      <c r="F11" s="7">
        <v>806683622.11000049</v>
      </c>
      <c r="G11" s="7">
        <v>795778257.70000005</v>
      </c>
      <c r="H11" s="7">
        <v>741004628.00000012</v>
      </c>
      <c r="I11" s="7">
        <v>716602106.00000012</v>
      </c>
      <c r="J11" s="7">
        <v>586605789</v>
      </c>
      <c r="K11" s="7">
        <v>584583225</v>
      </c>
      <c r="L11" s="7">
        <v>583778076.99999988</v>
      </c>
      <c r="M11" s="7">
        <v>583778076.99999988</v>
      </c>
      <c r="N11" s="7">
        <v>610052180.00000012</v>
      </c>
      <c r="O11" s="7">
        <v>612300588</v>
      </c>
      <c r="P11" s="7">
        <v>606835316.99999988</v>
      </c>
      <c r="Q11" s="7">
        <v>628703721</v>
      </c>
      <c r="R11" s="7">
        <v>632052836</v>
      </c>
      <c r="S11" s="7">
        <v>624618542.22000039</v>
      </c>
      <c r="T11" s="7">
        <v>615260085.7700001</v>
      </c>
      <c r="U11" s="7">
        <v>616479312.8500005</v>
      </c>
      <c r="V11" s="7">
        <v>616905072</v>
      </c>
      <c r="W11" s="7">
        <v>569561814.93060803</v>
      </c>
      <c r="X11" s="7">
        <v>563162507</v>
      </c>
      <c r="Y11" s="7">
        <v>582021044.9348197</v>
      </c>
      <c r="Z11" s="7">
        <v>571529355</v>
      </c>
      <c r="AA11" s="7">
        <v>579981631.06592011</v>
      </c>
      <c r="AB11" s="7">
        <v>581505297.37946677</v>
      </c>
      <c r="AC11" s="7">
        <v>643149497.95665538</v>
      </c>
    </row>
    <row r="12" spans="1:29" s="19" customFormat="1" ht="15" customHeight="1" thickTop="1" x14ac:dyDescent="0.25">
      <c r="A12" s="27"/>
      <c r="B12" s="8" t="s">
        <v>20</v>
      </c>
      <c r="C12" s="20">
        <f>C11/C10</f>
        <v>0.8262884442518097</v>
      </c>
      <c r="D12" s="20">
        <f t="shared" ref="D12:AC12" si="3">D11/D10</f>
        <v>0.81295195889426586</v>
      </c>
      <c r="E12" s="20">
        <f t="shared" si="3"/>
        <v>0.8486883542417395</v>
      </c>
      <c r="F12" s="20">
        <f t="shared" si="3"/>
        <v>0.86879480888636029</v>
      </c>
      <c r="G12" s="20">
        <f t="shared" si="3"/>
        <v>0.86675308179085153</v>
      </c>
      <c r="H12" s="20">
        <f t="shared" si="3"/>
        <v>0.82730881147884261</v>
      </c>
      <c r="I12" s="20">
        <f t="shared" si="3"/>
        <v>0.80557165040656897</v>
      </c>
      <c r="J12" s="20">
        <f t="shared" si="3"/>
        <v>0.64606570884154269</v>
      </c>
      <c r="K12" s="20">
        <f t="shared" si="3"/>
        <v>0.84292348221190116</v>
      </c>
      <c r="L12" s="20">
        <f t="shared" si="3"/>
        <v>0.859158134802124</v>
      </c>
      <c r="M12" s="20">
        <f t="shared" si="3"/>
        <v>0.90742649663060293</v>
      </c>
      <c r="N12" s="20">
        <f t="shared" si="3"/>
        <v>0.98983209326401234</v>
      </c>
      <c r="O12" s="20">
        <f t="shared" si="3"/>
        <v>1.0066203174472912</v>
      </c>
      <c r="P12" s="20">
        <f t="shared" si="3"/>
        <v>1.0347791017686561</v>
      </c>
      <c r="Q12" s="20">
        <f t="shared" si="3"/>
        <v>1.0686507706302504</v>
      </c>
      <c r="R12" s="20">
        <f t="shared" si="3"/>
        <v>1.10118526827258</v>
      </c>
      <c r="S12" s="20">
        <f t="shared" si="3"/>
        <v>1.1742206224407958</v>
      </c>
      <c r="T12" s="20">
        <f t="shared" si="3"/>
        <v>1.2003893446641609</v>
      </c>
      <c r="U12" s="20">
        <f t="shared" si="3"/>
        <v>1.2229483516019064</v>
      </c>
      <c r="V12" s="20">
        <f t="shared" si="3"/>
        <v>1.2475881145069112</v>
      </c>
      <c r="W12" s="20">
        <f t="shared" si="3"/>
        <v>1.1518471568191264</v>
      </c>
      <c r="X12" s="20">
        <f t="shared" si="3"/>
        <v>1.1173843503027319</v>
      </c>
      <c r="Y12" s="20">
        <f t="shared" si="3"/>
        <v>1.0964111539066952</v>
      </c>
      <c r="Z12" s="20">
        <f t="shared" si="3"/>
        <v>1.1186034849278386</v>
      </c>
      <c r="AA12" s="20">
        <f t="shared" si="3"/>
        <v>1.1335764451451367</v>
      </c>
      <c r="AB12" s="20">
        <f t="shared" si="3"/>
        <v>1.0727390055285619</v>
      </c>
      <c r="AC12" s="20">
        <f t="shared" si="3"/>
        <v>0.90894894333864129</v>
      </c>
    </row>
    <row r="13" spans="1:29" x14ac:dyDescent="0.25">
      <c r="A13" s="14"/>
    </row>
    <row r="14" spans="1:29" ht="15" customHeight="1" x14ac:dyDescent="0.25">
      <c r="A14" s="27"/>
      <c r="B14" s="3" t="s">
        <v>4</v>
      </c>
      <c r="C14" s="4">
        <v>78127314259.922195</v>
      </c>
      <c r="D14" s="4">
        <v>78960827508.979996</v>
      </c>
      <c r="E14" s="4">
        <v>79057704591.309311</v>
      </c>
      <c r="F14" s="4">
        <v>79739081563.17308</v>
      </c>
      <c r="G14" s="4">
        <v>79913441810.752502</v>
      </c>
      <c r="H14" s="4">
        <v>81073390346.893997</v>
      </c>
      <c r="I14" s="4">
        <v>81920544820.895416</v>
      </c>
      <c r="J14" s="4">
        <v>81964771220.803497</v>
      </c>
      <c r="K14" s="4">
        <v>80980267151.959198</v>
      </c>
      <c r="L14" s="4">
        <v>80501676943.542404</v>
      </c>
      <c r="M14" s="4">
        <v>80798135745.066498</v>
      </c>
      <c r="N14" s="4">
        <v>82187584395.632401</v>
      </c>
      <c r="O14" s="4">
        <v>82981784782.481415</v>
      </c>
      <c r="P14" s="4">
        <v>82937268651.548187</v>
      </c>
      <c r="Q14" s="4">
        <v>83732925869.527191</v>
      </c>
      <c r="R14" s="4">
        <v>85023367149.106598</v>
      </c>
      <c r="S14" s="4">
        <v>84440476015.224106</v>
      </c>
      <c r="T14" s="4">
        <v>85202961282.206192</v>
      </c>
      <c r="U14" s="4">
        <v>86884943172.881195</v>
      </c>
      <c r="V14" s="4">
        <v>87132211273.67131</v>
      </c>
      <c r="W14" s="4">
        <v>87343708114.450317</v>
      </c>
      <c r="X14" s="4">
        <v>87950079630.9431</v>
      </c>
      <c r="Y14" s="4">
        <v>87993573509.645203</v>
      </c>
      <c r="Z14" s="4">
        <v>88215934422.8013</v>
      </c>
      <c r="AA14" s="4">
        <v>88513147809.187805</v>
      </c>
      <c r="AB14" s="4">
        <v>88360721023.302399</v>
      </c>
      <c r="AC14" s="4">
        <v>86532157146.719696</v>
      </c>
    </row>
    <row r="15" spans="1:29" s="19" customFormat="1" ht="15" customHeight="1" x14ac:dyDescent="0.25">
      <c r="A15" s="27"/>
      <c r="B15" s="3" t="s">
        <v>8</v>
      </c>
      <c r="C15" s="4">
        <v>994798721.65499997</v>
      </c>
      <c r="D15" s="4">
        <v>996488047.69700003</v>
      </c>
      <c r="E15" s="4">
        <v>972476706.33749998</v>
      </c>
      <c r="F15" s="4">
        <v>928508796.16100001</v>
      </c>
      <c r="G15" s="4">
        <v>918114137.02250004</v>
      </c>
      <c r="H15" s="4">
        <v>895680811.95149994</v>
      </c>
      <c r="I15" s="4">
        <v>889557254.94849992</v>
      </c>
      <c r="J15" s="4">
        <v>907966141.79049993</v>
      </c>
      <c r="K15" s="4">
        <v>693518732.52600002</v>
      </c>
      <c r="L15" s="4">
        <v>679476866.19350004</v>
      </c>
      <c r="M15" s="4">
        <v>643333734.65249991</v>
      </c>
      <c r="N15" s="4">
        <v>616318852.61300004</v>
      </c>
      <c r="O15" s="4">
        <v>608273623.51750004</v>
      </c>
      <c r="P15" s="4">
        <v>586439478.68950009</v>
      </c>
      <c r="Q15" s="4">
        <v>588315414.426</v>
      </c>
      <c r="R15" s="4">
        <v>573975019.65450001</v>
      </c>
      <c r="S15" s="4">
        <v>531943086.574</v>
      </c>
      <c r="T15" s="4">
        <v>512550439.1595</v>
      </c>
      <c r="U15" s="4">
        <v>504092680.6455</v>
      </c>
      <c r="V15" s="4">
        <v>494478157.35549998</v>
      </c>
      <c r="W15" s="4">
        <v>494476903.08450001</v>
      </c>
      <c r="X15" s="4">
        <v>504000710.9885</v>
      </c>
      <c r="Y15" s="4">
        <v>530841959.11450005</v>
      </c>
      <c r="Z15" s="4">
        <v>510931141.10659999</v>
      </c>
      <c r="AA15" s="4">
        <v>511638746.15590006</v>
      </c>
      <c r="AB15" s="4">
        <v>542075280.55059993</v>
      </c>
      <c r="AC15" s="4">
        <v>707574944.30250001</v>
      </c>
    </row>
    <row r="16" spans="1:29" ht="15.75" customHeight="1" thickBot="1" x14ac:dyDescent="0.3">
      <c r="A16" s="27"/>
      <c r="B16" s="21" t="s">
        <v>10</v>
      </c>
      <c r="C16" s="13">
        <v>-3609580.8189998865</v>
      </c>
      <c r="D16" s="24">
        <f>D15-C15</f>
        <v>1689326.0420000553</v>
      </c>
      <c r="E16" s="24">
        <f t="shared" ref="E16:AC16" si="4">E15-D15</f>
        <v>-24011341.359500051</v>
      </c>
      <c r="F16" s="24">
        <f t="shared" si="4"/>
        <v>-43967910.176499963</v>
      </c>
      <c r="G16" s="24">
        <f t="shared" si="4"/>
        <v>-10394659.138499975</v>
      </c>
      <c r="H16" s="24">
        <f t="shared" si="4"/>
        <v>-22433325.071000099</v>
      </c>
      <c r="I16" s="24">
        <f t="shared" si="4"/>
        <v>-6123557.003000021</v>
      </c>
      <c r="J16" s="24">
        <f t="shared" si="4"/>
        <v>18408886.842000008</v>
      </c>
      <c r="K16" s="24">
        <f t="shared" si="4"/>
        <v>-214447409.2644999</v>
      </c>
      <c r="L16" s="24">
        <f t="shared" si="4"/>
        <v>-14041866.332499981</v>
      </c>
      <c r="M16" s="24">
        <f t="shared" si="4"/>
        <v>-36143131.541000128</v>
      </c>
      <c r="N16" s="24">
        <f t="shared" si="4"/>
        <v>-27014882.039499879</v>
      </c>
      <c r="O16" s="24">
        <f t="shared" si="4"/>
        <v>-8045229.0954999924</v>
      </c>
      <c r="P16" s="24">
        <f t="shared" si="4"/>
        <v>-21834144.827999949</v>
      </c>
      <c r="Q16" s="24">
        <f t="shared" si="4"/>
        <v>1875935.7364999056</v>
      </c>
      <c r="R16" s="24">
        <f t="shared" si="4"/>
        <v>-14340394.771499991</v>
      </c>
      <c r="S16" s="24">
        <f t="shared" si="4"/>
        <v>-42031933.080500007</v>
      </c>
      <c r="T16" s="24">
        <f t="shared" si="4"/>
        <v>-19392647.414499998</v>
      </c>
      <c r="U16" s="24">
        <f t="shared" si="4"/>
        <v>-8457758.5139999986</v>
      </c>
      <c r="V16" s="24">
        <f t="shared" si="4"/>
        <v>-9614523.2900000215</v>
      </c>
      <c r="W16" s="24">
        <f t="shared" si="4"/>
        <v>-1254.2709999680519</v>
      </c>
      <c r="X16" s="24">
        <f t="shared" si="4"/>
        <v>9523807.9039999843</v>
      </c>
      <c r="Y16" s="24">
        <f t="shared" si="4"/>
        <v>26841248.126000047</v>
      </c>
      <c r="Z16" s="24">
        <f t="shared" si="4"/>
        <v>-19910818.007900059</v>
      </c>
      <c r="AA16" s="24">
        <f t="shared" si="4"/>
        <v>707605.04930007458</v>
      </c>
      <c r="AB16" s="24">
        <f t="shared" si="4"/>
        <v>30436534.394699872</v>
      </c>
      <c r="AC16" s="24">
        <f t="shared" si="4"/>
        <v>165499663.75190008</v>
      </c>
    </row>
    <row r="17" spans="1:29" ht="15.75" customHeight="1" thickTop="1" x14ac:dyDescent="0.25">
      <c r="A17" s="27"/>
      <c r="B17" s="8" t="s">
        <v>12</v>
      </c>
      <c r="C17" s="9">
        <f>C16/C14</f>
        <v>-4.6201265884952246E-5</v>
      </c>
      <c r="D17" s="9">
        <f>D16/D14</f>
        <v>2.1394482495867118E-5</v>
      </c>
      <c r="E17" s="9">
        <f t="shared" ref="E17:AC17" si="5">E16/E14</f>
        <v>-3.0371918187641864E-4</v>
      </c>
      <c r="F17" s="9">
        <f t="shared" si="5"/>
        <v>-5.5139724855830579E-4</v>
      </c>
      <c r="G17" s="9">
        <f t="shared" si="5"/>
        <v>-1.3007397632949097E-4</v>
      </c>
      <c r="H17" s="9">
        <f t="shared" si="5"/>
        <v>-2.7670392190351446E-4</v>
      </c>
      <c r="I17" s="9">
        <f t="shared" si="5"/>
        <v>-7.4749954561314025E-5</v>
      </c>
      <c r="J17" s="9">
        <f t="shared" si="5"/>
        <v>2.2459511040918569E-4</v>
      </c>
      <c r="K17" s="9">
        <f t="shared" si="5"/>
        <v>-2.6481440084914769E-3</v>
      </c>
      <c r="L17" s="9">
        <f t="shared" si="5"/>
        <v>-1.7442948849808249E-4</v>
      </c>
      <c r="M17" s="9">
        <f t="shared" si="5"/>
        <v>-4.4732630533752149E-4</v>
      </c>
      <c r="N17" s="9">
        <f t="shared" si="5"/>
        <v>-3.2869784698204974E-4</v>
      </c>
      <c r="O17" s="9">
        <f t="shared" si="5"/>
        <v>-9.6951748104584629E-5</v>
      </c>
      <c r="P17" s="9">
        <f t="shared" si="5"/>
        <v>-2.6326095834833561E-4</v>
      </c>
      <c r="Q17" s="9">
        <f t="shared" si="5"/>
        <v>2.2403800142168592E-5</v>
      </c>
      <c r="R17" s="9">
        <f t="shared" si="5"/>
        <v>-1.6866415965802734E-4</v>
      </c>
      <c r="S17" s="9">
        <f t="shared" si="5"/>
        <v>-4.9776996843222321E-4</v>
      </c>
      <c r="T17" s="9">
        <f t="shared" si="5"/>
        <v>-2.2760532172430448E-4</v>
      </c>
      <c r="U17" s="9">
        <f t="shared" si="5"/>
        <v>-9.7344352256420209E-5</v>
      </c>
      <c r="V17" s="9">
        <f t="shared" si="5"/>
        <v>-1.1034407539367977E-4</v>
      </c>
      <c r="W17" s="9">
        <f t="shared" si="5"/>
        <v>-1.4360175759020045E-8</v>
      </c>
      <c r="X17" s="9">
        <f t="shared" si="5"/>
        <v>1.0828651826085742E-4</v>
      </c>
      <c r="Y17" s="9">
        <f t="shared" si="5"/>
        <v>3.0503645954392235E-4</v>
      </c>
      <c r="Z17" s="9">
        <f t="shared" si="5"/>
        <v>-2.257054594294892E-4</v>
      </c>
      <c r="AA17" s="9">
        <f t="shared" si="5"/>
        <v>7.9943496171381677E-6</v>
      </c>
      <c r="AB17" s="9">
        <f t="shared" si="5"/>
        <v>3.4445774142871898E-4</v>
      </c>
      <c r="AC17" s="9">
        <f t="shared" si="5"/>
        <v>1.9125798917885167E-3</v>
      </c>
    </row>
    <row r="19" spans="1:29" x14ac:dyDescent="0.25">
      <c r="B19" s="28" t="s">
        <v>16</v>
      </c>
    </row>
    <row r="20" spans="1:29" x14ac:dyDescent="0.25">
      <c r="B20" s="28" t="s">
        <v>13</v>
      </c>
    </row>
    <row r="21" spans="1:29" x14ac:dyDescent="0.25">
      <c r="B21" s="28" t="s">
        <v>15</v>
      </c>
    </row>
    <row r="22" spans="1:29" x14ac:dyDescent="0.25">
      <c r="C22" s="37"/>
      <c r="D22" s="37"/>
      <c r="E22" s="38"/>
      <c r="F22" s="38"/>
    </row>
    <row r="23" spans="1:29" ht="30" x14ac:dyDescent="0.25">
      <c r="B23" s="40" t="s">
        <v>25</v>
      </c>
      <c r="C23" s="37" t="s">
        <v>21</v>
      </c>
      <c r="D23" s="37" t="s">
        <v>22</v>
      </c>
      <c r="E23" s="38" t="s">
        <v>23</v>
      </c>
      <c r="F23" s="38" t="s">
        <v>24</v>
      </c>
      <c r="G23" s="44">
        <v>42445</v>
      </c>
      <c r="H23" s="45" t="s">
        <v>26</v>
      </c>
    </row>
    <row r="24" spans="1:29" x14ac:dyDescent="0.25">
      <c r="B24" s="35" t="s">
        <v>3</v>
      </c>
      <c r="C24" s="36">
        <f>AVERAGE(C8:AC8)</f>
        <v>1.1089352010587499E-3</v>
      </c>
      <c r="D24">
        <f>_xlfn.STDEV.S(C8:AC8)</f>
        <v>1.3077762084429195E-3</v>
      </c>
      <c r="E24" s="39">
        <f>C24+D24*2</f>
        <v>3.724487617944589E-3</v>
      </c>
      <c r="F24" s="39">
        <f>C24-D24*2</f>
        <v>-1.5066172158270891E-3</v>
      </c>
      <c r="G24" s="41">
        <f>AC8</f>
        <v>3.7624226563744024E-3</v>
      </c>
      <c r="H24" s="43">
        <f>E24</f>
        <v>3.724487617944589E-3</v>
      </c>
    </row>
    <row r="25" spans="1:29" x14ac:dyDescent="0.25">
      <c r="B25" s="8" t="s">
        <v>20</v>
      </c>
      <c r="C25" s="36">
        <f>AVERAGE(C12:AC12)</f>
        <v>0.99102427618525579</v>
      </c>
      <c r="D25">
        <f>_xlfn.STDEV.S(C12:AC12)</f>
        <v>0.15887475160145023</v>
      </c>
      <c r="E25" s="39">
        <f t="shared" ref="E25:E26" si="6">C25+D25*2</f>
        <v>1.3087737793881562</v>
      </c>
      <c r="F25" s="39">
        <f t="shared" ref="F25:F26" si="7">C25-D25*2</f>
        <v>0.67327477298235539</v>
      </c>
      <c r="G25" s="42">
        <f>AC12</f>
        <v>0.90894894333864129</v>
      </c>
      <c r="H25" s="43">
        <f>E25</f>
        <v>1.3087737793881562</v>
      </c>
    </row>
    <row r="26" spans="1:29" x14ac:dyDescent="0.25">
      <c r="B26" s="8" t="s">
        <v>12</v>
      </c>
      <c r="C26" s="36">
        <f>AVERAGE(C17:AC17)</f>
        <v>-1.3786500919479912E-4</v>
      </c>
      <c r="D26">
        <f>_xlfn.STDEV.S(C17:AC17)</f>
        <v>6.7218712136327607E-4</v>
      </c>
      <c r="E26" s="39">
        <f t="shared" si="6"/>
        <v>1.2065092335317531E-3</v>
      </c>
      <c r="F26" s="39">
        <f t="shared" si="7"/>
        <v>-1.4822392519213512E-3</v>
      </c>
      <c r="G26" s="46">
        <f>AC17</f>
        <v>1.9125798917885167E-3</v>
      </c>
      <c r="H26" s="43">
        <f>E26</f>
        <v>1.2065092335317531E-3</v>
      </c>
    </row>
  </sheetData>
  <mergeCells count="1">
    <mergeCell ref="B1:B2"/>
  </mergeCells>
  <pageMargins left="0.7" right="0.7" top="0.75" bottom="0.75" header="0.3" footer="0.3"/>
  <ignoredErrors>
    <ignoredError sqref="N7:AC7 N5:AC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selection activeCell="G25" sqref="G25"/>
    </sheetView>
  </sheetViews>
  <sheetFormatPr defaultRowHeight="15" x14ac:dyDescent="0.25"/>
  <cols>
    <col min="2" max="2" width="38.28515625" bestFit="1" customWidth="1"/>
    <col min="3" max="3" width="9.140625" customWidth="1"/>
    <col min="8" max="8" width="13" customWidth="1"/>
  </cols>
  <sheetData>
    <row r="1" spans="1:29" x14ac:dyDescent="0.25">
      <c r="B1" s="49" t="s">
        <v>6</v>
      </c>
    </row>
    <row r="2" spans="1:29" x14ac:dyDescent="0.25">
      <c r="B2" s="50"/>
    </row>
    <row r="3" spans="1:29" x14ac:dyDescent="0.25">
      <c r="B3" s="2" t="s">
        <v>1</v>
      </c>
      <c r="C3" s="1" t="str">
        <f>[1]SBNA!B1</f>
        <v>Jan 14</v>
      </c>
      <c r="D3" s="1" t="str">
        <f>[1]SBNA!C1</f>
        <v>Feb 14</v>
      </c>
      <c r="E3" s="1" t="str">
        <f>[1]SBNA!D1</f>
        <v>Mar 14</v>
      </c>
      <c r="F3" s="1" t="str">
        <f>[1]SBNA!E1</f>
        <v>Apr 14</v>
      </c>
      <c r="G3" s="1" t="str">
        <f>[1]SBNA!F1</f>
        <v>May 14</v>
      </c>
      <c r="H3" s="1" t="str">
        <f>[1]SBNA!G1</f>
        <v>Jun 14</v>
      </c>
      <c r="I3" s="1" t="str">
        <f>[1]SBNA!H1</f>
        <v>July 14</v>
      </c>
      <c r="J3" s="1" t="str">
        <f>[1]SBNA!I1</f>
        <v>Aug 14</v>
      </c>
      <c r="K3" s="1" t="str">
        <f>[1]SBNA!J1</f>
        <v>Sept 14</v>
      </c>
      <c r="L3" s="1" t="str">
        <f>[1]SBNA!K1</f>
        <v>Oct 14</v>
      </c>
      <c r="M3" s="1" t="str">
        <f>[1]SBNA!L1</f>
        <v>Nov 14</v>
      </c>
      <c r="N3" s="1" t="str">
        <f>[1]SBNA!M1</f>
        <v>Dec 14</v>
      </c>
      <c r="O3" s="1" t="str">
        <f>[1]SBNA!N1</f>
        <v>Jan 15</v>
      </c>
      <c r="P3" s="1" t="str">
        <f>[1]SBNA!O1</f>
        <v>Feb 15</v>
      </c>
      <c r="Q3" s="1" t="str">
        <f>[1]SBNA!P1</f>
        <v>Mar 15</v>
      </c>
      <c r="R3" s="1" t="str">
        <f>[1]SBNA!Q1</f>
        <v>Apr 15</v>
      </c>
      <c r="S3" s="1" t="str">
        <f>[1]SBNA!R1</f>
        <v>May 15</v>
      </c>
      <c r="T3" s="1" t="str">
        <f>[1]SBNA!S1</f>
        <v>Jun 15</v>
      </c>
      <c r="U3" s="1" t="str">
        <f>[1]SBNA!T1</f>
        <v>Jul 15</v>
      </c>
      <c r="V3" s="1" t="str">
        <f>[1]SBNA!U1</f>
        <v>Aug 15</v>
      </c>
      <c r="W3" s="1" t="str">
        <f>[1]SBNA!V1</f>
        <v>Sept 15</v>
      </c>
      <c r="X3" s="1" t="str">
        <f>[1]SBNA!W1</f>
        <v>Oct 15</v>
      </c>
      <c r="Y3" s="1" t="str">
        <f>[1]SBNA!X1</f>
        <v>Nov15</v>
      </c>
      <c r="Z3" s="1" t="str">
        <f>[1]SBNA!Y1</f>
        <v>Dec15</v>
      </c>
      <c r="AA3" s="1" t="str">
        <f>[1]SBNA!Z1</f>
        <v>Jan16</v>
      </c>
      <c r="AB3" s="1" t="str">
        <f>[1]SBNA!AA1</f>
        <v>Feb16</v>
      </c>
      <c r="AC3" s="1" t="str">
        <f>[1]SBNA!AB1</f>
        <v>Mar16</v>
      </c>
    </row>
    <row r="4" spans="1:29" x14ac:dyDescent="0.25">
      <c r="B4" s="5" t="s">
        <v>11</v>
      </c>
      <c r="C4" s="4">
        <v>25183364677.446995</v>
      </c>
      <c r="D4" s="4">
        <v>25951228086.043995</v>
      </c>
      <c r="E4" s="4">
        <v>25896737912.556004</v>
      </c>
      <c r="F4" s="4">
        <v>26191426783.93399</v>
      </c>
      <c r="G4" s="4">
        <v>26342310239.42503</v>
      </c>
      <c r="H4" s="4">
        <v>26637554795.246002</v>
      </c>
      <c r="I4" s="4">
        <v>27155098843.806</v>
      </c>
      <c r="J4" s="4">
        <v>27479758832.827999</v>
      </c>
      <c r="K4" s="4">
        <v>26802819300.571991</v>
      </c>
      <c r="L4" s="4">
        <v>27366161949.137993</v>
      </c>
      <c r="M4" s="4">
        <v>27589425557.630001</v>
      </c>
      <c r="N4" s="4">
        <v>27761934549.429981</v>
      </c>
      <c r="O4" s="4">
        <v>27964780275.703003</v>
      </c>
      <c r="P4" s="4">
        <v>28469680146.82</v>
      </c>
      <c r="Q4" s="4">
        <v>29638801526.318996</v>
      </c>
      <c r="R4" s="4">
        <v>29680830557.52401</v>
      </c>
      <c r="S4" s="4">
        <v>30196213626.249004</v>
      </c>
      <c r="T4" s="4">
        <v>30611921636.789032</v>
      </c>
      <c r="U4" s="4">
        <v>30571946959.158997</v>
      </c>
      <c r="V4" s="4">
        <v>30939502455.179996</v>
      </c>
      <c r="W4" s="4">
        <v>30401189622.927006</v>
      </c>
      <c r="X4" s="4">
        <v>30559758474.003002</v>
      </c>
      <c r="Y4" s="4">
        <v>29914436572.807999</v>
      </c>
      <c r="Z4" s="4">
        <v>30730832363.539986</v>
      </c>
      <c r="AA4" s="4">
        <v>30948293820.338978</v>
      </c>
      <c r="AB4" s="4">
        <v>30305955986.82901</v>
      </c>
      <c r="AC4" s="4">
        <v>30804238022.339016</v>
      </c>
    </row>
    <row r="5" spans="1:29" ht="15" customHeight="1" x14ac:dyDescent="0.25">
      <c r="A5" s="27"/>
      <c r="B5" s="5" t="s">
        <v>2</v>
      </c>
      <c r="C5" s="4">
        <v>22526695199.252998</v>
      </c>
      <c r="D5" s="4">
        <v>23116644091.048164</v>
      </c>
      <c r="E5" s="4">
        <v>23672722419.26767</v>
      </c>
      <c r="F5" s="4">
        <v>24205798952.708668</v>
      </c>
      <c r="G5" s="4">
        <v>24652935838.414761</v>
      </c>
      <c r="H5" s="4">
        <v>25032820727.936752</v>
      </c>
      <c r="I5" s="4">
        <v>25358638619.599579</v>
      </c>
      <c r="J5" s="4">
        <v>25670660359.940086</v>
      </c>
      <c r="K5" s="4">
        <v>25885556842.685917</v>
      </c>
      <c r="L5" s="4">
        <v>26140218446.161915</v>
      </c>
      <c r="M5" s="4">
        <v>26430518428.167919</v>
      </c>
      <c r="N5" s="22">
        <f>AVERAGE(C4:N4)</f>
        <v>26696485127.338001</v>
      </c>
      <c r="O5" s="22">
        <f t="shared" ref="O5:AC5" si="0">AVERAGE(D4:O4)</f>
        <v>26928269760.526001</v>
      </c>
      <c r="P5" s="22">
        <f t="shared" si="0"/>
        <v>27138140765.590668</v>
      </c>
      <c r="Q5" s="22">
        <f t="shared" si="0"/>
        <v>27449979400.070919</v>
      </c>
      <c r="R5" s="22">
        <f t="shared" si="0"/>
        <v>27740763047.870083</v>
      </c>
      <c r="S5" s="22">
        <f t="shared" si="0"/>
        <v>28061921663.438751</v>
      </c>
      <c r="T5" s="22">
        <f t="shared" si="0"/>
        <v>28393118900.234009</v>
      </c>
      <c r="U5" s="22">
        <f t="shared" si="0"/>
        <v>28677856243.180088</v>
      </c>
      <c r="V5" s="22">
        <f t="shared" si="0"/>
        <v>28966168211.709415</v>
      </c>
      <c r="W5" s="22">
        <f t="shared" si="0"/>
        <v>29266032405.238998</v>
      </c>
      <c r="X5" s="22">
        <f t="shared" si="0"/>
        <v>29532165448.977753</v>
      </c>
      <c r="Y5" s="22">
        <f t="shared" si="0"/>
        <v>29725916366.909252</v>
      </c>
      <c r="Z5" s="22">
        <f t="shared" si="0"/>
        <v>29973324518.085083</v>
      </c>
      <c r="AA5" s="22">
        <f t="shared" si="0"/>
        <v>30221950646.804749</v>
      </c>
      <c r="AB5" s="22">
        <f t="shared" si="0"/>
        <v>30374973633.472168</v>
      </c>
      <c r="AC5" s="22">
        <f t="shared" si="0"/>
        <v>30472093341.473835</v>
      </c>
    </row>
    <row r="6" spans="1:29" ht="15" customHeight="1" x14ac:dyDescent="0.25">
      <c r="A6" s="27"/>
      <c r="B6" s="10" t="s">
        <v>18</v>
      </c>
      <c r="C6" s="11">
        <v>225453527.94300008</v>
      </c>
      <c r="D6" s="11">
        <v>158827109.05699992</v>
      </c>
      <c r="E6" s="11">
        <v>314297139.63300002</v>
      </c>
      <c r="F6" s="11">
        <v>225790764.6279999</v>
      </c>
      <c r="G6" s="11">
        <v>225111020.72399974</v>
      </c>
      <c r="H6" s="11">
        <v>138250664.36800003</v>
      </c>
      <c r="I6" s="11">
        <v>247967655.56000018</v>
      </c>
      <c r="J6" s="11">
        <v>259073174.59100008</v>
      </c>
      <c r="K6" s="11">
        <v>263611586.75899982</v>
      </c>
      <c r="L6" s="11">
        <v>245334332.06399989</v>
      </c>
      <c r="M6" s="11">
        <v>180994027.74000025</v>
      </c>
      <c r="N6" s="11">
        <v>133064381.68100023</v>
      </c>
      <c r="O6" s="11">
        <v>182419092.79400003</v>
      </c>
      <c r="P6" s="11">
        <v>164855630.99899995</v>
      </c>
      <c r="Q6" s="11">
        <v>258706178.44599998</v>
      </c>
      <c r="R6" s="11">
        <v>238938638.22300005</v>
      </c>
      <c r="S6" s="11">
        <v>298555077.22099984</v>
      </c>
      <c r="T6" s="11">
        <v>201241116.18500018</v>
      </c>
      <c r="U6" s="11">
        <v>325069959.4920001</v>
      </c>
      <c r="V6" s="11">
        <v>317229226.76799989</v>
      </c>
      <c r="W6" s="12">
        <v>101840991.46899986</v>
      </c>
      <c r="X6" s="11">
        <v>312233551.20999932</v>
      </c>
      <c r="Y6" s="11">
        <v>288799278.76800108</v>
      </c>
      <c r="Z6" s="11">
        <v>275309076.42499971</v>
      </c>
      <c r="AA6" s="11">
        <v>246960606.95999989</v>
      </c>
      <c r="AB6" s="11">
        <v>242484849.23100021</v>
      </c>
      <c r="AC6" s="11">
        <v>217128948.03899956</v>
      </c>
    </row>
    <row r="7" spans="1:29" ht="15.75" customHeight="1" thickBot="1" x14ac:dyDescent="0.3">
      <c r="A7" s="27"/>
      <c r="B7" s="6" t="s">
        <v>19</v>
      </c>
      <c r="C7" s="7">
        <v>1994852124.1810005</v>
      </c>
      <c r="D7" s="7">
        <v>2097588745.0650005</v>
      </c>
      <c r="E7" s="7">
        <v>2334351159.0180001</v>
      </c>
      <c r="F7" s="7">
        <v>2454381540.8610001</v>
      </c>
      <c r="G7" s="7">
        <v>2517365825.105</v>
      </c>
      <c r="H7" s="7">
        <v>2515093226.3529997</v>
      </c>
      <c r="I7" s="7">
        <v>2567356819.1330004</v>
      </c>
      <c r="J7" s="7">
        <v>2644652503.6320004</v>
      </c>
      <c r="K7" s="7">
        <v>2687544126.566</v>
      </c>
      <c r="L7" s="7">
        <v>2740329239.7810001</v>
      </c>
      <c r="M7" s="7">
        <v>2678948883.7360005</v>
      </c>
      <c r="N7" s="23">
        <f t="shared" ref="N7:AC7" si="1">SUM(C6:N6)</f>
        <v>2617775384.7480001</v>
      </c>
      <c r="O7" s="23">
        <f t="shared" si="1"/>
        <v>2574740949.599</v>
      </c>
      <c r="P7" s="23">
        <f t="shared" si="1"/>
        <v>2580769471.5410004</v>
      </c>
      <c r="Q7" s="23">
        <f t="shared" si="1"/>
        <v>2525178510.3540001</v>
      </c>
      <c r="R7" s="23">
        <f t="shared" si="1"/>
        <v>2538326383.9490004</v>
      </c>
      <c r="S7" s="23">
        <f t="shared" si="1"/>
        <v>2611770440.4460006</v>
      </c>
      <c r="T7" s="23">
        <f t="shared" si="1"/>
        <v>2674760892.2630005</v>
      </c>
      <c r="U7" s="23">
        <f t="shared" si="1"/>
        <v>2751863196.1950002</v>
      </c>
      <c r="V7" s="23">
        <f t="shared" si="1"/>
        <v>2810019248.3720007</v>
      </c>
      <c r="W7" s="23">
        <f t="shared" si="1"/>
        <v>2648248653.0819998</v>
      </c>
      <c r="X7" s="23">
        <f t="shared" si="1"/>
        <v>2715147872.2279997</v>
      </c>
      <c r="Y7" s="23">
        <f t="shared" si="1"/>
        <v>2822953123.256</v>
      </c>
      <c r="Z7" s="23">
        <f t="shared" si="1"/>
        <v>2965197818</v>
      </c>
      <c r="AA7" s="23">
        <f t="shared" si="1"/>
        <v>3029739332.1659999</v>
      </c>
      <c r="AB7" s="23">
        <f t="shared" si="1"/>
        <v>3107368550.3980007</v>
      </c>
      <c r="AC7" s="23">
        <f t="shared" si="1"/>
        <v>3065791319.9909997</v>
      </c>
    </row>
    <row r="8" spans="1:29" ht="15.75" customHeight="1" thickTop="1" x14ac:dyDescent="0.25">
      <c r="A8" s="27"/>
      <c r="B8" s="8" t="s">
        <v>3</v>
      </c>
      <c r="C8" s="9">
        <f>C7/C5</f>
        <v>8.8555028002827121E-2</v>
      </c>
      <c r="D8" s="9">
        <f t="shared" ref="D8:AC8" si="2">D7/D5</f>
        <v>9.0739327767618491E-2</v>
      </c>
      <c r="E8" s="9">
        <f t="shared" si="2"/>
        <v>9.8609324169577905E-2</v>
      </c>
      <c r="F8" s="9">
        <f t="shared" si="2"/>
        <v>0.10139642759390724</v>
      </c>
      <c r="G8" s="9">
        <f t="shared" si="2"/>
        <v>0.10211221258209677</v>
      </c>
      <c r="H8" s="9">
        <f t="shared" si="2"/>
        <v>0.10047182671452375</v>
      </c>
      <c r="I8" s="9">
        <f t="shared" si="2"/>
        <v>0.10124190251872203</v>
      </c>
      <c r="J8" s="9">
        <f t="shared" si="2"/>
        <v>0.10302237911102077</v>
      </c>
      <c r="K8" s="9">
        <f t="shared" si="2"/>
        <v>0.10382408008060209</v>
      </c>
      <c r="L8" s="9">
        <f t="shared" si="2"/>
        <v>0.10483191811977202</v>
      </c>
      <c r="M8" s="9">
        <f t="shared" si="2"/>
        <v>0.10135816635669741</v>
      </c>
      <c r="N8" s="9">
        <f t="shared" si="2"/>
        <v>9.8056930425920369E-2</v>
      </c>
      <c r="O8" s="9">
        <f t="shared" si="2"/>
        <v>9.5614793393569542E-2</v>
      </c>
      <c r="P8" s="9">
        <f t="shared" si="2"/>
        <v>9.5097504793447085E-2</v>
      </c>
      <c r="Q8" s="9">
        <f t="shared" si="2"/>
        <v>9.1992000196090357E-2</v>
      </c>
      <c r="R8" s="9">
        <f t="shared" si="2"/>
        <v>9.1501678579237619E-2</v>
      </c>
      <c r="S8" s="9">
        <f t="shared" si="2"/>
        <v>9.3071688809138742E-2</v>
      </c>
      <c r="T8" s="9">
        <f t="shared" si="2"/>
        <v>9.4204546589665275E-2</v>
      </c>
      <c r="U8" s="9">
        <f t="shared" si="2"/>
        <v>9.5957772187013582E-2</v>
      </c>
      <c r="V8" s="9">
        <f t="shared" si="2"/>
        <v>9.7010389079908249E-2</v>
      </c>
      <c r="W8" s="9">
        <f t="shared" si="2"/>
        <v>9.0488817083655276E-2</v>
      </c>
      <c r="X8" s="9">
        <f t="shared" si="2"/>
        <v>9.1938665212983342E-2</v>
      </c>
      <c r="Y8" s="9">
        <f t="shared" si="2"/>
        <v>9.4966058856254407E-2</v>
      </c>
      <c r="Z8" s="9">
        <f t="shared" si="2"/>
        <v>9.8927892240010973E-2</v>
      </c>
      <c r="AA8" s="9">
        <f t="shared" si="2"/>
        <v>0.10024962874083453</v>
      </c>
      <c r="AB8" s="9">
        <f t="shared" si="2"/>
        <v>0.10230028799016926</v>
      </c>
      <c r="AC8" s="9">
        <f t="shared" si="2"/>
        <v>0.10060980339077412</v>
      </c>
    </row>
    <row r="9" spans="1:29" s="19" customFormat="1" ht="15" customHeight="1" x14ac:dyDescent="0.25">
      <c r="A9" s="16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15" customHeight="1" x14ac:dyDescent="0.25">
      <c r="A10" s="27"/>
      <c r="B10" s="3" t="s">
        <v>8</v>
      </c>
      <c r="C10" s="4">
        <v>970345147.03463602</v>
      </c>
      <c r="D10" s="4">
        <v>806575549.09278071</v>
      </c>
      <c r="E10" s="4">
        <v>713995249.99113286</v>
      </c>
      <c r="F10" s="4">
        <v>743944031.62017059</v>
      </c>
      <c r="G10" s="4">
        <v>809949460.3856709</v>
      </c>
      <c r="H10" s="4">
        <v>900399028.75840604</v>
      </c>
      <c r="I10" s="4">
        <v>930978387.92293775</v>
      </c>
      <c r="J10" s="4">
        <v>962877956.05325294</v>
      </c>
      <c r="K10" s="4">
        <v>977326836.6036067</v>
      </c>
      <c r="L10" s="4">
        <v>929338030.84418392</v>
      </c>
      <c r="M10" s="4">
        <v>1050075185.4106972</v>
      </c>
      <c r="N10" s="4">
        <v>1117827543.2993131</v>
      </c>
      <c r="O10" s="4">
        <v>1038878588.1606593</v>
      </c>
      <c r="P10" s="4">
        <v>877970054.09521782</v>
      </c>
      <c r="Q10" s="4">
        <v>786256340.81759644</v>
      </c>
      <c r="R10" s="4">
        <v>769847142.98235714</v>
      </c>
      <c r="S10" s="4">
        <v>868815791.08198595</v>
      </c>
      <c r="T10" s="4">
        <v>908696895.00902784</v>
      </c>
      <c r="U10" s="4">
        <v>967761828.11000001</v>
      </c>
      <c r="V10" s="4">
        <v>1051367576.39</v>
      </c>
      <c r="W10" s="4">
        <v>1047209691.79</v>
      </c>
      <c r="X10" s="4">
        <v>1025128515.08</v>
      </c>
      <c r="Y10" s="4">
        <v>1143675708.8599999</v>
      </c>
      <c r="Z10" s="4">
        <v>1224791063.466032</v>
      </c>
      <c r="AA10" s="4">
        <v>1243136247.6900001</v>
      </c>
      <c r="AB10" s="4">
        <v>994450457.00999999</v>
      </c>
      <c r="AC10" s="4">
        <v>865419655.45000005</v>
      </c>
    </row>
    <row r="11" spans="1:29" s="19" customFormat="1" ht="15" customHeight="1" thickBot="1" x14ac:dyDescent="0.3">
      <c r="A11" s="27"/>
      <c r="B11" s="6" t="s">
        <v>9</v>
      </c>
      <c r="C11" s="7">
        <v>2369955283.6280003</v>
      </c>
      <c r="D11" s="7">
        <v>2404660110.3259997</v>
      </c>
      <c r="E11" s="7">
        <v>2648778256.8370004</v>
      </c>
      <c r="F11" s="7">
        <v>2775067567.7659998</v>
      </c>
      <c r="G11" s="7">
        <v>2891627243.9130001</v>
      </c>
      <c r="H11" s="7">
        <v>2882463759.7340002</v>
      </c>
      <c r="I11" s="7">
        <v>2956327926.1739998</v>
      </c>
      <c r="J11" s="7">
        <v>3037092457.8059998</v>
      </c>
      <c r="K11" s="7">
        <v>3100378122.2099996</v>
      </c>
      <c r="L11" s="7">
        <v>3151724023.6760006</v>
      </c>
      <c r="M11" s="7">
        <v>3151106345.9770007</v>
      </c>
      <c r="N11" s="7">
        <v>3086263910.3299999</v>
      </c>
      <c r="O11" s="7">
        <v>3078637901.7340002</v>
      </c>
      <c r="P11" s="7">
        <v>3089599916.0930004</v>
      </c>
      <c r="Q11" s="7">
        <v>3204826928.2600002</v>
      </c>
      <c r="R11" s="7">
        <v>3310438458.8150001</v>
      </c>
      <c r="S11" s="7">
        <v>3458325991.4170017</v>
      </c>
      <c r="T11" s="7">
        <v>3420096928.2579999</v>
      </c>
      <c r="U11" s="7">
        <v>3649859231.1500006</v>
      </c>
      <c r="V11" s="7">
        <v>3731616326.579</v>
      </c>
      <c r="W11" s="7">
        <v>3090597025.2610002</v>
      </c>
      <c r="X11" s="7">
        <v>3222250143.1760006</v>
      </c>
      <c r="Y11" s="7">
        <v>3256635830.697</v>
      </c>
      <c r="Z11" s="7">
        <v>3226778305.7640004</v>
      </c>
      <c r="AA11" s="7">
        <v>3326334263.2540002</v>
      </c>
      <c r="AB11" s="7">
        <v>3371279959.2100005</v>
      </c>
      <c r="AC11" s="7">
        <v>3440520491.1500001</v>
      </c>
    </row>
    <row r="12" spans="1:29" s="19" customFormat="1" ht="15" customHeight="1" thickTop="1" x14ac:dyDescent="0.25">
      <c r="A12" s="27"/>
      <c r="B12" s="8" t="s">
        <v>20</v>
      </c>
      <c r="C12" s="20">
        <f>C11/C10</f>
        <v>2.4423838165940821</v>
      </c>
      <c r="D12" s="20">
        <f t="shared" ref="D12:AC12" si="3">D11/D10</f>
        <v>2.9813203648817659</v>
      </c>
      <c r="E12" s="20">
        <f t="shared" si="3"/>
        <v>3.709798149035159</v>
      </c>
      <c r="F12" s="20">
        <f t="shared" si="3"/>
        <v>3.7302101365373184</v>
      </c>
      <c r="G12" s="20">
        <f t="shared" si="3"/>
        <v>3.5701329346353337</v>
      </c>
      <c r="H12" s="20">
        <f t="shared" si="3"/>
        <v>3.2013181574715128</v>
      </c>
      <c r="I12" s="20">
        <f t="shared" si="3"/>
        <v>3.1755065042591637</v>
      </c>
      <c r="J12" s="20">
        <f t="shared" si="3"/>
        <v>3.1541821460476247</v>
      </c>
      <c r="K12" s="20">
        <f t="shared" si="3"/>
        <v>3.1723042958529541</v>
      </c>
      <c r="L12" s="20">
        <f t="shared" si="3"/>
        <v>3.3913645186919394</v>
      </c>
      <c r="M12" s="20">
        <f t="shared" si="3"/>
        <v>3.0008387873146098</v>
      </c>
      <c r="N12" s="20">
        <f t="shared" si="3"/>
        <v>2.7609481702524232</v>
      </c>
      <c r="O12" s="20">
        <f t="shared" si="3"/>
        <v>2.9634241544863742</v>
      </c>
      <c r="P12" s="20">
        <f t="shared" si="3"/>
        <v>3.5190265336292739</v>
      </c>
      <c r="Q12" s="20">
        <f t="shared" si="3"/>
        <v>4.07605861076736</v>
      </c>
      <c r="R12" s="20">
        <f t="shared" si="3"/>
        <v>4.3001243675341749</v>
      </c>
      <c r="S12" s="20">
        <f t="shared" si="3"/>
        <v>3.9805054499644288</v>
      </c>
      <c r="T12" s="20">
        <f t="shared" si="3"/>
        <v>3.7637378833830191</v>
      </c>
      <c r="U12" s="20">
        <f t="shared" si="3"/>
        <v>3.7714436808052545</v>
      </c>
      <c r="V12" s="20">
        <f t="shared" si="3"/>
        <v>3.5492975153294761</v>
      </c>
      <c r="W12" s="20">
        <f t="shared" si="3"/>
        <v>2.9512685467780857</v>
      </c>
      <c r="X12" s="20">
        <f t="shared" si="3"/>
        <v>3.1432645719786061</v>
      </c>
      <c r="Y12" s="20">
        <f t="shared" si="3"/>
        <v>2.8475168314479369</v>
      </c>
      <c r="Z12" s="20">
        <f t="shared" si="3"/>
        <v>2.6345540900931721</v>
      </c>
      <c r="AA12" s="20">
        <f t="shared" si="3"/>
        <v>2.675760013783691</v>
      </c>
      <c r="AB12" s="20">
        <f t="shared" si="3"/>
        <v>3.3900934284311961</v>
      </c>
      <c r="AC12" s="20">
        <f t="shared" si="3"/>
        <v>3.9755515945163062</v>
      </c>
    </row>
    <row r="14" spans="1:29" ht="15" customHeight="1" x14ac:dyDescent="0.25">
      <c r="A14" s="27"/>
      <c r="B14" s="3" t="s">
        <v>4</v>
      </c>
      <c r="C14" s="4">
        <v>26177015146.826996</v>
      </c>
      <c r="D14" s="4">
        <v>26860736211.513996</v>
      </c>
      <c r="E14" s="4">
        <v>27015832436.906002</v>
      </c>
      <c r="F14" s="4">
        <v>27381375842.303989</v>
      </c>
      <c r="G14" s="4">
        <v>27667492041.165031</v>
      </c>
      <c r="H14" s="4">
        <v>28028081785.766003</v>
      </c>
      <c r="I14" s="4">
        <v>28323378932.265999</v>
      </c>
      <c r="J14" s="4">
        <v>28518830971.927998</v>
      </c>
      <c r="K14" s="4">
        <v>28102695300.571991</v>
      </c>
      <c r="L14" s="4">
        <v>28777288960.057991</v>
      </c>
      <c r="M14" s="4">
        <v>29062101253.470001</v>
      </c>
      <c r="N14" s="4">
        <v>29180325847.969982</v>
      </c>
      <c r="O14" s="4">
        <v>29248953746.443005</v>
      </c>
      <c r="P14" s="4">
        <v>29646790253.739998</v>
      </c>
      <c r="Q14" s="4">
        <v>30819342548.288998</v>
      </c>
      <c r="R14" s="4">
        <v>31112782769.304008</v>
      </c>
      <c r="S14" s="4">
        <v>31797044026.639004</v>
      </c>
      <c r="T14" s="4">
        <v>32149262334.789032</v>
      </c>
      <c r="U14" s="4">
        <v>32040886901.498997</v>
      </c>
      <c r="V14" s="4">
        <v>32255945360.439995</v>
      </c>
      <c r="W14" s="4">
        <v>31972691987.687004</v>
      </c>
      <c r="X14" s="4">
        <v>32254163223.933002</v>
      </c>
      <c r="Y14" s="4">
        <v>31871639440.257999</v>
      </c>
      <c r="Z14" s="4">
        <v>32600995560.799988</v>
      </c>
      <c r="AA14" s="4">
        <v>32688184356.158978</v>
      </c>
      <c r="AB14" s="4">
        <v>31899173868.619011</v>
      </c>
      <c r="AC14" s="4">
        <v>32632581695.799015</v>
      </c>
    </row>
    <row r="15" spans="1:29" s="19" customFormat="1" ht="15" customHeight="1" x14ac:dyDescent="0.25">
      <c r="A15" s="27"/>
      <c r="B15" s="3" t="s">
        <v>8</v>
      </c>
      <c r="C15" s="4">
        <v>970345147.03463602</v>
      </c>
      <c r="D15" s="4">
        <v>806575549.09278071</v>
      </c>
      <c r="E15" s="4">
        <v>713995249.99113286</v>
      </c>
      <c r="F15" s="4">
        <v>743944031.62017059</v>
      </c>
      <c r="G15" s="4">
        <v>809949460.3856709</v>
      </c>
      <c r="H15" s="4">
        <v>900399028.75840604</v>
      </c>
      <c r="I15" s="4">
        <v>930978387.92293775</v>
      </c>
      <c r="J15" s="4">
        <v>962877956.05325294</v>
      </c>
      <c r="K15" s="4">
        <v>977326836.6036067</v>
      </c>
      <c r="L15" s="4">
        <v>929338030.84418392</v>
      </c>
      <c r="M15" s="4">
        <v>1050075185.4106972</v>
      </c>
      <c r="N15" s="4">
        <v>1117827543.2993131</v>
      </c>
      <c r="O15" s="4">
        <v>1038878588.1606593</v>
      </c>
      <c r="P15" s="4">
        <v>877970054.09521782</v>
      </c>
      <c r="Q15" s="4">
        <v>786256340.81759644</v>
      </c>
      <c r="R15" s="4">
        <v>769847142.98235714</v>
      </c>
      <c r="S15" s="4">
        <v>868815791.08198595</v>
      </c>
      <c r="T15" s="4">
        <v>908696895.00902784</v>
      </c>
      <c r="U15" s="4">
        <v>967761828.11000001</v>
      </c>
      <c r="V15" s="4">
        <v>1051367576.39</v>
      </c>
      <c r="W15" s="4">
        <v>1047209691.79</v>
      </c>
      <c r="X15" s="4">
        <v>1025128515.08</v>
      </c>
      <c r="Y15" s="4">
        <v>1143675708.8599999</v>
      </c>
      <c r="Z15" s="4">
        <v>1224791063.466032</v>
      </c>
      <c r="AA15" s="4">
        <v>1243136247.6900001</v>
      </c>
      <c r="AB15" s="4">
        <v>994450457.00999999</v>
      </c>
      <c r="AC15" s="4">
        <v>865419655.45000005</v>
      </c>
    </row>
    <row r="16" spans="1:29" ht="15.75" customHeight="1" thickBot="1" x14ac:dyDescent="0.3">
      <c r="A16" s="27"/>
      <c r="B16" s="21" t="s">
        <v>10</v>
      </c>
      <c r="C16" s="13">
        <v>-67423619.770617604</v>
      </c>
      <c r="D16" s="24">
        <f>D15-C15</f>
        <v>-163769597.94185531</v>
      </c>
      <c r="E16" s="24">
        <f t="shared" ref="E16:AC16" si="4">E15-D15</f>
        <v>-92580299.101647854</v>
      </c>
      <c r="F16" s="24">
        <f t="shared" si="4"/>
        <v>29948781.629037738</v>
      </c>
      <c r="G16" s="24">
        <f t="shared" si="4"/>
        <v>66005428.765500307</v>
      </c>
      <c r="H16" s="24">
        <f t="shared" si="4"/>
        <v>90449568.372735143</v>
      </c>
      <c r="I16" s="24">
        <f t="shared" si="4"/>
        <v>30579359.164531708</v>
      </c>
      <c r="J16" s="24">
        <f t="shared" si="4"/>
        <v>31899568.130315185</v>
      </c>
      <c r="K16" s="24">
        <f t="shared" si="4"/>
        <v>14448880.550353765</v>
      </c>
      <c r="L16" s="24">
        <f t="shared" si="4"/>
        <v>-47988805.759422779</v>
      </c>
      <c r="M16" s="24">
        <f t="shared" si="4"/>
        <v>120737154.5665133</v>
      </c>
      <c r="N16" s="24">
        <f t="shared" si="4"/>
        <v>67752357.888615847</v>
      </c>
      <c r="O16" s="24">
        <f t="shared" si="4"/>
        <v>-78948955.138653755</v>
      </c>
      <c r="P16" s="24">
        <f t="shared" si="4"/>
        <v>-160908534.06544149</v>
      </c>
      <c r="Q16" s="24">
        <f t="shared" si="4"/>
        <v>-91713713.277621388</v>
      </c>
      <c r="R16" s="24">
        <f t="shared" si="4"/>
        <v>-16409197.835239291</v>
      </c>
      <c r="S16" s="24">
        <f t="shared" si="4"/>
        <v>98968648.099628806</v>
      </c>
      <c r="T16" s="24">
        <f t="shared" si="4"/>
        <v>39881103.927041888</v>
      </c>
      <c r="U16" s="24">
        <f t="shared" si="4"/>
        <v>59064933.100972176</v>
      </c>
      <c r="V16" s="24">
        <f t="shared" si="4"/>
        <v>83605748.279999971</v>
      </c>
      <c r="W16" s="24">
        <f t="shared" si="4"/>
        <v>-4157884.6000000238</v>
      </c>
      <c r="X16" s="24">
        <f t="shared" si="4"/>
        <v>-22081176.709999919</v>
      </c>
      <c r="Y16" s="24">
        <f t="shared" si="4"/>
        <v>118547193.77999985</v>
      </c>
      <c r="Z16" s="24">
        <f t="shared" si="4"/>
        <v>81115354.606032133</v>
      </c>
      <c r="AA16" s="24">
        <f t="shared" si="4"/>
        <v>18345184.223968029</v>
      </c>
      <c r="AB16" s="24">
        <f t="shared" si="4"/>
        <v>-248685790.68000007</v>
      </c>
      <c r="AC16" s="24">
        <f t="shared" si="4"/>
        <v>-129030801.55999994</v>
      </c>
    </row>
    <row r="17" spans="1:29" ht="15.75" customHeight="1" thickTop="1" x14ac:dyDescent="0.25">
      <c r="A17" s="27"/>
      <c r="B17" s="8" t="s">
        <v>12</v>
      </c>
      <c r="C17" s="9">
        <f>C16/C14</f>
        <v>-2.5756802061823402E-3</v>
      </c>
      <c r="D17" s="9">
        <f>D16/D14</f>
        <v>-6.0969884314509074E-3</v>
      </c>
      <c r="E17" s="9">
        <f t="shared" ref="E17:AC17" si="5">E16/E14</f>
        <v>-3.4268904842323137E-3</v>
      </c>
      <c r="F17" s="9">
        <f t="shared" si="5"/>
        <v>1.0937646742632679E-3</v>
      </c>
      <c r="G17" s="9">
        <f t="shared" si="5"/>
        <v>2.3856672179500128E-3</v>
      </c>
      <c r="H17" s="9">
        <f t="shared" si="5"/>
        <v>3.2271051962845972E-3</v>
      </c>
      <c r="I17" s="9">
        <f t="shared" si="5"/>
        <v>1.0796508155916276E-3</v>
      </c>
      <c r="J17" s="9">
        <f t="shared" si="5"/>
        <v>1.1185440301432746E-3</v>
      </c>
      <c r="K17" s="9">
        <f t="shared" si="5"/>
        <v>5.1414572146251324E-4</v>
      </c>
      <c r="L17" s="9">
        <f t="shared" si="5"/>
        <v>-1.6675930045401356E-3</v>
      </c>
      <c r="M17" s="9">
        <f t="shared" si="5"/>
        <v>4.1544537166629458E-3</v>
      </c>
      <c r="N17" s="9">
        <f t="shared" si="5"/>
        <v>2.3218506277690948E-3</v>
      </c>
      <c r="O17" s="9">
        <f t="shared" si="5"/>
        <v>-2.6992061262449368E-3</v>
      </c>
      <c r="P17" s="9">
        <f t="shared" si="5"/>
        <v>-5.4275195624302894E-3</v>
      </c>
      <c r="Q17" s="9">
        <f t="shared" si="5"/>
        <v>-2.9758491159868391E-3</v>
      </c>
      <c r="R17" s="9">
        <f t="shared" si="5"/>
        <v>-5.2741016311239986E-4</v>
      </c>
      <c r="S17" s="9">
        <f t="shared" si="5"/>
        <v>3.1125109622364461E-3</v>
      </c>
      <c r="T17" s="9">
        <f t="shared" si="5"/>
        <v>1.240498258147782E-3</v>
      </c>
      <c r="U17" s="9">
        <f t="shared" si="5"/>
        <v>1.8434237879416781E-3</v>
      </c>
      <c r="V17" s="9">
        <f t="shared" si="5"/>
        <v>2.591948471692833E-3</v>
      </c>
      <c r="W17" s="9">
        <f t="shared" si="5"/>
        <v>-1.3004487084169409E-4</v>
      </c>
      <c r="X17" s="9">
        <f t="shared" si="5"/>
        <v>-6.8459927348589228E-4</v>
      </c>
      <c r="Y17" s="9">
        <f t="shared" si="5"/>
        <v>3.7195197944621394E-3</v>
      </c>
      <c r="Z17" s="9">
        <f t="shared" si="5"/>
        <v>2.4881250774920097E-3</v>
      </c>
      <c r="AA17" s="9">
        <f t="shared" si="5"/>
        <v>5.6121759544933256E-4</v>
      </c>
      <c r="AB17" s="9">
        <f t="shared" si="5"/>
        <v>-7.7959947083346285E-3</v>
      </c>
      <c r="AC17" s="9">
        <f t="shared" si="5"/>
        <v>-3.9540482197463044E-3</v>
      </c>
    </row>
    <row r="19" spans="1:29" x14ac:dyDescent="0.25">
      <c r="B19" s="28" t="s">
        <v>16</v>
      </c>
    </row>
    <row r="20" spans="1:29" x14ac:dyDescent="0.25">
      <c r="B20" s="28" t="s">
        <v>13</v>
      </c>
    </row>
    <row r="21" spans="1:29" x14ac:dyDescent="0.25">
      <c r="B21" s="28" t="s">
        <v>15</v>
      </c>
    </row>
    <row r="22" spans="1:29" x14ac:dyDescent="0.25">
      <c r="C22" s="37"/>
      <c r="D22" s="37"/>
      <c r="E22" s="38"/>
      <c r="F22" s="38"/>
    </row>
    <row r="23" spans="1:29" ht="30" x14ac:dyDescent="0.25">
      <c r="B23" s="40" t="s">
        <v>25</v>
      </c>
      <c r="C23" s="37" t="s">
        <v>21</v>
      </c>
      <c r="D23" s="37" t="s">
        <v>22</v>
      </c>
      <c r="E23" s="38" t="s">
        <v>23</v>
      </c>
      <c r="F23" s="38" t="s">
        <v>24</v>
      </c>
      <c r="G23" s="44">
        <v>42445</v>
      </c>
      <c r="H23" s="45" t="s">
        <v>26</v>
      </c>
    </row>
    <row r="24" spans="1:29" x14ac:dyDescent="0.25">
      <c r="B24" s="35" t="s">
        <v>3</v>
      </c>
      <c r="C24" s="36">
        <f>AVERAGE(C8:AC8)</f>
        <v>9.7338927799482888E-2</v>
      </c>
      <c r="D24">
        <f>_xlfn.STDEV.S(C8:AC8)</f>
        <v>4.6514343288264074E-3</v>
      </c>
      <c r="E24" s="39">
        <f>C24+D24*2</f>
        <v>0.1066417964571357</v>
      </c>
      <c r="F24" s="39">
        <f>C24-D24*2</f>
        <v>8.8036059141830075E-2</v>
      </c>
      <c r="G24" s="41">
        <f>AC8</f>
        <v>0.10060980339077412</v>
      </c>
      <c r="H24" s="43">
        <f>E24</f>
        <v>0.1066417964571357</v>
      </c>
    </row>
    <row r="25" spans="1:29" x14ac:dyDescent="0.25">
      <c r="B25" s="8" t="s">
        <v>20</v>
      </c>
      <c r="C25" s="36">
        <f>AVERAGE(C12:AC12)</f>
        <v>3.3271087131297117</v>
      </c>
      <c r="D25">
        <f>_xlfn.STDEV.S(C12:AC12)</f>
        <v>0.4831251158856445</v>
      </c>
      <c r="E25" s="39">
        <f t="shared" ref="E25:E26" si="6">C25+D25*2</f>
        <v>4.2933589449010006</v>
      </c>
      <c r="F25" s="39">
        <f t="shared" ref="F25:F26" si="7">C25-D25*2</f>
        <v>2.3608584813584228</v>
      </c>
      <c r="G25" s="42">
        <f>AC12</f>
        <v>3.9755515945163062</v>
      </c>
      <c r="H25" s="43">
        <f>E25</f>
        <v>4.2933589449010006</v>
      </c>
    </row>
    <row r="26" spans="1:29" x14ac:dyDescent="0.25">
      <c r="B26" s="8" t="s">
        <v>12</v>
      </c>
      <c r="C26" s="36">
        <f>AVERAGE(C17:AC17)</f>
        <v>-2.4108882292737512E-4</v>
      </c>
      <c r="D26">
        <f>_xlfn.STDEV.S(C17:AC17)</f>
        <v>3.1856330842856555E-3</v>
      </c>
      <c r="E26" s="39">
        <f t="shared" si="6"/>
        <v>6.1301773456439359E-3</v>
      </c>
      <c r="F26" s="39">
        <f t="shared" si="7"/>
        <v>-6.6123549914986861E-3</v>
      </c>
      <c r="G26" s="41">
        <f>AC17</f>
        <v>-3.9540482197463044E-3</v>
      </c>
      <c r="H26" s="43">
        <f>E26</f>
        <v>6.1301773456439359E-3</v>
      </c>
    </row>
  </sheetData>
  <mergeCells count="1">
    <mergeCell ref="B1:B2"/>
  </mergeCells>
  <pageMargins left="0.7" right="0.7" top="0.75" bottom="0.75" header="0.3" footer="0.3"/>
  <ignoredErrors>
    <ignoredError sqref="N7:AC7 N5:AC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selection activeCell="B12" sqref="B12"/>
    </sheetView>
  </sheetViews>
  <sheetFormatPr defaultRowHeight="15" x14ac:dyDescent="0.25"/>
  <cols>
    <col min="2" max="2" width="38.28515625" bestFit="1" customWidth="1"/>
    <col min="3" max="3" width="9.140625" customWidth="1"/>
    <col min="8" max="8" width="10.42578125" customWidth="1"/>
  </cols>
  <sheetData>
    <row r="1" spans="1:29" x14ac:dyDescent="0.25">
      <c r="B1" s="49" t="s">
        <v>7</v>
      </c>
    </row>
    <row r="2" spans="1:29" x14ac:dyDescent="0.25">
      <c r="B2" s="50"/>
    </row>
    <row r="3" spans="1:29" x14ac:dyDescent="0.25">
      <c r="B3" s="2" t="s">
        <v>1</v>
      </c>
      <c r="C3" s="1" t="str">
        <f>[1]SBNA!B1</f>
        <v>Jan 14</v>
      </c>
      <c r="D3" s="1" t="str">
        <f>[1]SBNA!C1</f>
        <v>Feb 14</v>
      </c>
      <c r="E3" s="1" t="str">
        <f>[1]SBNA!D1</f>
        <v>Mar 14</v>
      </c>
      <c r="F3" s="1" t="str">
        <f>[1]SBNA!E1</f>
        <v>Apr 14</v>
      </c>
      <c r="G3" s="1" t="str">
        <f>[1]SBNA!F1</f>
        <v>May 14</v>
      </c>
      <c r="H3" s="1" t="str">
        <f>[1]SBNA!G1</f>
        <v>Jun 14</v>
      </c>
      <c r="I3" s="1" t="str">
        <f>[1]SBNA!H1</f>
        <v>July 14</v>
      </c>
      <c r="J3" s="1" t="str">
        <f>[1]SBNA!I1</f>
        <v>Aug 14</v>
      </c>
      <c r="K3" s="1" t="str">
        <f>[1]SBNA!J1</f>
        <v>Sept 14</v>
      </c>
      <c r="L3" s="1" t="str">
        <f>[1]SBNA!K1</f>
        <v>Oct 14</v>
      </c>
      <c r="M3" s="1" t="str">
        <f>[1]SBNA!L1</f>
        <v>Nov 14</v>
      </c>
      <c r="N3" s="1" t="str">
        <f>[1]SBNA!M1</f>
        <v>Dec 14</v>
      </c>
      <c r="O3" s="1" t="str">
        <f>[1]SBNA!N1</f>
        <v>Jan 15</v>
      </c>
      <c r="P3" s="1" t="str">
        <f>[1]SBNA!O1</f>
        <v>Feb 15</v>
      </c>
      <c r="Q3" s="1" t="str">
        <f>[1]SBNA!P1</f>
        <v>Mar 15</v>
      </c>
      <c r="R3" s="1" t="str">
        <f>[1]SBNA!Q1</f>
        <v>Apr 15</v>
      </c>
      <c r="S3" s="1" t="str">
        <f>[1]SBNA!R1</f>
        <v>May 15</v>
      </c>
      <c r="T3" s="1" t="str">
        <f>[1]SBNA!S1</f>
        <v>Jun 15</v>
      </c>
      <c r="U3" s="1" t="str">
        <f>[1]SBNA!T1</f>
        <v>Jul 15</v>
      </c>
      <c r="V3" s="1" t="str">
        <f>[1]SBNA!U1</f>
        <v>Aug 15</v>
      </c>
      <c r="W3" s="1" t="str">
        <f>[1]SBNA!V1</f>
        <v>Sept 15</v>
      </c>
      <c r="X3" s="1" t="str">
        <f>[1]SBNA!W1</f>
        <v>Oct 15</v>
      </c>
      <c r="Y3" s="1" t="str">
        <f>[1]SBNA!X1</f>
        <v>Nov15</v>
      </c>
      <c r="Z3" s="1" t="str">
        <f>[1]SBNA!Y1</f>
        <v>Dec15</v>
      </c>
      <c r="AA3" s="1" t="str">
        <f>[1]SBNA!Z1</f>
        <v>Jan16</v>
      </c>
      <c r="AB3" s="1" t="str">
        <f>[1]SBNA!AA1</f>
        <v>Feb16</v>
      </c>
      <c r="AC3" s="1" t="str">
        <f>[1]SBNA!AB1</f>
        <v>Mar16</v>
      </c>
    </row>
    <row r="4" spans="1:29" x14ac:dyDescent="0.25">
      <c r="B4" s="5" t="s">
        <v>11</v>
      </c>
      <c r="C4" s="4">
        <v>5873200932.8899994</v>
      </c>
      <c r="D4" s="4">
        <v>5986139794.3699999</v>
      </c>
      <c r="E4" s="4">
        <v>5943971245.3290005</v>
      </c>
      <c r="F4" s="4">
        <v>5879768770.8190002</v>
      </c>
      <c r="G4" s="4">
        <v>5712120623.6459999</v>
      </c>
      <c r="H4" s="4">
        <v>5578946126.7870007</v>
      </c>
      <c r="I4" s="4">
        <v>5561662620.5300007</v>
      </c>
      <c r="J4" s="4">
        <v>5470063734.0499992</v>
      </c>
      <c r="K4" s="4">
        <v>5319649669.4790001</v>
      </c>
      <c r="L4" s="4">
        <v>5254366113.9990005</v>
      </c>
      <c r="M4" s="4">
        <v>5146455675.6189995</v>
      </c>
      <c r="N4" s="4">
        <v>4716866462.6450005</v>
      </c>
      <c r="O4" s="4">
        <v>4602102308.1984997</v>
      </c>
      <c r="P4" s="4">
        <v>4582683406.8987999</v>
      </c>
      <c r="Q4" s="4">
        <v>4600087832.5487995</v>
      </c>
      <c r="R4" s="4">
        <v>4607514380.2497997</v>
      </c>
      <c r="S4" s="4">
        <v>4636314709.3785</v>
      </c>
      <c r="T4" s="4">
        <v>4672577156.5983</v>
      </c>
      <c r="U4" s="4">
        <v>4630422157.1196003</v>
      </c>
      <c r="V4" s="4">
        <v>4580256822.8199997</v>
      </c>
      <c r="W4" s="4">
        <v>4414082734.8500004</v>
      </c>
      <c r="X4" s="4">
        <v>4373915378.4499998</v>
      </c>
      <c r="Y4" s="4">
        <v>4317831015.71</v>
      </c>
      <c r="Z4" s="4">
        <v>4334581094.9400005</v>
      </c>
      <c r="AA4" s="4">
        <v>4221561765.79</v>
      </c>
      <c r="AB4" s="4">
        <v>4173925537.6999998</v>
      </c>
      <c r="AC4" s="4">
        <v>4174994570.8299999</v>
      </c>
    </row>
    <row r="5" spans="1:29" ht="15" customHeight="1" x14ac:dyDescent="0.25">
      <c r="A5" s="27"/>
      <c r="B5" s="5" t="s">
        <v>2</v>
      </c>
      <c r="C5" s="4">
        <v>6020195800.2116671</v>
      </c>
      <c r="D5" s="4">
        <v>6032914579.0149994</v>
      </c>
      <c r="E5" s="4">
        <v>6033145955.873251</v>
      </c>
      <c r="F5" s="4">
        <v>6016166772.4090004</v>
      </c>
      <c r="G5" s="4">
        <v>5992301507.9153337</v>
      </c>
      <c r="H5" s="4">
        <v>5950535900.1650829</v>
      </c>
      <c r="I5" s="4">
        <v>5915186145.9850826</v>
      </c>
      <c r="J5" s="4">
        <v>5857413842.833416</v>
      </c>
      <c r="K5" s="4">
        <v>5792762736.2166672</v>
      </c>
      <c r="L5" s="4">
        <v>5724589338.9057503</v>
      </c>
      <c r="M5" s="4">
        <v>5642598145.4923334</v>
      </c>
      <c r="N5" s="22">
        <f>AVERAGE(C4:N4)</f>
        <v>5536934314.1802492</v>
      </c>
      <c r="O5" s="22">
        <f t="shared" ref="O5:AC5" si="0">AVERAGE(D4:O4)</f>
        <v>5431009428.7892923</v>
      </c>
      <c r="P5" s="22">
        <f t="shared" si="0"/>
        <v>5314054729.8333588</v>
      </c>
      <c r="Q5" s="22">
        <f t="shared" si="0"/>
        <v>5202064445.435009</v>
      </c>
      <c r="R5" s="22">
        <f t="shared" si="0"/>
        <v>5096043246.2209091</v>
      </c>
      <c r="S5" s="22">
        <f t="shared" si="0"/>
        <v>5006392753.365283</v>
      </c>
      <c r="T5" s="22">
        <f t="shared" si="0"/>
        <v>4930862005.8495579</v>
      </c>
      <c r="U5" s="22">
        <f t="shared" si="0"/>
        <v>4853258633.8986912</v>
      </c>
      <c r="V5" s="22">
        <f t="shared" si="0"/>
        <v>4779108057.9628582</v>
      </c>
      <c r="W5" s="22">
        <f t="shared" si="0"/>
        <v>4703644146.7437754</v>
      </c>
      <c r="X5" s="22">
        <f t="shared" si="0"/>
        <v>4630273252.1146908</v>
      </c>
      <c r="Y5" s="22">
        <f t="shared" si="0"/>
        <v>4561221197.1222754</v>
      </c>
      <c r="Z5" s="22">
        <f t="shared" si="0"/>
        <v>4529364083.1468582</v>
      </c>
      <c r="AA5" s="22">
        <f t="shared" si="0"/>
        <v>4497652371.2794828</v>
      </c>
      <c r="AB5" s="22">
        <f t="shared" si="0"/>
        <v>4463589215.5129156</v>
      </c>
      <c r="AC5" s="22">
        <f t="shared" si="0"/>
        <v>4428164777.0363503</v>
      </c>
    </row>
    <row r="6" spans="1:29" ht="15" customHeight="1" x14ac:dyDescent="0.25">
      <c r="A6" s="27"/>
      <c r="B6" s="10" t="s">
        <v>18</v>
      </c>
      <c r="C6" s="11">
        <v>10166871.608314453</v>
      </c>
      <c r="D6" s="11">
        <v>7295773.7639723215</v>
      </c>
      <c r="E6" s="11">
        <v>9727892.0203887708</v>
      </c>
      <c r="F6" s="11">
        <v>6377678.6222299747</v>
      </c>
      <c r="G6" s="11">
        <v>9201352.575569354</v>
      </c>
      <c r="H6" s="11">
        <v>4827670.1465822533</v>
      </c>
      <c r="I6" s="11">
        <v>9575993.233157374</v>
      </c>
      <c r="J6" s="11">
        <v>8947514.9729229361</v>
      </c>
      <c r="K6" s="11">
        <v>6979887.9249278903</v>
      </c>
      <c r="L6" s="11">
        <v>3015300.7599849552</v>
      </c>
      <c r="M6" s="11">
        <v>7197301.2366571575</v>
      </c>
      <c r="N6" s="11">
        <v>3390135.3981939554</v>
      </c>
      <c r="O6" s="11">
        <v>8222958.6308193896</v>
      </c>
      <c r="P6" s="11">
        <v>8067103.356737094</v>
      </c>
      <c r="Q6" s="11">
        <v>7066971.9204713441</v>
      </c>
      <c r="R6" s="11">
        <v>7718580.8306329139</v>
      </c>
      <c r="S6" s="11">
        <v>7724296.6768384762</v>
      </c>
      <c r="T6" s="11">
        <v>7436682.6346370056</v>
      </c>
      <c r="U6" s="11">
        <v>8851353.6431935877</v>
      </c>
      <c r="V6" s="11">
        <v>8501594.7881517783</v>
      </c>
      <c r="W6" s="12">
        <v>8857192.9535415992</v>
      </c>
      <c r="X6" s="11">
        <v>11202006.025717899</v>
      </c>
      <c r="Y6" s="11">
        <v>9566989.5011737198</v>
      </c>
      <c r="Z6" s="11">
        <v>9875113.2842425853</v>
      </c>
      <c r="AA6" s="11">
        <v>6052250.1230419558</v>
      </c>
      <c r="AB6" s="11">
        <v>8459349.9926505741</v>
      </c>
      <c r="AC6" s="11">
        <v>10527743.93532414</v>
      </c>
    </row>
    <row r="7" spans="1:29" ht="15.75" customHeight="1" thickBot="1" x14ac:dyDescent="0.3">
      <c r="A7" s="27"/>
      <c r="B7" s="6" t="s">
        <v>19</v>
      </c>
      <c r="C7" s="7">
        <v>97552602.145525619</v>
      </c>
      <c r="D7" s="7">
        <v>97561890.397316366</v>
      </c>
      <c r="E7" s="7">
        <v>99302074.144705296</v>
      </c>
      <c r="F7" s="7">
        <v>94903422.429100901</v>
      </c>
      <c r="G7" s="7">
        <v>95554327.701857656</v>
      </c>
      <c r="H7" s="7">
        <v>95691362.434572637</v>
      </c>
      <c r="I7" s="7">
        <v>99665997.908835351</v>
      </c>
      <c r="J7" s="7">
        <v>101628638.99005198</v>
      </c>
      <c r="K7" s="7">
        <v>98509259.651223779</v>
      </c>
      <c r="L7" s="7">
        <v>94608559.848363131</v>
      </c>
      <c r="M7" s="7">
        <v>93008926.446651772</v>
      </c>
      <c r="N7" s="23">
        <f t="shared" ref="N7:AC7" si="1">SUM(C6:N6)</f>
        <v>86703372.262901396</v>
      </c>
      <c r="O7" s="23">
        <f t="shared" si="1"/>
        <v>84759459.285406336</v>
      </c>
      <c r="P7" s="23">
        <f t="shared" si="1"/>
        <v>85530788.878171116</v>
      </c>
      <c r="Q7" s="23">
        <f t="shared" si="1"/>
        <v>82869868.778253675</v>
      </c>
      <c r="R7" s="23">
        <f t="shared" si="1"/>
        <v>84210770.986656606</v>
      </c>
      <c r="S7" s="23">
        <f t="shared" si="1"/>
        <v>82733715.087925732</v>
      </c>
      <c r="T7" s="23">
        <f t="shared" si="1"/>
        <v>85342727.575980484</v>
      </c>
      <c r="U7" s="23">
        <f t="shared" si="1"/>
        <v>84618087.986016706</v>
      </c>
      <c r="V7" s="23">
        <f t="shared" si="1"/>
        <v>84172167.80124554</v>
      </c>
      <c r="W7" s="23">
        <f t="shared" si="1"/>
        <v>86049472.829859257</v>
      </c>
      <c r="X7" s="23">
        <f t="shared" si="1"/>
        <v>94236178.095592186</v>
      </c>
      <c r="Y7" s="23">
        <f t="shared" si="1"/>
        <v>96605866.360108763</v>
      </c>
      <c r="Z7" s="23">
        <f t="shared" si="1"/>
        <v>103090844.24615739</v>
      </c>
      <c r="AA7" s="23">
        <f t="shared" si="1"/>
        <v>100920135.73837996</v>
      </c>
      <c r="AB7" s="23">
        <f t="shared" si="1"/>
        <v>101312382.37429343</v>
      </c>
      <c r="AC7" s="23">
        <f t="shared" si="1"/>
        <v>104773154.38914624</v>
      </c>
    </row>
    <row r="8" spans="1:29" ht="15.75" customHeight="1" thickTop="1" x14ac:dyDescent="0.25">
      <c r="A8" s="27"/>
      <c r="B8" s="8" t="s">
        <v>3</v>
      </c>
      <c r="C8" s="9">
        <f>C7/C5</f>
        <v>1.6204224145350176E-2</v>
      </c>
      <c r="D8" s="9">
        <f t="shared" ref="D8:AC8" si="2">D7/D5</f>
        <v>1.6171601490377045E-2</v>
      </c>
      <c r="E8" s="9">
        <f t="shared" si="2"/>
        <v>1.6459418497580851E-2</v>
      </c>
      <c r="F8" s="9">
        <f t="shared" si="2"/>
        <v>1.5774732652748515E-2</v>
      </c>
      <c r="G8" s="9">
        <f t="shared" si="2"/>
        <v>1.5946181542373712E-2</v>
      </c>
      <c r="H8" s="9">
        <f t="shared" si="2"/>
        <v>1.6081133538227693E-2</v>
      </c>
      <c r="I8" s="9">
        <f t="shared" si="2"/>
        <v>1.6849173542320961E-2</v>
      </c>
      <c r="J8" s="9">
        <f t="shared" si="2"/>
        <v>1.7350428314775006E-2</v>
      </c>
      <c r="K8" s="9">
        <f t="shared" si="2"/>
        <v>1.7005574738170881E-2</v>
      </c>
      <c r="L8" s="9">
        <f t="shared" si="2"/>
        <v>1.6526698117082312E-2</v>
      </c>
      <c r="M8" s="9">
        <f t="shared" si="2"/>
        <v>1.6483351117419769E-2</v>
      </c>
      <c r="N8" s="9">
        <f t="shared" si="2"/>
        <v>1.5659093524164003E-2</v>
      </c>
      <c r="O8" s="9">
        <f t="shared" si="2"/>
        <v>1.5606575609334072E-2</v>
      </c>
      <c r="P8" s="9">
        <f t="shared" si="2"/>
        <v>1.6095202858562436E-2</v>
      </c>
      <c r="Q8" s="9">
        <f t="shared" si="2"/>
        <v>1.5930188802442624E-2</v>
      </c>
      <c r="R8" s="9">
        <f t="shared" si="2"/>
        <v>1.652473633325327E-2</v>
      </c>
      <c r="S8" s="9">
        <f t="shared" si="2"/>
        <v>1.6525614182449501E-2</v>
      </c>
      <c r="T8" s="9">
        <f t="shared" si="2"/>
        <v>1.7307871823372279E-2</v>
      </c>
      <c r="U8" s="9">
        <f t="shared" si="2"/>
        <v>1.7435313954830757E-2</v>
      </c>
      <c r="V8" s="9">
        <f t="shared" si="2"/>
        <v>1.7612526601276463E-2</v>
      </c>
      <c r="W8" s="9">
        <f t="shared" si="2"/>
        <v>1.8294214048787966E-2</v>
      </c>
      <c r="X8" s="9">
        <f t="shared" si="2"/>
        <v>2.0352185057880463E-2</v>
      </c>
      <c r="Y8" s="9">
        <f t="shared" si="2"/>
        <v>2.1179824916418979E-2</v>
      </c>
      <c r="Z8" s="9">
        <f t="shared" si="2"/>
        <v>2.276055586472818E-2</v>
      </c>
      <c r="AA8" s="9">
        <f t="shared" si="2"/>
        <v>2.2438402839406284E-2</v>
      </c>
      <c r="AB8" s="9">
        <f t="shared" si="2"/>
        <v>2.2697514821074662E-2</v>
      </c>
      <c r="AC8" s="9">
        <f t="shared" si="2"/>
        <v>2.36606268430842E-2</v>
      </c>
    </row>
    <row r="9" spans="1:29" s="19" customFormat="1" ht="15" customHeight="1" x14ac:dyDescent="0.25">
      <c r="A9" s="16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15" customHeight="1" x14ac:dyDescent="0.25">
      <c r="A10" s="27"/>
      <c r="B10" s="3" t="s">
        <v>8</v>
      </c>
      <c r="C10" s="4">
        <v>273932308.12</v>
      </c>
      <c r="D10" s="4">
        <v>274298120.24000001</v>
      </c>
      <c r="E10" s="4">
        <v>272171033.25999999</v>
      </c>
      <c r="F10" s="4">
        <v>271863093.13999999</v>
      </c>
      <c r="G10" s="4">
        <v>274670833.71000004</v>
      </c>
      <c r="H10" s="4">
        <v>275432540.16999996</v>
      </c>
      <c r="I10" s="4">
        <v>276304988.01999998</v>
      </c>
      <c r="J10" s="4">
        <v>277089171.48000002</v>
      </c>
      <c r="K10" s="4">
        <v>273586509.79000002</v>
      </c>
      <c r="L10" s="4">
        <v>273995651.51899999</v>
      </c>
      <c r="M10" s="4">
        <v>268029100.949</v>
      </c>
      <c r="N10" s="4">
        <v>261921202.99900001</v>
      </c>
      <c r="O10" s="4">
        <v>260394003.90899998</v>
      </c>
      <c r="P10" s="4">
        <v>258894914.90999997</v>
      </c>
      <c r="Q10" s="4">
        <v>256959753.74000001</v>
      </c>
      <c r="R10" s="4">
        <v>252997580.66980004</v>
      </c>
      <c r="S10" s="4">
        <v>254811925.21990001</v>
      </c>
      <c r="T10" s="4">
        <v>260570415.56999999</v>
      </c>
      <c r="U10" s="4">
        <v>265737708.27990001</v>
      </c>
      <c r="V10" s="4">
        <v>269381424.88</v>
      </c>
      <c r="W10" s="4">
        <v>270326707.52900004</v>
      </c>
      <c r="X10" s="4">
        <v>269324609.49900001</v>
      </c>
      <c r="Y10" s="4">
        <v>264777975.41</v>
      </c>
      <c r="Z10" s="4">
        <v>252516278.17900002</v>
      </c>
      <c r="AA10" s="4">
        <v>247545431.109</v>
      </c>
      <c r="AB10" s="4">
        <v>242398372.07999998</v>
      </c>
      <c r="AC10" s="4">
        <v>259395233.329</v>
      </c>
    </row>
    <row r="11" spans="1:29" s="19" customFormat="1" ht="15" customHeight="1" thickBot="1" x14ac:dyDescent="0.3">
      <c r="A11" s="27"/>
      <c r="B11" s="6" t="s">
        <v>9</v>
      </c>
      <c r="C11" s="7">
        <v>129408040.04993708</v>
      </c>
      <c r="D11" s="7">
        <v>128472546.58087392</v>
      </c>
      <c r="E11" s="7">
        <v>129359376.8692375</v>
      </c>
      <c r="F11" s="7">
        <v>126721829.20784535</v>
      </c>
      <c r="G11" s="7">
        <v>127956942.4021647</v>
      </c>
      <c r="H11" s="7">
        <v>125184790.45831925</v>
      </c>
      <c r="I11" s="7">
        <v>127542197.34638196</v>
      </c>
      <c r="J11" s="7">
        <v>127151040.50601515</v>
      </c>
      <c r="K11" s="7">
        <v>126832071.11239505</v>
      </c>
      <c r="L11" s="7">
        <v>122801219.84637468</v>
      </c>
      <c r="M11" s="7">
        <v>122631677.18586378</v>
      </c>
      <c r="N11" s="7">
        <v>116257600.78827991</v>
      </c>
      <c r="O11" s="7">
        <v>116327225.0542541</v>
      </c>
      <c r="P11" s="7">
        <v>116276470.55149685</v>
      </c>
      <c r="Q11" s="7">
        <v>115778089.68992729</v>
      </c>
      <c r="R11" s="7">
        <v>116334595.41467588</v>
      </c>
      <c r="S11" s="7">
        <v>116714235.24217351</v>
      </c>
      <c r="T11" s="7">
        <v>115422704.71330364</v>
      </c>
      <c r="U11" s="7">
        <v>117089377.2126839</v>
      </c>
      <c r="V11" s="7">
        <v>117496637.01346794</v>
      </c>
      <c r="W11" s="7">
        <v>119497560.80966251</v>
      </c>
      <c r="X11" s="7">
        <v>123527243.4911263</v>
      </c>
      <c r="Y11" s="7">
        <v>124040729.74684462</v>
      </c>
      <c r="Z11" s="7">
        <v>125064540.02684492</v>
      </c>
      <c r="AA11" s="7">
        <v>122283652.13080409</v>
      </c>
      <c r="AB11" s="7">
        <v>122167222.41410254</v>
      </c>
      <c r="AC11" s="7">
        <v>124784013.74980493</v>
      </c>
    </row>
    <row r="12" spans="1:29" s="19" customFormat="1" ht="15" customHeight="1" thickTop="1" x14ac:dyDescent="0.25">
      <c r="A12" s="27"/>
      <c r="B12" s="8" t="s">
        <v>20</v>
      </c>
      <c r="C12" s="20">
        <f>C11/C10</f>
        <v>0.47240882588134886</v>
      </c>
      <c r="D12" s="20">
        <f t="shared" ref="D12:AC12" si="3">D11/D10</f>
        <v>0.46836830842466409</v>
      </c>
      <c r="E12" s="20">
        <f t="shared" si="3"/>
        <v>0.47528708444760492</v>
      </c>
      <c r="F12" s="20">
        <f t="shared" si="3"/>
        <v>0.46612369389392638</v>
      </c>
      <c r="G12" s="20">
        <f t="shared" si="3"/>
        <v>0.46585558675393546</v>
      </c>
      <c r="H12" s="20">
        <f t="shared" si="3"/>
        <v>0.45450254491010333</v>
      </c>
      <c r="I12" s="20">
        <f t="shared" si="3"/>
        <v>0.4615993300025043</v>
      </c>
      <c r="J12" s="20">
        <f t="shared" si="3"/>
        <v>0.45888130462432297</v>
      </c>
      <c r="K12" s="20">
        <f t="shared" si="3"/>
        <v>0.46359036931224795</v>
      </c>
      <c r="L12" s="20">
        <f t="shared" si="3"/>
        <v>0.4481867473647082</v>
      </c>
      <c r="M12" s="20">
        <f t="shared" si="3"/>
        <v>0.45753120370760736</v>
      </c>
      <c r="N12" s="20">
        <f t="shared" si="3"/>
        <v>0.44386479390415662</v>
      </c>
      <c r="O12" s="20">
        <f t="shared" si="3"/>
        <v>0.44673542135366157</v>
      </c>
      <c r="P12" s="20">
        <f t="shared" si="3"/>
        <v>0.44912612745568298</v>
      </c>
      <c r="Q12" s="20">
        <f t="shared" si="3"/>
        <v>0.45056896266749702</v>
      </c>
      <c r="R12" s="20">
        <f t="shared" si="3"/>
        <v>0.45982493234395805</v>
      </c>
      <c r="S12" s="20">
        <f t="shared" si="3"/>
        <v>0.45804071038453303</v>
      </c>
      <c r="T12" s="20">
        <f t="shared" si="3"/>
        <v>0.44296166339841575</v>
      </c>
      <c r="U12" s="20">
        <f t="shared" si="3"/>
        <v>0.4406201060835308</v>
      </c>
      <c r="V12" s="20">
        <f t="shared" si="3"/>
        <v>0.43617200802100065</v>
      </c>
      <c r="W12" s="20">
        <f t="shared" si="3"/>
        <v>0.44204866734021492</v>
      </c>
      <c r="X12" s="20">
        <f t="shared" si="3"/>
        <v>0.45865561160902729</v>
      </c>
      <c r="Y12" s="20">
        <f t="shared" si="3"/>
        <v>0.46847072364977344</v>
      </c>
      <c r="Z12" s="20">
        <f t="shared" si="3"/>
        <v>0.49527317972820356</v>
      </c>
      <c r="AA12" s="20">
        <f t="shared" si="3"/>
        <v>0.49398468629768311</v>
      </c>
      <c r="AB12" s="20">
        <f t="shared" si="3"/>
        <v>0.50399357621833807</v>
      </c>
      <c r="AC12" s="20">
        <f t="shared" si="3"/>
        <v>0.48105746643207209</v>
      </c>
    </row>
    <row r="14" spans="1:29" ht="15" customHeight="1" x14ac:dyDescent="0.25">
      <c r="A14" s="27"/>
      <c r="B14" s="3" t="s">
        <v>4</v>
      </c>
      <c r="C14" s="4">
        <v>6920095198.3526993</v>
      </c>
      <c r="D14" s="4">
        <v>7036860138.6400003</v>
      </c>
      <c r="E14" s="4">
        <v>6981115125.8889999</v>
      </c>
      <c r="F14" s="4">
        <v>7005198869.8790007</v>
      </c>
      <c r="G14" s="4">
        <v>6880976058.2360001</v>
      </c>
      <c r="H14" s="4">
        <v>6602825778.0170012</v>
      </c>
      <c r="I14" s="4">
        <v>6617469604.250001</v>
      </c>
      <c r="J14" s="4">
        <v>6489574055.4699993</v>
      </c>
      <c r="K14" s="4">
        <v>6283723401.5290003</v>
      </c>
      <c r="L14" s="4">
        <v>6217562224.3290005</v>
      </c>
      <c r="M14" s="4">
        <v>6121316175.1090002</v>
      </c>
      <c r="N14" s="4">
        <v>5653398878.8450012</v>
      </c>
      <c r="O14" s="4">
        <v>5580355834.7823</v>
      </c>
      <c r="P14" s="4">
        <v>5525941992.8487997</v>
      </c>
      <c r="Q14" s="4">
        <v>5453101153.2087994</v>
      </c>
      <c r="R14" s="4">
        <v>5464461187.5897999</v>
      </c>
      <c r="S14" s="4">
        <v>5491591087.9314995</v>
      </c>
      <c r="T14" s="4">
        <v>5499026353.7733002</v>
      </c>
      <c r="U14" s="4">
        <v>5453657263.4376001</v>
      </c>
      <c r="V14" s="4">
        <v>5398134244.5</v>
      </c>
      <c r="W14" s="4">
        <v>5226556406.8980007</v>
      </c>
      <c r="X14" s="4">
        <v>5205816648.8800001</v>
      </c>
      <c r="Y14" s="4">
        <v>5099874601.5580006</v>
      </c>
      <c r="Z14" s="4">
        <v>5129921174.1599998</v>
      </c>
      <c r="AA14" s="4">
        <v>4994335676.4979992</v>
      </c>
      <c r="AB14" s="4">
        <v>4949147658.6879997</v>
      </c>
      <c r="AC14" s="4">
        <v>4928423478.3280001</v>
      </c>
    </row>
    <row r="15" spans="1:29" s="19" customFormat="1" ht="15" customHeight="1" x14ac:dyDescent="0.25">
      <c r="A15" s="27"/>
      <c r="B15" s="3" t="s">
        <v>8</v>
      </c>
      <c r="C15" s="4">
        <v>273932308.12</v>
      </c>
      <c r="D15" s="4">
        <v>274298120.24000001</v>
      </c>
      <c r="E15" s="4">
        <v>272171033.25999999</v>
      </c>
      <c r="F15" s="4">
        <v>271863093.13999999</v>
      </c>
      <c r="G15" s="4">
        <v>274670833.71000004</v>
      </c>
      <c r="H15" s="4">
        <v>275432540.16999996</v>
      </c>
      <c r="I15" s="4">
        <v>276304988.01999998</v>
      </c>
      <c r="J15" s="4">
        <v>277089171.48000002</v>
      </c>
      <c r="K15" s="4">
        <v>273586509.79000002</v>
      </c>
      <c r="L15" s="4">
        <v>273995651.51899999</v>
      </c>
      <c r="M15" s="4">
        <v>268029100.949</v>
      </c>
      <c r="N15" s="4">
        <v>261921202.99900001</v>
      </c>
      <c r="O15" s="4">
        <v>260394003.90899998</v>
      </c>
      <c r="P15" s="4">
        <v>258894914.90999997</v>
      </c>
      <c r="Q15" s="4">
        <v>256959753.74000001</v>
      </c>
      <c r="R15" s="4">
        <v>252997580.66980004</v>
      </c>
      <c r="S15" s="4">
        <v>254811925.21990001</v>
      </c>
      <c r="T15" s="4">
        <v>260570415.56999999</v>
      </c>
      <c r="U15" s="4">
        <v>265737708.27990001</v>
      </c>
      <c r="V15" s="4">
        <v>269381424.88</v>
      </c>
      <c r="W15" s="4">
        <v>270326707.52900004</v>
      </c>
      <c r="X15" s="4">
        <v>269324609.49900001</v>
      </c>
      <c r="Y15" s="4">
        <v>264777975.41</v>
      </c>
      <c r="Z15" s="4">
        <v>252516278.17900002</v>
      </c>
      <c r="AA15" s="4">
        <v>247545431.109</v>
      </c>
      <c r="AB15" s="4">
        <v>242398372.07999998</v>
      </c>
      <c r="AC15" s="4">
        <v>259395233.329</v>
      </c>
    </row>
    <row r="16" spans="1:29" ht="15.75" customHeight="1" thickBot="1" x14ac:dyDescent="0.3">
      <c r="A16" s="27"/>
      <c r="B16" s="21" t="s">
        <v>10</v>
      </c>
      <c r="C16" s="13">
        <v>5575464.3600000143</v>
      </c>
      <c r="D16" s="24">
        <f>D15-C15</f>
        <v>365812.12000000477</v>
      </c>
      <c r="E16" s="24">
        <f t="shared" ref="E16:AC16" si="4">E15-D15</f>
        <v>-2127086.9800000191</v>
      </c>
      <c r="F16" s="24">
        <f t="shared" si="4"/>
        <v>-307940.12000000477</v>
      </c>
      <c r="G16" s="24">
        <f t="shared" si="4"/>
        <v>2807740.5700000525</v>
      </c>
      <c r="H16" s="24">
        <f t="shared" si="4"/>
        <v>761706.45999991894</v>
      </c>
      <c r="I16" s="24">
        <f t="shared" si="4"/>
        <v>872447.85000002384</v>
      </c>
      <c r="J16" s="24">
        <f t="shared" si="4"/>
        <v>784183.46000003815</v>
      </c>
      <c r="K16" s="24">
        <f t="shared" si="4"/>
        <v>-3502661.6899999976</v>
      </c>
      <c r="L16" s="24">
        <f t="shared" si="4"/>
        <v>409141.72899997234</v>
      </c>
      <c r="M16" s="24">
        <f t="shared" si="4"/>
        <v>-5966550.5699999928</v>
      </c>
      <c r="N16" s="24">
        <f t="shared" si="4"/>
        <v>-6107897.9499999881</v>
      </c>
      <c r="O16" s="24">
        <f t="shared" si="4"/>
        <v>-1527199.0900000334</v>
      </c>
      <c r="P16" s="24">
        <f t="shared" si="4"/>
        <v>-1499088.9990000129</v>
      </c>
      <c r="Q16" s="24">
        <f t="shared" si="4"/>
        <v>-1935161.1699999571</v>
      </c>
      <c r="R16" s="24">
        <f t="shared" si="4"/>
        <v>-3962173.0701999664</v>
      </c>
      <c r="S16" s="24">
        <f t="shared" si="4"/>
        <v>1814344.5500999689</v>
      </c>
      <c r="T16" s="24">
        <f t="shared" si="4"/>
        <v>5758490.3500999808</v>
      </c>
      <c r="U16" s="24">
        <f t="shared" si="4"/>
        <v>5167292.7099000216</v>
      </c>
      <c r="V16" s="24">
        <f t="shared" si="4"/>
        <v>3643716.6000999808</v>
      </c>
      <c r="W16" s="24">
        <f t="shared" si="4"/>
        <v>945282.64900004864</v>
      </c>
      <c r="X16" s="24">
        <f t="shared" si="4"/>
        <v>-1002098.030000031</v>
      </c>
      <c r="Y16" s="24">
        <f t="shared" si="4"/>
        <v>-4546634.0890000165</v>
      </c>
      <c r="Z16" s="24">
        <f t="shared" si="4"/>
        <v>-12261697.230999976</v>
      </c>
      <c r="AA16" s="24">
        <f t="shared" si="4"/>
        <v>-4970847.0700000226</v>
      </c>
      <c r="AB16" s="24">
        <f t="shared" si="4"/>
        <v>-5147059.0290000141</v>
      </c>
      <c r="AC16" s="24">
        <f t="shared" si="4"/>
        <v>16996861.249000013</v>
      </c>
    </row>
    <row r="17" spans="1:29" ht="15.75" customHeight="1" thickTop="1" x14ac:dyDescent="0.25">
      <c r="A17" s="27"/>
      <c r="B17" s="8" t="s">
        <v>12</v>
      </c>
      <c r="C17" s="9">
        <f>C16/C14</f>
        <v>8.0569185830380355E-4</v>
      </c>
      <c r="D17" s="9">
        <f>D16/D14</f>
        <v>5.1985134391303185E-5</v>
      </c>
      <c r="E17" s="9">
        <f t="shared" ref="E17:AC17" si="5">E16/E14</f>
        <v>-3.046915774403804E-4</v>
      </c>
      <c r="F17" s="9">
        <f t="shared" si="5"/>
        <v>-4.3958797704386048E-5</v>
      </c>
      <c r="G17" s="9">
        <f t="shared" si="5"/>
        <v>4.0804393827811717E-4</v>
      </c>
      <c r="H17" s="9">
        <f t="shared" si="5"/>
        <v>1.153606782320219E-4</v>
      </c>
      <c r="I17" s="9">
        <f t="shared" si="5"/>
        <v>1.3184009933943683E-4</v>
      </c>
      <c r="J17" s="9">
        <f t="shared" si="5"/>
        <v>1.2083743143959618E-4</v>
      </c>
      <c r="K17" s="9">
        <f t="shared" si="5"/>
        <v>-5.5741818443945271E-4</v>
      </c>
      <c r="L17" s="9">
        <f t="shared" si="5"/>
        <v>6.580420335787261E-5</v>
      </c>
      <c r="M17" s="9">
        <f t="shared" si="5"/>
        <v>-9.7471693984076038E-4</v>
      </c>
      <c r="N17" s="9">
        <f t="shared" si="5"/>
        <v>-1.0803939507710522E-3</v>
      </c>
      <c r="O17" s="9">
        <f t="shared" si="5"/>
        <v>-2.736741410791436E-4</v>
      </c>
      <c r="P17" s="9">
        <f t="shared" si="5"/>
        <v>-2.7128207298230875E-4</v>
      </c>
      <c r="Q17" s="9">
        <f t="shared" si="5"/>
        <v>-3.5487351428668053E-4</v>
      </c>
      <c r="R17" s="9">
        <f t="shared" si="5"/>
        <v>-7.2508028407235431E-4</v>
      </c>
      <c r="S17" s="9">
        <f t="shared" si="5"/>
        <v>3.3038595209450902E-4</v>
      </c>
      <c r="T17" s="9">
        <f t="shared" si="5"/>
        <v>1.0471836248154443E-3</v>
      </c>
      <c r="U17" s="9">
        <f t="shared" si="5"/>
        <v>9.4749128159236863E-4</v>
      </c>
      <c r="V17" s="9">
        <f t="shared" si="5"/>
        <v>6.7499555125226027E-4</v>
      </c>
      <c r="W17" s="9">
        <f t="shared" si="5"/>
        <v>1.8086146506569146E-4</v>
      </c>
      <c r="X17" s="9">
        <f t="shared" si="5"/>
        <v>-1.9249583640553808E-4</v>
      </c>
      <c r="Y17" s="9">
        <f t="shared" si="5"/>
        <v>-8.9151880079777444E-4</v>
      </c>
      <c r="Z17" s="9">
        <f t="shared" si="5"/>
        <v>-2.390231119488453E-3</v>
      </c>
      <c r="AA17" s="9">
        <f t="shared" si="5"/>
        <v>-9.9529695078196131E-4</v>
      </c>
      <c r="AB17" s="9">
        <f t="shared" si="5"/>
        <v>-1.0399889807216785E-3</v>
      </c>
      <c r="AC17" s="9">
        <f t="shared" si="5"/>
        <v>3.4487420416977458E-3</v>
      </c>
    </row>
    <row r="19" spans="1:29" x14ac:dyDescent="0.25">
      <c r="B19" s="28" t="s">
        <v>16</v>
      </c>
    </row>
    <row r="20" spans="1:29" x14ac:dyDescent="0.25">
      <c r="B20" s="28" t="s">
        <v>13</v>
      </c>
    </row>
    <row r="21" spans="1:29" x14ac:dyDescent="0.25">
      <c r="B21" s="28" t="s">
        <v>15</v>
      </c>
    </row>
    <row r="23" spans="1:29" ht="29.25" customHeight="1" x14ac:dyDescent="0.25">
      <c r="B23" s="40" t="s">
        <v>25</v>
      </c>
      <c r="C23" s="37" t="s">
        <v>21</v>
      </c>
      <c r="D23" s="37" t="s">
        <v>22</v>
      </c>
      <c r="E23" s="38" t="s">
        <v>23</v>
      </c>
      <c r="F23" s="38" t="s">
        <v>24</v>
      </c>
      <c r="G23" s="44">
        <v>42445</v>
      </c>
      <c r="H23" s="45" t="s">
        <v>26</v>
      </c>
    </row>
    <row r="24" spans="1:29" x14ac:dyDescent="0.25">
      <c r="B24" s="35" t="s">
        <v>3</v>
      </c>
      <c r="C24" s="36">
        <f>AVERAGE(C8:AC8)</f>
        <v>1.7812332065833079E-2</v>
      </c>
      <c r="D24">
        <f>_xlfn.STDEV.S(C8:AC8)</f>
        <v>2.5166343539061178E-3</v>
      </c>
      <c r="E24" s="39">
        <f>C24+D24*2</f>
        <v>2.2845600773645315E-2</v>
      </c>
      <c r="F24" s="39">
        <f>C24-D24*2</f>
        <v>1.2779063358020842E-2</v>
      </c>
      <c r="G24" s="46">
        <f>AC8</f>
        <v>2.36606268430842E-2</v>
      </c>
      <c r="H24" s="43">
        <f>E24</f>
        <v>2.2845600773645315E-2</v>
      </c>
    </row>
    <row r="25" spans="1:29" x14ac:dyDescent="0.25">
      <c r="B25" s="8" t="s">
        <v>20</v>
      </c>
      <c r="C25" s="36">
        <f>AVERAGE(C12:AC12)</f>
        <v>0.46161976430410079</v>
      </c>
      <c r="D25">
        <f>_xlfn.STDEV.S(C12:AC12)</f>
        <v>1.721587798611161E-2</v>
      </c>
      <c r="E25" s="39">
        <f t="shared" ref="E25:E26" si="6">C25+D25*2</f>
        <v>0.49605152027632399</v>
      </c>
      <c r="F25" s="39">
        <f t="shared" ref="F25:F26" si="7">C25-D25*2</f>
        <v>0.42718800833187759</v>
      </c>
      <c r="G25" s="42">
        <f>AC12</f>
        <v>0.48105746643207209</v>
      </c>
      <c r="H25" s="43">
        <f>E25</f>
        <v>0.49605152027632399</v>
      </c>
    </row>
    <row r="26" spans="1:29" x14ac:dyDescent="0.25">
      <c r="B26" s="8" t="s">
        <v>12</v>
      </c>
      <c r="C26" s="36">
        <f>AVERAGE(C17:AC17)</f>
        <v>-6.542214410932419E-5</v>
      </c>
      <c r="D26">
        <f>_xlfn.STDEV.S(C17:AC17)</f>
        <v>1.0224081042453099E-3</v>
      </c>
      <c r="E26" s="39">
        <f t="shared" si="6"/>
        <v>1.9793940643812956E-3</v>
      </c>
      <c r="F26" s="39">
        <f t="shared" si="7"/>
        <v>-2.110238352599944E-3</v>
      </c>
      <c r="G26" s="46">
        <f>AC17</f>
        <v>3.4487420416977458E-3</v>
      </c>
      <c r="H26" s="43">
        <f>E26</f>
        <v>1.9793940643812956E-3</v>
      </c>
    </row>
  </sheetData>
  <mergeCells count="1">
    <mergeCell ref="B1:B2"/>
  </mergeCells>
  <pageMargins left="0.7" right="0.7" top="0.75" bottom="0.75" header="0.3" footer="0.3"/>
  <ignoredErrors>
    <ignoredError sqref="N7:AC7 N5:AC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85" zoomScaleNormal="85" workbookViewId="0">
      <selection activeCell="B10" sqref="B10"/>
    </sheetView>
  </sheetViews>
  <sheetFormatPr defaultRowHeight="15" x14ac:dyDescent="0.25"/>
  <cols>
    <col min="1" max="1" width="14.5703125" bestFit="1" customWidth="1"/>
    <col min="2" max="2" width="38.28515625" bestFit="1" customWidth="1"/>
    <col min="3" max="3" width="9.140625" customWidth="1"/>
  </cols>
  <sheetData>
    <row r="1" spans="1:29" x14ac:dyDescent="0.25">
      <c r="B1" s="49" t="s">
        <v>0</v>
      </c>
    </row>
    <row r="2" spans="1:29" x14ac:dyDescent="0.25">
      <c r="B2" s="50"/>
    </row>
    <row r="3" spans="1:29" x14ac:dyDescent="0.25">
      <c r="B3" s="2" t="s">
        <v>1</v>
      </c>
      <c r="C3" s="1" t="str">
        <f>[1]SBNA!B1</f>
        <v>Jan 14</v>
      </c>
      <c r="D3" s="1" t="str">
        <f>[1]SBNA!C1</f>
        <v>Feb 14</v>
      </c>
      <c r="E3" s="1" t="str">
        <f>[1]SBNA!D1</f>
        <v>Mar 14</v>
      </c>
      <c r="F3" s="1" t="str">
        <f>[1]SBNA!E1</f>
        <v>Apr 14</v>
      </c>
      <c r="G3" s="1" t="str">
        <f>[1]SBNA!F1</f>
        <v>May 14</v>
      </c>
      <c r="H3" s="1" t="str">
        <f>[1]SBNA!G1</f>
        <v>Jun 14</v>
      </c>
      <c r="I3" s="1" t="str">
        <f>[1]SBNA!H1</f>
        <v>July 14</v>
      </c>
      <c r="J3" s="1" t="str">
        <f>[1]SBNA!I1</f>
        <v>Aug 14</v>
      </c>
      <c r="K3" s="1" t="str">
        <f>[1]SBNA!J1</f>
        <v>Sept 14</v>
      </c>
      <c r="L3" s="1" t="str">
        <f>[1]SBNA!K1</f>
        <v>Oct 14</v>
      </c>
      <c r="M3" s="1" t="str">
        <f>[1]SBNA!L1</f>
        <v>Nov 14</v>
      </c>
      <c r="N3" s="1" t="str">
        <f>[1]SBNA!M1</f>
        <v>Dec 14</v>
      </c>
      <c r="O3" s="1" t="str">
        <f>[1]SBNA!N1</f>
        <v>Jan 15</v>
      </c>
      <c r="P3" s="1" t="str">
        <f>[1]SBNA!O1</f>
        <v>Feb 15</v>
      </c>
      <c r="Q3" s="1" t="str">
        <f>[1]SBNA!P1</f>
        <v>Mar 15</v>
      </c>
      <c r="R3" s="1" t="str">
        <f>[1]SBNA!Q1</f>
        <v>Apr 15</v>
      </c>
      <c r="S3" s="1" t="str">
        <f>[1]SBNA!R1</f>
        <v>May 15</v>
      </c>
      <c r="T3" s="1" t="str">
        <f>[1]SBNA!S1</f>
        <v>Jun 15</v>
      </c>
      <c r="U3" s="1" t="str">
        <f>[1]SBNA!T1</f>
        <v>Jul 15</v>
      </c>
      <c r="V3" s="1" t="str">
        <f>[1]SBNA!U1</f>
        <v>Aug 15</v>
      </c>
      <c r="W3" s="1" t="str">
        <f>[1]SBNA!V1</f>
        <v>Sept 15</v>
      </c>
      <c r="X3" s="1" t="str">
        <f>[1]SBNA!W1</f>
        <v>Oct 15</v>
      </c>
      <c r="Y3" s="1" t="str">
        <f>[1]SBNA!X1</f>
        <v>Nov15</v>
      </c>
      <c r="Z3" s="1" t="str">
        <f>[1]SBNA!Y1</f>
        <v>Dec15</v>
      </c>
      <c r="AA3" s="1" t="str">
        <f>[1]SBNA!Z1</f>
        <v>Jan16</v>
      </c>
      <c r="AB3" s="1" t="str">
        <f>[1]SBNA!AA1</f>
        <v>Feb16</v>
      </c>
      <c r="AC3" s="1" t="str">
        <f>[1]SBNA!AB1</f>
        <v>Mar16</v>
      </c>
    </row>
    <row r="4" spans="1:29" x14ac:dyDescent="0.25">
      <c r="B4" s="5" t="s">
        <v>11</v>
      </c>
      <c r="C4" s="25">
        <f>SBNA!C4+SC!C4</f>
        <v>76113405792.946991</v>
      </c>
      <c r="D4" s="25">
        <f>SBNA!D4+SC!D4</f>
        <v>77335091258.623993</v>
      </c>
      <c r="E4" s="25">
        <f>SBNA!E4+SC!E4</f>
        <v>77253650680.056</v>
      </c>
      <c r="F4" s="25">
        <f>SBNA!F4+SC!F4</f>
        <v>78122729779.113983</v>
      </c>
      <c r="G4" s="25">
        <f>SBNA!G4+SC!G4</f>
        <v>78271725500.635025</v>
      </c>
      <c r="H4" s="25">
        <f>SBNA!H4+SC!H4</f>
        <v>78565632488.945999</v>
      </c>
      <c r="I4" s="25">
        <f>SBNA!I4+SC!I4</f>
        <v>79428856434.716003</v>
      </c>
      <c r="J4" s="25">
        <f>SBNA!J4+SC!J4</f>
        <v>80064368372.897995</v>
      </c>
      <c r="K4" s="25">
        <f>SBNA!K4+SC!K4</f>
        <v>77157772588.362</v>
      </c>
      <c r="L4" s="25">
        <f>SBNA!L4+SC!L4</f>
        <v>77389637831.138</v>
      </c>
      <c r="M4" s="25">
        <f>SBNA!M4+SC!M4</f>
        <v>77629721250.040009</v>
      </c>
      <c r="N4" s="25">
        <f>SBNA!N4+SC!N4</f>
        <v>78328902721.409988</v>
      </c>
      <c r="O4" s="25">
        <f>SBNA!O4+SC!O4</f>
        <v>78373642510.932999</v>
      </c>
      <c r="P4" s="25">
        <f>SBNA!P4+SC!P4</f>
        <v>79005503499.579987</v>
      </c>
      <c r="Q4" s="25">
        <f>SBNA!Q4+SC!Q4</f>
        <v>81773734866.459</v>
      </c>
      <c r="R4" s="25">
        <f>SBNA!R4+SC!R4</f>
        <v>82043931562.494019</v>
      </c>
      <c r="S4" s="25">
        <f>SBNA!S4+SC!S4</f>
        <v>82031400997.959</v>
      </c>
      <c r="T4" s="25">
        <f>SBNA!T4+SC!T4</f>
        <v>83062057406.759033</v>
      </c>
      <c r="U4" s="25">
        <f>SBNA!U4+SC!U4</f>
        <v>84231915908.208984</v>
      </c>
      <c r="V4" s="25">
        <f>SBNA!V4+SC!V4</f>
        <v>84579791301.399994</v>
      </c>
      <c r="W4" s="25">
        <f>SBNA!W4+SC!W4</f>
        <v>83444626030.207016</v>
      </c>
      <c r="X4" s="25">
        <f>SBNA!X4+SC!X4</f>
        <v>84471541042.903</v>
      </c>
      <c r="Y4" s="25">
        <f>SBNA!Y4+SC!Y4</f>
        <v>83918290160.917999</v>
      </c>
      <c r="Z4" s="25">
        <f>SBNA!Z4+SC!Z4</f>
        <v>84386853111.519989</v>
      </c>
      <c r="AA4" s="25">
        <f>SBNA!AA4+SC!AA4</f>
        <v>84995045820.708969</v>
      </c>
      <c r="AB4" s="25">
        <f>SBNA!AB4+SC!AB4</f>
        <v>84378497338.549011</v>
      </c>
      <c r="AC4" s="25">
        <f>SBNA!AC4+SC!AC4</f>
        <v>85384294289.159012</v>
      </c>
    </row>
    <row r="5" spans="1:29" x14ac:dyDescent="0.25">
      <c r="B5" s="5" t="s">
        <v>2</v>
      </c>
      <c r="C5" s="25">
        <f>SBNA!C5+SC!C5</f>
        <v>73461862906.196335</v>
      </c>
      <c r="D5" s="25">
        <f>SBNA!D5+SC!D5</f>
        <v>73962865942.08316</v>
      </c>
      <c r="E5" s="25">
        <f>SBNA!E5+SC!E5</f>
        <v>74430013885.665176</v>
      </c>
      <c r="F5" s="25">
        <f>SBNA!F5+SC!F5</f>
        <v>74960833798.040329</v>
      </c>
      <c r="G5" s="25">
        <f>SBNA!G5+SC!G5</f>
        <v>75433157402.558929</v>
      </c>
      <c r="H5" s="25">
        <f>SBNA!H5+SC!H5</f>
        <v>75944332687.682587</v>
      </c>
      <c r="I5" s="25">
        <f>SBNA!I5+SC!I5</f>
        <v>76402102717.227081</v>
      </c>
      <c r="J5" s="25">
        <f>SBNA!J5+SC!J5</f>
        <v>76889792433.220917</v>
      </c>
      <c r="K5" s="25">
        <f>SBNA!K5+SC!K5</f>
        <v>77142111632.690079</v>
      </c>
      <c r="L5" s="25">
        <f>SBNA!L5+SC!L5</f>
        <v>77378515380.845245</v>
      </c>
      <c r="M5" s="25">
        <f>SBNA!M5+SC!M5</f>
        <v>77664042505.300415</v>
      </c>
      <c r="N5" s="25">
        <f>SBNA!N5+SC!N5</f>
        <v>77971791224.907166</v>
      </c>
      <c r="O5" s="25">
        <f>SBNA!O5+SC!O5</f>
        <v>78160144284.739319</v>
      </c>
      <c r="P5" s="25">
        <f>SBNA!P5+SC!P5</f>
        <v>78299345304.819</v>
      </c>
      <c r="Q5" s="25">
        <f>SBNA!Q5+SC!Q5</f>
        <v>78676018987.019257</v>
      </c>
      <c r="R5" s="25">
        <f>SBNA!R5+SC!R5</f>
        <v>79002785802.300919</v>
      </c>
      <c r="S5" s="25">
        <f>SBNA!S5+SC!S5</f>
        <v>79316092093.744568</v>
      </c>
      <c r="T5" s="25">
        <f>SBNA!T5+SC!T5</f>
        <v>79690794170.229004</v>
      </c>
      <c r="U5" s="25">
        <f>SBNA!U5+SC!U5</f>
        <v>80091049126.353424</v>
      </c>
      <c r="V5" s="25">
        <f>SBNA!V5+SC!V5</f>
        <v>80467334370.395248</v>
      </c>
      <c r="W5" s="25">
        <f>SBNA!W5+SC!W5</f>
        <v>80991238823.882324</v>
      </c>
      <c r="X5" s="25">
        <f>SBNA!X5+SC!X5</f>
        <v>81581397424.862762</v>
      </c>
      <c r="Y5" s="25">
        <f>SBNA!Y5+SC!Y5</f>
        <v>82105444834.102585</v>
      </c>
      <c r="Z5" s="25">
        <f>SBNA!Z5+SC!Z5</f>
        <v>82610274033.278412</v>
      </c>
      <c r="AA5" s="25">
        <f>SBNA!AA5+SC!AA5</f>
        <v>83162057642.426422</v>
      </c>
      <c r="AB5" s="25">
        <f>SBNA!AB5+SC!AB5</f>
        <v>83609807129.007172</v>
      </c>
      <c r="AC5" s="25">
        <f>SBNA!AC5+SC!AC5</f>
        <v>83910687080.898819</v>
      </c>
    </row>
    <row r="6" spans="1:29" ht="15" customHeight="1" x14ac:dyDescent="0.25">
      <c r="A6" s="27"/>
      <c r="B6" s="10" t="s">
        <v>18</v>
      </c>
      <c r="C6" s="4">
        <f>SBNA!C6+SC!C6</f>
        <v>225453527.94299906</v>
      </c>
      <c r="D6" s="4">
        <f>SBNA!D6+SC!D6</f>
        <v>158827109.05699906</v>
      </c>
      <c r="E6" s="4">
        <f>SBNA!E6+SC!E6</f>
        <v>314297139.63300246</v>
      </c>
      <c r="F6" s="4">
        <f>SBNA!F6+SC!F6</f>
        <v>225790764.62799937</v>
      </c>
      <c r="G6" s="4">
        <f>SBNA!G6+SC!G6</f>
        <v>225111021.58399975</v>
      </c>
      <c r="H6" s="4">
        <f>SBNA!H6+SC!H6</f>
        <v>98250663.938000053</v>
      </c>
      <c r="I6" s="4">
        <f>SBNA!I6+SC!I6</f>
        <v>247967655.56000018</v>
      </c>
      <c r="J6" s="4">
        <f>SBNA!J6+SC!J6</f>
        <v>259073174.59100008</v>
      </c>
      <c r="K6" s="4">
        <f>SBNA!K6+SC!K6</f>
        <v>263611586.75899982</v>
      </c>
      <c r="L6" s="4">
        <f>SBNA!L6+SC!L6</f>
        <v>255334332.06399989</v>
      </c>
      <c r="M6" s="4">
        <f>SBNA!M6+SC!M6</f>
        <v>190994027.74000028</v>
      </c>
      <c r="N6" s="4">
        <f>SBNA!N6+SC!N6</f>
        <v>151064381.68100023</v>
      </c>
      <c r="O6" s="4">
        <f>SBNA!O6+SC!O6</f>
        <v>192419092.79400003</v>
      </c>
      <c r="P6" s="4">
        <f>SBNA!P6+SC!P6</f>
        <v>174855630.99899995</v>
      </c>
      <c r="Q6" s="4">
        <f>SBNA!Q6+SC!Q6</f>
        <v>285706178.44599998</v>
      </c>
      <c r="R6" s="4">
        <f>SBNA!R6+SC!R6</f>
        <v>253938638.22300005</v>
      </c>
      <c r="S6" s="4">
        <f>SBNA!S6+SC!S6</f>
        <v>310555077.22099984</v>
      </c>
      <c r="T6" s="4">
        <f>SBNA!T6+SC!T6</f>
        <v>211241116.18500018</v>
      </c>
      <c r="U6" s="4">
        <f>SBNA!U6+SC!U6</f>
        <v>338069959.4920001</v>
      </c>
      <c r="V6" s="4">
        <f>SBNA!V6+SC!V6</f>
        <v>327229227.34799987</v>
      </c>
      <c r="W6" s="4">
        <f>SBNA!W6+SC!W6</f>
        <v>60217090.468999818</v>
      </c>
      <c r="X6" s="4">
        <f>SBNA!X6+SC!X6</f>
        <v>313193551.20999932</v>
      </c>
      <c r="Y6" s="4">
        <f>SBNA!Y6+SC!Y6</f>
        <v>315007870.96800107</v>
      </c>
      <c r="Z6" s="4">
        <f>SBNA!Z6+SC!Z6</f>
        <v>317897607.09499967</v>
      </c>
      <c r="AA6" s="4">
        <f>SBNA!AA6+SC!AA6</f>
        <v>285071088.43135124</v>
      </c>
      <c r="AB6" s="4">
        <f>SBNA!AB6+SC!AB6</f>
        <v>251443947.06964886</v>
      </c>
      <c r="AC6" s="4">
        <f>SBNA!AC6+SC!AC6</f>
        <v>282984722.08899957</v>
      </c>
    </row>
    <row r="7" spans="1:29" ht="15.75" thickBot="1" x14ac:dyDescent="0.3">
      <c r="B7" s="6" t="s">
        <v>19</v>
      </c>
      <c r="C7" s="26">
        <f>SBNA!C7+SC!C7</f>
        <v>2014852124.2121985</v>
      </c>
      <c r="D7" s="26">
        <f>SBNA!D7+SC!D7</f>
        <v>2107588745.0961967</v>
      </c>
      <c r="E7" s="26">
        <f>SBNA!E7+SC!E7</f>
        <v>2364351159.036499</v>
      </c>
      <c r="F7" s="26">
        <f>SBNA!F7+SC!F7</f>
        <v>2474381541.2909999</v>
      </c>
      <c r="G7" s="26">
        <f>SBNA!G7+SC!G7</f>
        <v>2537365825.9650002</v>
      </c>
      <c r="H7" s="26">
        <f>SBNA!H7+SC!H7</f>
        <v>2495093226.7829995</v>
      </c>
      <c r="I7" s="26">
        <f>SBNA!I7+SC!I7</f>
        <v>2547356819.5630002</v>
      </c>
      <c r="J7" s="26">
        <f>SBNA!J7+SC!J7</f>
        <v>2624652504.0620003</v>
      </c>
      <c r="K7" s="26">
        <f>SBNA!K7+SC!K7</f>
        <v>2667544126.9959998</v>
      </c>
      <c r="L7" s="26">
        <f>SBNA!L7+SC!L7</f>
        <v>2720329240.211</v>
      </c>
      <c r="M7" s="26">
        <f>SBNA!M7+SC!M7</f>
        <v>2668948884.1660004</v>
      </c>
      <c r="N7" s="26">
        <f>SBNA!N7+SC!N7</f>
        <v>2615775385.178</v>
      </c>
      <c r="O7" s="26">
        <f>SBNA!O7+SC!O7</f>
        <v>2582740950.0290012</v>
      </c>
      <c r="P7" s="26">
        <f>SBNA!P7+SC!P7</f>
        <v>2598769471.9710021</v>
      </c>
      <c r="Q7" s="26">
        <f>SBNA!Q7+SC!Q7</f>
        <v>2570178510.7839994</v>
      </c>
      <c r="R7" s="26">
        <f>SBNA!R7+SC!R7</f>
        <v>2598326384.3790002</v>
      </c>
      <c r="S7" s="26">
        <f>SBNA!S7+SC!S7</f>
        <v>2683770440.0160007</v>
      </c>
      <c r="T7" s="26">
        <f>SBNA!T7+SC!T7</f>
        <v>2796760892.2630005</v>
      </c>
      <c r="U7" s="26">
        <f>SBNA!U7+SC!U7</f>
        <v>2886863196.1950002</v>
      </c>
      <c r="V7" s="26">
        <f>SBNA!V7+SC!V7</f>
        <v>2955019248.9520006</v>
      </c>
      <c r="W7" s="26">
        <f>SBNA!W7+SC!W7</f>
        <v>2751624752.6619997</v>
      </c>
      <c r="X7" s="26">
        <f>SBNA!X7+SC!X7</f>
        <v>2809483971.8079996</v>
      </c>
      <c r="Y7" s="26">
        <f>SBNA!Y7+SC!Y7</f>
        <v>2933497815.0359998</v>
      </c>
      <c r="Z7" s="26">
        <f>SBNA!Z7+SC!Z7</f>
        <v>3100331040.4499998</v>
      </c>
      <c r="AA7" s="26">
        <f>SBNA!AA7+SC!AA7</f>
        <v>3192983036.0873513</v>
      </c>
      <c r="AB7" s="26">
        <f>SBNA!AB7+SC!AB7</f>
        <v>3269571352.1580005</v>
      </c>
      <c r="AC7" s="26">
        <f>SBNA!AC7+SC!AC7</f>
        <v>3266849895.8009996</v>
      </c>
    </row>
    <row r="8" spans="1:29" ht="15.75" customHeight="1" thickTop="1" x14ac:dyDescent="0.25">
      <c r="A8" s="27"/>
      <c r="B8" s="8" t="s">
        <v>3</v>
      </c>
      <c r="C8" s="9">
        <f>C7/C5</f>
        <v>2.7427185270062767E-2</v>
      </c>
      <c r="D8" s="9">
        <f t="shared" ref="D8:AC8" si="0">D7/D5</f>
        <v>2.8495228223667676E-2</v>
      </c>
      <c r="E8" s="9">
        <f t="shared" si="0"/>
        <v>3.1766098588513904E-2</v>
      </c>
      <c r="F8" s="9">
        <f t="shared" si="0"/>
        <v>3.3008991708356458E-2</v>
      </c>
      <c r="G8" s="9">
        <f t="shared" si="0"/>
        <v>3.3637274553204963E-2</v>
      </c>
      <c r="H8" s="9">
        <f t="shared" si="0"/>
        <v>3.2854238604530905E-2</v>
      </c>
      <c r="I8" s="9">
        <f t="shared" si="0"/>
        <v>3.3341449108947423E-2</v>
      </c>
      <c r="J8" s="9">
        <f t="shared" si="0"/>
        <v>3.4135252820997289E-2</v>
      </c>
      <c r="K8" s="9">
        <f t="shared" si="0"/>
        <v>3.4579609898383823E-2</v>
      </c>
      <c r="L8" s="9">
        <f t="shared" si="0"/>
        <v>3.515613121836151E-2</v>
      </c>
      <c r="M8" s="9">
        <f t="shared" si="0"/>
        <v>3.4365309840571977E-2</v>
      </c>
      <c r="N8" s="9">
        <f t="shared" si="0"/>
        <v>3.3547714424475364E-2</v>
      </c>
      <c r="O8" s="9">
        <f t="shared" si="0"/>
        <v>3.3044219322574592E-2</v>
      </c>
      <c r="P8" s="9">
        <f t="shared" si="0"/>
        <v>3.3190181371938736E-2</v>
      </c>
      <c r="Q8" s="9">
        <f t="shared" si="0"/>
        <v>3.2667876995759695E-2</v>
      </c>
      <c r="R8" s="9">
        <f t="shared" si="0"/>
        <v>3.2889047620183097E-2</v>
      </c>
      <c r="S8" s="9">
        <f t="shared" si="0"/>
        <v>3.3836392706337863E-2</v>
      </c>
      <c r="T8" s="9">
        <f t="shared" si="0"/>
        <v>3.5095156490582674E-2</v>
      </c>
      <c r="U8" s="9">
        <f t="shared" si="0"/>
        <v>3.6044766895744124E-2</v>
      </c>
      <c r="V8" s="9">
        <f t="shared" si="0"/>
        <v>3.6723215352827472E-2</v>
      </c>
      <c r="W8" s="9">
        <f t="shared" si="0"/>
        <v>3.3974350715211106E-2</v>
      </c>
      <c r="X8" s="9">
        <f t="shared" si="0"/>
        <v>3.4437801514684285E-2</v>
      </c>
      <c r="Y8" s="9">
        <f t="shared" si="0"/>
        <v>3.5728419972186405E-2</v>
      </c>
      <c r="Z8" s="9">
        <f t="shared" si="0"/>
        <v>3.7529606053613551E-2</v>
      </c>
      <c r="AA8" s="9">
        <f t="shared" si="0"/>
        <v>3.839470939759914E-2</v>
      </c>
      <c r="AB8" s="9">
        <f t="shared" si="0"/>
        <v>3.9105117741907475E-2</v>
      </c>
      <c r="AC8" s="9">
        <f t="shared" si="0"/>
        <v>3.893246509412334E-2</v>
      </c>
    </row>
    <row r="9" spans="1:29" s="19" customFormat="1" ht="15" customHeight="1" x14ac:dyDescent="0.25">
      <c r="A9" s="16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15" customHeight="1" x14ac:dyDescent="0.25">
      <c r="A10" s="27"/>
      <c r="B10" s="3" t="s">
        <v>8</v>
      </c>
      <c r="C10" s="4">
        <f>SBNA!C10+SC!C10</f>
        <v>1965143868.689636</v>
      </c>
      <c r="D10" s="4">
        <f>SBNA!D10+SC!D10</f>
        <v>1803063596.7897806</v>
      </c>
      <c r="E10" s="4">
        <f>SBNA!E10+SC!E10</f>
        <v>1686471956.3286328</v>
      </c>
      <c r="F10" s="4">
        <f>SBNA!F10+SC!F10</f>
        <v>1672452827.7811706</v>
      </c>
      <c r="G10" s="4">
        <f>SBNA!G10+SC!G10</f>
        <v>1728063597.4081709</v>
      </c>
      <c r="H10" s="4">
        <f>SBNA!H10+SC!H10</f>
        <v>1796079840.7099061</v>
      </c>
      <c r="I10" s="4">
        <f>SBNA!I10+SC!I10</f>
        <v>1820535642.8714375</v>
      </c>
      <c r="J10" s="4">
        <f>SBNA!J10+SC!J10</f>
        <v>1870844097.8437529</v>
      </c>
      <c r="K10" s="4">
        <f>SBNA!K10+SC!K10</f>
        <v>1670845569.1296067</v>
      </c>
      <c r="L10" s="4">
        <f>SBNA!L10+SC!L10</f>
        <v>1608814897.037684</v>
      </c>
      <c r="M10" s="4">
        <f>SBNA!M10+SC!M10</f>
        <v>1693408920.0631971</v>
      </c>
      <c r="N10" s="4">
        <f>SBNA!N10+SC!N10</f>
        <v>1734146395.912313</v>
      </c>
      <c r="O10" s="4">
        <f>SBNA!O10+SC!O10</f>
        <v>1647152211.6781592</v>
      </c>
      <c r="P10" s="4">
        <f>SBNA!P10+SC!P10</f>
        <v>1464409532.784718</v>
      </c>
      <c r="Q10" s="4">
        <f>SBNA!Q10+SC!Q10</f>
        <v>1374571755.2435966</v>
      </c>
      <c r="R10" s="4">
        <f>SBNA!R10+SC!R10</f>
        <v>1343822162.636857</v>
      </c>
      <c r="S10" s="4">
        <f>SBNA!S10+SC!S10</f>
        <v>1400758877.6559858</v>
      </c>
      <c r="T10" s="4">
        <f>SBNA!T10+SC!T10</f>
        <v>1421247334.1685278</v>
      </c>
      <c r="U10" s="4">
        <f>SBNA!U10+SC!U10</f>
        <v>1471854508.7555001</v>
      </c>
      <c r="V10" s="4">
        <f>SBNA!V10+SC!V10</f>
        <v>1545845733.7455001</v>
      </c>
      <c r="W10" s="4">
        <f>SBNA!W10+SC!W10</f>
        <v>1541686594.8745</v>
      </c>
      <c r="X10" s="4">
        <f>SBNA!X10+SC!X10</f>
        <v>1529129226.0685</v>
      </c>
      <c r="Y10" s="4">
        <f>SBNA!Y10+SC!Y10</f>
        <v>1674517667.9744999</v>
      </c>
      <c r="Z10" s="4">
        <f>SBNA!Z10+SC!Z10</f>
        <v>1735722204.5726321</v>
      </c>
      <c r="AA10" s="4">
        <f>SBNA!AA10+SC!AA10</f>
        <v>1754774993.8459001</v>
      </c>
      <c r="AB10" s="4">
        <f>SBNA!AB10+SC!AB10</f>
        <v>1536525737.5605998</v>
      </c>
      <c r="AC10" s="4">
        <f>SBNA!AC10+SC!AC10</f>
        <v>1572994599.7525001</v>
      </c>
    </row>
    <row r="11" spans="1:29" s="19" customFormat="1" ht="15" customHeight="1" thickBot="1" x14ac:dyDescent="0.3">
      <c r="A11" s="27"/>
      <c r="B11" s="29" t="s">
        <v>14</v>
      </c>
      <c r="C11" s="30"/>
      <c r="D11" s="30"/>
      <c r="E11" s="4">
        <v>1105329655.4400003</v>
      </c>
      <c r="F11" s="30"/>
      <c r="G11" s="30"/>
      <c r="H11" s="4">
        <v>1294004628</v>
      </c>
      <c r="I11" s="30"/>
      <c r="J11" s="30"/>
      <c r="K11" s="4">
        <v>1460583225</v>
      </c>
      <c r="L11" s="30"/>
      <c r="M11" s="30"/>
      <c r="N11" s="4">
        <v>1751052180</v>
      </c>
      <c r="O11" s="30"/>
      <c r="P11" s="30"/>
      <c r="Q11" s="4">
        <v>2300703721</v>
      </c>
      <c r="R11" s="30"/>
      <c r="S11" s="30"/>
      <c r="T11" s="4">
        <v>2861260085.77</v>
      </c>
      <c r="U11" s="30"/>
      <c r="V11" s="30"/>
      <c r="W11" s="4">
        <v>2801561814.9306078</v>
      </c>
      <c r="X11" s="30"/>
      <c r="Y11" s="30"/>
      <c r="Z11" s="4">
        <v>3203758726.841929</v>
      </c>
      <c r="AA11" s="30"/>
      <c r="AB11" s="30"/>
      <c r="AC11" s="4">
        <v>3533939463.0394669</v>
      </c>
    </row>
    <row r="12" spans="1:29" s="19" customFormat="1" ht="15" customHeight="1" thickTop="1" x14ac:dyDescent="0.25">
      <c r="A12" s="27"/>
      <c r="B12" s="8" t="s">
        <v>20</v>
      </c>
      <c r="C12" s="20"/>
      <c r="D12" s="20"/>
      <c r="E12" s="20">
        <f t="shared" ref="E12:AC12" si="1">E11/E10</f>
        <v>0.65540944887470831</v>
      </c>
      <c r="F12" s="20"/>
      <c r="G12" s="20"/>
      <c r="H12" s="20">
        <f t="shared" si="1"/>
        <v>0.72046052668156479</v>
      </c>
      <c r="I12" s="20"/>
      <c r="J12" s="20"/>
      <c r="K12" s="20">
        <f t="shared" si="1"/>
        <v>0.87415812208237853</v>
      </c>
      <c r="L12" s="20"/>
      <c r="M12" s="20"/>
      <c r="N12" s="20">
        <f t="shared" si="1"/>
        <v>1.0097487640763991</v>
      </c>
      <c r="O12" s="20"/>
      <c r="P12" s="20"/>
      <c r="Q12" s="20">
        <f t="shared" si="1"/>
        <v>1.6737603637085339</v>
      </c>
      <c r="R12" s="20"/>
      <c r="S12" s="20"/>
      <c r="T12" s="20">
        <f t="shared" si="1"/>
        <v>2.0132034847009388</v>
      </c>
      <c r="U12" s="20"/>
      <c r="V12" s="20"/>
      <c r="W12" s="20">
        <f t="shared" si="1"/>
        <v>1.817205795422167</v>
      </c>
      <c r="X12" s="20"/>
      <c r="Y12" s="20"/>
      <c r="Z12" s="20">
        <f t="shared" si="1"/>
        <v>1.8457784998093951</v>
      </c>
      <c r="AA12" s="20"/>
      <c r="AB12" s="20"/>
      <c r="AC12" s="20">
        <f t="shared" si="1"/>
        <v>2.2466316563295945</v>
      </c>
    </row>
    <row r="14" spans="1:29" ht="15" customHeight="1" x14ac:dyDescent="0.25">
      <c r="A14" s="27"/>
      <c r="B14" s="3" t="s">
        <v>4</v>
      </c>
      <c r="C14" s="4">
        <f>SBNA!C14+SC!C14</f>
        <v>104304329406.74919</v>
      </c>
      <c r="D14" s="4">
        <f>SBNA!D14+SC!D14</f>
        <v>105821563720.49399</v>
      </c>
      <c r="E14" s="4">
        <f>SBNA!E14+SC!E14</f>
        <v>106073537028.21532</v>
      </c>
      <c r="F14" s="4">
        <f>SBNA!F14+SC!F14</f>
        <v>107120457405.47707</v>
      </c>
      <c r="G14" s="4">
        <f>SBNA!G14+SC!G14</f>
        <v>107580933851.91754</v>
      </c>
      <c r="H14" s="4">
        <f>SBNA!H14+SC!H14</f>
        <v>109101472132.66</v>
      </c>
      <c r="I14" s="4">
        <f>SBNA!I14+SC!I14</f>
        <v>110243923753.16141</v>
      </c>
      <c r="J14" s="4">
        <f>SBNA!J14+SC!J14</f>
        <v>110483602192.73149</v>
      </c>
      <c r="K14" s="4">
        <f>SBNA!K14+SC!K14</f>
        <v>109082962452.53119</v>
      </c>
      <c r="L14" s="4">
        <f>SBNA!L14+SC!L14</f>
        <v>109278965903.6004</v>
      </c>
      <c r="M14" s="4">
        <f>SBNA!M14+SC!M14</f>
        <v>109860236998.5365</v>
      </c>
      <c r="N14" s="4">
        <f>SBNA!N14+SC!N14</f>
        <v>111367910243.60239</v>
      </c>
      <c r="O14" s="4">
        <f>SBNA!O14+SC!O14</f>
        <v>112230738528.92442</v>
      </c>
      <c r="P14" s="4">
        <f>SBNA!P14+SC!P14</f>
        <v>112584058905.28818</v>
      </c>
      <c r="Q14" s="4">
        <f>SBNA!Q14+SC!Q14</f>
        <v>114552268417.81619</v>
      </c>
      <c r="R14" s="4">
        <f>SBNA!R14+SC!R14</f>
        <v>116136149918.41061</v>
      </c>
      <c r="S14" s="4">
        <f>SBNA!S14+SC!S14</f>
        <v>116237520041.86311</v>
      </c>
      <c r="T14" s="4">
        <f>SBNA!T14+SC!T14</f>
        <v>117352223616.99522</v>
      </c>
      <c r="U14" s="4">
        <f>SBNA!U14+SC!U14</f>
        <v>118925830074.38019</v>
      </c>
      <c r="V14" s="4">
        <f>SBNA!V14+SC!V14</f>
        <v>119388156634.1113</v>
      </c>
      <c r="W14" s="4">
        <f>SBNA!W14+SC!W14</f>
        <v>119316400102.13733</v>
      </c>
      <c r="X14" s="4">
        <f>SBNA!X14+SC!X14</f>
        <v>120204242854.8761</v>
      </c>
      <c r="Y14" s="4">
        <f>SBNA!Y14+SC!Y14</f>
        <v>119865212949.9032</v>
      </c>
      <c r="Z14" s="4">
        <f>SBNA!Z14+SC!Z14</f>
        <v>120816929983.60129</v>
      </c>
      <c r="AA14" s="4">
        <f>SBNA!AA14+SC!AA14</f>
        <v>121201332165.34679</v>
      </c>
      <c r="AB14" s="4">
        <f>SBNA!AB14+SC!AB14</f>
        <v>120259894891.92142</v>
      </c>
      <c r="AC14" s="4">
        <f>SBNA!AC14+SC!AC14</f>
        <v>119164738842.51871</v>
      </c>
    </row>
    <row r="15" spans="1:29" s="19" customFormat="1" ht="15" customHeight="1" x14ac:dyDescent="0.25">
      <c r="A15" s="27"/>
      <c r="B15" s="3" t="s">
        <v>8</v>
      </c>
      <c r="C15" s="4">
        <f>SBNA!C15+SC!C15</f>
        <v>1965143868.689636</v>
      </c>
      <c r="D15" s="4">
        <f>SBNA!D15+SC!D15</f>
        <v>1803063596.7897806</v>
      </c>
      <c r="E15" s="4">
        <f>SBNA!E15+SC!E15</f>
        <v>1686471956.3286328</v>
      </c>
      <c r="F15" s="4">
        <f>SBNA!F15+SC!F15</f>
        <v>1672452827.7811706</v>
      </c>
      <c r="G15" s="4">
        <f>SBNA!G15+SC!G15</f>
        <v>1728063597.4081709</v>
      </c>
      <c r="H15" s="4">
        <f>SBNA!H15+SC!H15</f>
        <v>1796079840.7099061</v>
      </c>
      <c r="I15" s="4">
        <f>SBNA!I15+SC!I15</f>
        <v>1820535642.8714375</v>
      </c>
      <c r="J15" s="4">
        <f>SBNA!J15+SC!J15</f>
        <v>1870844097.8437529</v>
      </c>
      <c r="K15" s="4">
        <f>SBNA!K15+SC!K15</f>
        <v>1670845569.1296067</v>
      </c>
      <c r="L15" s="4">
        <f>SBNA!L15+SC!L15</f>
        <v>1608814897.037684</v>
      </c>
      <c r="M15" s="4">
        <f>SBNA!M15+SC!M15</f>
        <v>1693408920.0631971</v>
      </c>
      <c r="N15" s="4">
        <f>SBNA!N15+SC!N15</f>
        <v>1734146395.912313</v>
      </c>
      <c r="O15" s="4">
        <f>SBNA!O15+SC!O15</f>
        <v>1647152211.6781592</v>
      </c>
      <c r="P15" s="4">
        <f>SBNA!P15+SC!P15</f>
        <v>1464409532.784718</v>
      </c>
      <c r="Q15" s="4">
        <f>SBNA!Q15+SC!Q15</f>
        <v>1374571755.2435966</v>
      </c>
      <c r="R15" s="4">
        <f>SBNA!R15+SC!R15</f>
        <v>1343822162.636857</v>
      </c>
      <c r="S15" s="4">
        <f>SBNA!S15+SC!S15</f>
        <v>1400758877.6559858</v>
      </c>
      <c r="T15" s="4">
        <f>SBNA!T15+SC!T15</f>
        <v>1421247334.1685278</v>
      </c>
      <c r="U15" s="4">
        <f>SBNA!U15+SC!U15</f>
        <v>1471854508.7555001</v>
      </c>
      <c r="V15" s="4">
        <f>SBNA!V15+SC!V15</f>
        <v>1545845733.7455001</v>
      </c>
      <c r="W15" s="4">
        <f>SBNA!W15+SC!W15</f>
        <v>1541686594.8745</v>
      </c>
      <c r="X15" s="4">
        <f>SBNA!X15+SC!X15</f>
        <v>1529129226.0685</v>
      </c>
      <c r="Y15" s="4">
        <f>SBNA!Y15+SC!Y15</f>
        <v>1674517667.9744999</v>
      </c>
      <c r="Z15" s="4">
        <f>SBNA!Z15+SC!Z15</f>
        <v>1735722204.5726321</v>
      </c>
      <c r="AA15" s="4">
        <f>SBNA!AA15+SC!AA15</f>
        <v>1754774993.8459001</v>
      </c>
      <c r="AB15" s="4">
        <f>SBNA!AB15+SC!AB15</f>
        <v>1536525737.5605998</v>
      </c>
      <c r="AC15" s="4">
        <f>SBNA!AC15+SC!AC15</f>
        <v>1572994599.7525001</v>
      </c>
    </row>
    <row r="16" spans="1:29" ht="15.75" customHeight="1" thickBot="1" x14ac:dyDescent="0.3">
      <c r="A16" s="27"/>
      <c r="B16" s="21" t="s">
        <v>10</v>
      </c>
      <c r="C16" s="7">
        <f>SBNA!C16+SC!C16</f>
        <v>-71033200.589617491</v>
      </c>
      <c r="D16" s="13">
        <f>D15-C15</f>
        <v>-162080271.89985538</v>
      </c>
      <c r="E16" s="13">
        <f t="shared" ref="E16:AC16" si="2">E15-D15</f>
        <v>-116591640.46114779</v>
      </c>
      <c r="F16" s="13">
        <f t="shared" si="2"/>
        <v>-14019128.547462225</v>
      </c>
      <c r="G16" s="13">
        <f t="shared" si="2"/>
        <v>55610769.627000332</v>
      </c>
      <c r="H16" s="13">
        <f t="shared" si="2"/>
        <v>68016243.301735163</v>
      </c>
      <c r="I16" s="13">
        <f t="shared" si="2"/>
        <v>24455802.161531448</v>
      </c>
      <c r="J16" s="13">
        <f t="shared" si="2"/>
        <v>50308454.972315311</v>
      </c>
      <c r="K16" s="13">
        <f t="shared" si="2"/>
        <v>-199998528.71414614</v>
      </c>
      <c r="L16" s="13">
        <f t="shared" si="2"/>
        <v>-62030672.09192276</v>
      </c>
      <c r="M16" s="13">
        <f t="shared" si="2"/>
        <v>84594023.025513172</v>
      </c>
      <c r="N16" s="13">
        <f t="shared" si="2"/>
        <v>40737475.849115849</v>
      </c>
      <c r="O16" s="13">
        <f t="shared" si="2"/>
        <v>-86994184.234153748</v>
      </c>
      <c r="P16" s="13">
        <f t="shared" si="2"/>
        <v>-182742678.8934412</v>
      </c>
      <c r="Q16" s="13">
        <f t="shared" si="2"/>
        <v>-89837777.541121483</v>
      </c>
      <c r="R16" s="13">
        <f t="shared" si="2"/>
        <v>-30749592.606739521</v>
      </c>
      <c r="S16" s="13">
        <f t="shared" si="2"/>
        <v>56936715.019128799</v>
      </c>
      <c r="T16" s="13">
        <f t="shared" si="2"/>
        <v>20488456.512542009</v>
      </c>
      <c r="U16" s="13">
        <f t="shared" si="2"/>
        <v>50607174.586972237</v>
      </c>
      <c r="V16" s="13">
        <f t="shared" si="2"/>
        <v>73991224.99000001</v>
      </c>
      <c r="W16" s="13">
        <f t="shared" si="2"/>
        <v>-4159138.8710000515</v>
      </c>
      <c r="X16" s="13">
        <f t="shared" si="2"/>
        <v>-12557368.805999994</v>
      </c>
      <c r="Y16" s="13">
        <f t="shared" si="2"/>
        <v>145388441.9059999</v>
      </c>
      <c r="Z16" s="13">
        <f t="shared" si="2"/>
        <v>61204536.598132133</v>
      </c>
      <c r="AA16" s="13">
        <f t="shared" si="2"/>
        <v>19052789.273267984</v>
      </c>
      <c r="AB16" s="13">
        <f t="shared" si="2"/>
        <v>-218249256.28530025</v>
      </c>
      <c r="AC16" s="13">
        <f t="shared" si="2"/>
        <v>36468862.191900253</v>
      </c>
    </row>
    <row r="17" spans="1:29" ht="15.75" customHeight="1" thickTop="1" x14ac:dyDescent="0.25">
      <c r="A17" s="27"/>
      <c r="B17" s="8" t="s">
        <v>12</v>
      </c>
      <c r="C17" s="9">
        <f t="shared" ref="C17:AC17" si="3">C16/C14</f>
        <v>-6.810187169950892E-4</v>
      </c>
      <c r="D17" s="9">
        <f t="shared" si="3"/>
        <v>-1.5316374678412167E-3</v>
      </c>
      <c r="E17" s="9">
        <f t="shared" si="3"/>
        <v>-1.0991586000392792E-3</v>
      </c>
      <c r="F17" s="9">
        <f t="shared" si="3"/>
        <v>-1.3087256054552122E-4</v>
      </c>
      <c r="G17" s="9">
        <f t="shared" si="3"/>
        <v>5.1692030953688465E-4</v>
      </c>
      <c r="H17" s="9">
        <f t="shared" si="3"/>
        <v>6.2342186564661578E-4</v>
      </c>
      <c r="I17" s="9">
        <f t="shared" si="3"/>
        <v>2.218335607891509E-4</v>
      </c>
      <c r="J17" s="9">
        <f t="shared" si="3"/>
        <v>4.5534770747749037E-4</v>
      </c>
      <c r="K17" s="9">
        <f t="shared" si="3"/>
        <v>-1.8334534029654538E-3</v>
      </c>
      <c r="L17" s="9">
        <f t="shared" si="3"/>
        <v>-5.6763597256806616E-4</v>
      </c>
      <c r="M17" s="9">
        <f t="shared" si="3"/>
        <v>7.7001493294284523E-4</v>
      </c>
      <c r="N17" s="9">
        <f t="shared" si="3"/>
        <v>3.6579186733420855E-4</v>
      </c>
      <c r="O17" s="9">
        <f t="shared" si="3"/>
        <v>-7.7513687760090216E-4</v>
      </c>
      <c r="P17" s="9">
        <f t="shared" si="3"/>
        <v>-1.6231665536874476E-3</v>
      </c>
      <c r="Q17" s="9">
        <f t="shared" si="3"/>
        <v>-7.8425140577267785E-4</v>
      </c>
      <c r="R17" s="9">
        <f t="shared" si="3"/>
        <v>-2.6477193043115429E-4</v>
      </c>
      <c r="S17" s="9">
        <f t="shared" si="3"/>
        <v>4.8983077924084201E-4</v>
      </c>
      <c r="T17" s="9">
        <f t="shared" si="3"/>
        <v>1.7458941876900936E-4</v>
      </c>
      <c r="U17" s="9">
        <f t="shared" si="3"/>
        <v>4.2553560109961664E-4</v>
      </c>
      <c r="V17" s="9">
        <f t="shared" si="3"/>
        <v>6.1975347535317762E-4</v>
      </c>
      <c r="W17" s="9">
        <f t="shared" si="3"/>
        <v>-3.4858065340889787E-5</v>
      </c>
      <c r="X17" s="9">
        <f t="shared" si="3"/>
        <v>-1.0446693484156498E-4</v>
      </c>
      <c r="Y17" s="9">
        <f t="shared" si="3"/>
        <v>1.2129327461067787E-3</v>
      </c>
      <c r="Z17" s="9">
        <f t="shared" si="3"/>
        <v>5.0658907328997305E-4</v>
      </c>
      <c r="AA17" s="9">
        <f t="shared" si="3"/>
        <v>1.5719950377505383E-4</v>
      </c>
      <c r="AB17" s="9">
        <f t="shared" si="3"/>
        <v>-1.8148132964979115E-3</v>
      </c>
      <c r="AC17" s="9">
        <f t="shared" si="3"/>
        <v>3.0603736093522946E-4</v>
      </c>
    </row>
    <row r="19" spans="1:29" x14ac:dyDescent="0.25">
      <c r="B19" s="28" t="s">
        <v>16</v>
      </c>
    </row>
    <row r="20" spans="1:29" x14ac:dyDescent="0.25">
      <c r="B20" s="28" t="s">
        <v>13</v>
      </c>
    </row>
    <row r="21" spans="1:29" x14ac:dyDescent="0.25">
      <c r="B21" s="28" t="s">
        <v>15</v>
      </c>
    </row>
    <row r="22" spans="1:29" x14ac:dyDescent="0.25">
      <c r="B22" s="31" t="s">
        <v>17</v>
      </c>
      <c r="C22" s="31"/>
      <c r="D22" s="31"/>
      <c r="E22" s="31"/>
      <c r="F22" s="31"/>
      <c r="G22" s="31"/>
      <c r="H22" s="31"/>
      <c r="I22" s="34"/>
      <c r="J22" s="34"/>
      <c r="K22" s="34"/>
      <c r="L22" s="34"/>
      <c r="M22" s="34"/>
      <c r="N22" s="34"/>
      <c r="O22" s="34"/>
      <c r="P22" s="34"/>
      <c r="Q22" s="34"/>
    </row>
    <row r="23" spans="1:29" x14ac:dyDescent="0.25">
      <c r="B23" s="40" t="s">
        <v>25</v>
      </c>
      <c r="C23" s="37" t="s">
        <v>21</v>
      </c>
      <c r="D23" s="37" t="s">
        <v>22</v>
      </c>
      <c r="E23" s="38" t="s">
        <v>23</v>
      </c>
      <c r="F23" s="38" t="s">
        <v>24</v>
      </c>
      <c r="G23" s="44">
        <v>42445</v>
      </c>
    </row>
    <row r="24" spans="1:29" x14ac:dyDescent="0.25">
      <c r="A24" t="s">
        <v>0</v>
      </c>
      <c r="B24" s="35" t="s">
        <v>3</v>
      </c>
      <c r="C24" s="36">
        <f>AVERAGE(C8:AC8)</f>
        <v>3.4218807833531401E-2</v>
      </c>
      <c r="D24">
        <f>_xlfn.STDEV.S(C8:AC8)</f>
        <v>2.6662784210073061E-3</v>
      </c>
      <c r="E24" s="39">
        <f>C24+D24*2</f>
        <v>3.9551364675546014E-2</v>
      </c>
      <c r="F24" s="39">
        <f>C24-D24*2</f>
        <v>2.8886250991516788E-2</v>
      </c>
      <c r="G24" s="47">
        <f>AC8</f>
        <v>3.893246509412334E-2</v>
      </c>
    </row>
    <row r="25" spans="1:29" x14ac:dyDescent="0.25">
      <c r="A25" t="s">
        <v>27</v>
      </c>
      <c r="B25" s="8" t="s">
        <v>20</v>
      </c>
      <c r="C25" s="36">
        <f>AVERAGE(C12:AC12)</f>
        <v>1.4284840735206312</v>
      </c>
      <c r="D25">
        <f>_xlfn.STDEV.S(C12:AC12)</f>
        <v>0.61014549175264166</v>
      </c>
      <c r="E25" s="39">
        <f t="shared" ref="E25:E26" si="4">C25+D25*2</f>
        <v>2.6487750570259143</v>
      </c>
      <c r="F25" s="39">
        <f t="shared" ref="F25:F26" si="5">C25-D25*2</f>
        <v>0.20819309001534791</v>
      </c>
      <c r="G25" s="48">
        <f>AC12</f>
        <v>2.2466316563295945</v>
      </c>
      <c r="H25" t="s">
        <v>28</v>
      </c>
    </row>
    <row r="26" spans="1:29" x14ac:dyDescent="0.25">
      <c r="A26" t="s">
        <v>0</v>
      </c>
      <c r="B26" s="8" t="s">
        <v>12</v>
      </c>
      <c r="C26" s="36">
        <f>AVERAGE(C17:AC17)</f>
        <v>-1.629423549196407E-4</v>
      </c>
      <c r="D26">
        <f>_xlfn.STDEV.S(C17:AC17)</f>
        <v>8.4464739141440742E-4</v>
      </c>
      <c r="E26" s="39">
        <f t="shared" si="4"/>
        <v>1.5263524279091742E-3</v>
      </c>
      <c r="F26" s="39">
        <f t="shared" si="5"/>
        <v>-1.8522371377484555E-3</v>
      </c>
      <c r="G26" s="47">
        <f>AC17</f>
        <v>3.0603736093522946E-4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</sheetData>
  <mergeCells count="1"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85" zoomScaleNormal="85" workbookViewId="0">
      <selection activeCell="B14" sqref="B14"/>
    </sheetView>
  </sheetViews>
  <sheetFormatPr defaultRowHeight="15" x14ac:dyDescent="0.25"/>
  <cols>
    <col min="1" max="1" width="14.5703125" bestFit="1" customWidth="1"/>
    <col min="2" max="2" width="38.28515625" bestFit="1" customWidth="1"/>
    <col min="3" max="3" width="9.140625" customWidth="1"/>
  </cols>
  <sheetData>
    <row r="1" spans="1:29" x14ac:dyDescent="0.25">
      <c r="B1" s="49" t="s">
        <v>0</v>
      </c>
    </row>
    <row r="2" spans="1:29" x14ac:dyDescent="0.25">
      <c r="B2" s="50"/>
    </row>
    <row r="3" spans="1:29" x14ac:dyDescent="0.25">
      <c r="B3" s="2" t="s">
        <v>1</v>
      </c>
      <c r="C3" s="1" t="str">
        <f>[1]SBNA!B1</f>
        <v>Jan 14</v>
      </c>
      <c r="D3" s="1" t="str">
        <f>[1]SBNA!C1</f>
        <v>Feb 14</v>
      </c>
      <c r="E3" s="1" t="str">
        <f>[1]SBNA!D1</f>
        <v>Mar 14</v>
      </c>
      <c r="F3" s="1" t="str">
        <f>[1]SBNA!E1</f>
        <v>Apr 14</v>
      </c>
      <c r="G3" s="1" t="str">
        <f>[1]SBNA!F1</f>
        <v>May 14</v>
      </c>
      <c r="H3" s="1" t="str">
        <f>[1]SBNA!G1</f>
        <v>Jun 14</v>
      </c>
      <c r="I3" s="1" t="str">
        <f>[1]SBNA!H1</f>
        <v>July 14</v>
      </c>
      <c r="J3" s="1" t="str">
        <f>[1]SBNA!I1</f>
        <v>Aug 14</v>
      </c>
      <c r="K3" s="1" t="str">
        <f>[1]SBNA!J1</f>
        <v>Sept 14</v>
      </c>
      <c r="L3" s="1" t="str">
        <f>[1]SBNA!K1</f>
        <v>Oct 14</v>
      </c>
      <c r="M3" s="1" t="str">
        <f>[1]SBNA!L1</f>
        <v>Nov 14</v>
      </c>
      <c r="N3" s="1" t="str">
        <f>[1]SBNA!M1</f>
        <v>Dec 14</v>
      </c>
      <c r="O3" s="1" t="str">
        <f>[1]SBNA!N1</f>
        <v>Jan 15</v>
      </c>
      <c r="P3" s="1" t="str">
        <f>[1]SBNA!O1</f>
        <v>Feb 15</v>
      </c>
      <c r="Q3" s="1" t="str">
        <f>[1]SBNA!P1</f>
        <v>Mar 15</v>
      </c>
      <c r="R3" s="1" t="str">
        <f>[1]SBNA!Q1</f>
        <v>Apr 15</v>
      </c>
      <c r="S3" s="1" t="str">
        <f>[1]SBNA!R1</f>
        <v>May 15</v>
      </c>
      <c r="T3" s="1" t="str">
        <f>[1]SBNA!S1</f>
        <v>Jun 15</v>
      </c>
      <c r="U3" s="1" t="str">
        <f>[1]SBNA!T1</f>
        <v>Jul 15</v>
      </c>
      <c r="V3" s="1" t="str">
        <f>[1]SBNA!U1</f>
        <v>Aug 15</v>
      </c>
      <c r="W3" s="1" t="str">
        <f>[1]SBNA!V1</f>
        <v>Sept 15</v>
      </c>
      <c r="X3" s="1" t="str">
        <f>[1]SBNA!W1</f>
        <v>Oct 15</v>
      </c>
      <c r="Y3" s="1" t="str">
        <f>[1]SBNA!X1</f>
        <v>Nov15</v>
      </c>
      <c r="Z3" s="1" t="str">
        <f>[1]SBNA!Y1</f>
        <v>Dec15</v>
      </c>
      <c r="AA3" s="1" t="str">
        <f>[1]SBNA!Z1</f>
        <v>Jan16</v>
      </c>
      <c r="AB3" s="1" t="str">
        <f>[1]SBNA!AA1</f>
        <v>Feb16</v>
      </c>
      <c r="AC3" s="1" t="str">
        <f>[1]SBNA!AB1</f>
        <v>Mar16</v>
      </c>
    </row>
    <row r="4" spans="1:29" x14ac:dyDescent="0.25">
      <c r="B4" s="5" t="s">
        <v>11</v>
      </c>
      <c r="C4" s="25">
        <f>SBNA!C4+SC!C4</f>
        <v>76113405792.946991</v>
      </c>
      <c r="D4" s="25">
        <f>SBNA!D4+SC!D4</f>
        <v>77335091258.623993</v>
      </c>
      <c r="E4" s="25">
        <f>SBNA!E4+SC!E4</f>
        <v>77253650680.056</v>
      </c>
      <c r="F4" s="25">
        <f>SBNA!F4+SC!F4</f>
        <v>78122729779.113983</v>
      </c>
      <c r="G4" s="25">
        <f>SBNA!G4+SC!G4</f>
        <v>78271725500.635025</v>
      </c>
      <c r="H4" s="25">
        <f>SBNA!H4+SC!H4</f>
        <v>78565632488.945999</v>
      </c>
      <c r="I4" s="25">
        <f>SBNA!I4+SC!I4</f>
        <v>79428856434.716003</v>
      </c>
      <c r="J4" s="25">
        <f>SBNA!J4+SC!J4</f>
        <v>80064368372.897995</v>
      </c>
      <c r="K4" s="25">
        <f>SBNA!K4+SC!K4</f>
        <v>77157772588.362</v>
      </c>
      <c r="L4" s="25">
        <f>SBNA!L4+SC!L4</f>
        <v>77389637831.138</v>
      </c>
      <c r="M4" s="25">
        <f>SBNA!M4+SC!M4</f>
        <v>77629721250.040009</v>
      </c>
      <c r="N4" s="25">
        <f>SBNA!N4+SC!N4</f>
        <v>78328902721.409988</v>
      </c>
      <c r="O4" s="25">
        <f>SBNA!O4+SC!O4</f>
        <v>78373642510.932999</v>
      </c>
      <c r="P4" s="25">
        <f>SBNA!P4+SC!P4</f>
        <v>79005503499.579987</v>
      </c>
      <c r="Q4" s="25">
        <f>SBNA!Q4+SC!Q4</f>
        <v>81773734866.459</v>
      </c>
      <c r="R4" s="25">
        <f>SBNA!R4+SC!R4</f>
        <v>82043931562.494019</v>
      </c>
      <c r="S4" s="25">
        <f>SBNA!S4+SC!S4</f>
        <v>82031400997.959</v>
      </c>
      <c r="T4" s="25">
        <f>SBNA!T4+SC!T4</f>
        <v>83062057406.759033</v>
      </c>
      <c r="U4" s="25">
        <f>SBNA!U4+SC!U4</f>
        <v>84231915908.208984</v>
      </c>
      <c r="V4" s="25">
        <f>SBNA!V4+SC!V4</f>
        <v>84579791301.399994</v>
      </c>
      <c r="W4" s="25">
        <f>SBNA!W4+SC!W4</f>
        <v>83444626030.207016</v>
      </c>
      <c r="X4" s="25">
        <f>SBNA!X4+SC!X4</f>
        <v>84471541042.903</v>
      </c>
      <c r="Y4" s="25">
        <f>SBNA!Y4+SC!Y4</f>
        <v>83918290160.917999</v>
      </c>
      <c r="Z4" s="25">
        <f>SBNA!Z4+SC!Z4</f>
        <v>84386853111.519989</v>
      </c>
      <c r="AA4" s="25">
        <f>SBNA!AA4+SC!AA4</f>
        <v>84995045820.708969</v>
      </c>
      <c r="AB4" s="25">
        <f>SBNA!AB4+SC!AB4</f>
        <v>84378497338.549011</v>
      </c>
      <c r="AC4" s="25">
        <f>SBNA!AC4+SC!AC4</f>
        <v>85384294289.159012</v>
      </c>
    </row>
    <row r="5" spans="1:29" x14ac:dyDescent="0.25">
      <c r="B5" s="5" t="s">
        <v>2</v>
      </c>
      <c r="C5" s="25">
        <f>SBNA!C5+SC!C5</f>
        <v>73461862906.196335</v>
      </c>
      <c r="D5" s="25">
        <f>SBNA!D5+SC!D5</f>
        <v>73962865942.08316</v>
      </c>
      <c r="E5" s="25">
        <f>SBNA!E5+SC!E5</f>
        <v>74430013885.665176</v>
      </c>
      <c r="F5" s="25">
        <f>SBNA!F5+SC!F5</f>
        <v>74960833798.040329</v>
      </c>
      <c r="G5" s="25">
        <f>SBNA!G5+SC!G5</f>
        <v>75433157402.558929</v>
      </c>
      <c r="H5" s="25">
        <f>SBNA!H5+SC!H5</f>
        <v>75944332687.682587</v>
      </c>
      <c r="I5" s="25">
        <f>SBNA!I5+SC!I5</f>
        <v>76402102717.227081</v>
      </c>
      <c r="J5" s="25">
        <f>SBNA!J5+SC!J5</f>
        <v>76889792433.220917</v>
      </c>
      <c r="K5" s="25">
        <f>SBNA!K5+SC!K5</f>
        <v>77142111632.690079</v>
      </c>
      <c r="L5" s="25">
        <f>SBNA!L5+SC!L5</f>
        <v>77378515380.845245</v>
      </c>
      <c r="M5" s="25">
        <f>SBNA!M5+SC!M5</f>
        <v>77664042505.300415</v>
      </c>
      <c r="N5" s="25">
        <f>SBNA!N5+SC!N5</f>
        <v>77971791224.907166</v>
      </c>
      <c r="O5" s="25">
        <f>SBNA!O5+SC!O5</f>
        <v>78160144284.739319</v>
      </c>
      <c r="P5" s="25">
        <f>SBNA!P5+SC!P5</f>
        <v>78299345304.819</v>
      </c>
      <c r="Q5" s="25">
        <f>SBNA!Q5+SC!Q5</f>
        <v>78676018987.019257</v>
      </c>
      <c r="R5" s="25">
        <f>SBNA!R5+SC!R5</f>
        <v>79002785802.300919</v>
      </c>
      <c r="S5" s="25">
        <f>SBNA!S5+SC!S5</f>
        <v>79316092093.744568</v>
      </c>
      <c r="T5" s="25">
        <f>SBNA!T5+SC!T5</f>
        <v>79690794170.229004</v>
      </c>
      <c r="U5" s="25">
        <f>SBNA!U5+SC!U5</f>
        <v>80091049126.353424</v>
      </c>
      <c r="V5" s="25">
        <f>SBNA!V5+SC!V5</f>
        <v>80467334370.395248</v>
      </c>
      <c r="W5" s="25">
        <f>SBNA!W5+SC!W5</f>
        <v>80991238823.882324</v>
      </c>
      <c r="X5" s="25">
        <f>SBNA!X5+SC!X5</f>
        <v>81581397424.862762</v>
      </c>
      <c r="Y5" s="25">
        <f>SBNA!Y5+SC!Y5</f>
        <v>82105444834.102585</v>
      </c>
      <c r="Z5" s="25">
        <f>SBNA!Z5+SC!Z5</f>
        <v>82610274033.278412</v>
      </c>
      <c r="AA5" s="25">
        <f>SBNA!AA5+SC!AA5</f>
        <v>83162057642.426422</v>
      </c>
      <c r="AB5" s="25">
        <f>SBNA!AB5+SC!AB5</f>
        <v>83609807129.007172</v>
      </c>
      <c r="AC5" s="25">
        <f>SBNA!AC5+SC!AC5</f>
        <v>83910687080.898819</v>
      </c>
    </row>
    <row r="6" spans="1:29" ht="15" customHeight="1" x14ac:dyDescent="0.25">
      <c r="A6" s="27"/>
      <c r="B6" s="10" t="s">
        <v>18</v>
      </c>
      <c r="C6" s="4">
        <f>SBNA!C6+SC!C6</f>
        <v>225453527.94299906</v>
      </c>
      <c r="D6" s="4">
        <f>SBNA!D6+SC!D6</f>
        <v>158827109.05699906</v>
      </c>
      <c r="E6" s="4">
        <f>SBNA!E6+SC!E6</f>
        <v>314297139.63300246</v>
      </c>
      <c r="F6" s="4">
        <f>SBNA!F6+SC!F6</f>
        <v>225790764.62799937</v>
      </c>
      <c r="G6" s="4">
        <f>SBNA!G6+SC!G6</f>
        <v>225111021.58399975</v>
      </c>
      <c r="H6" s="4">
        <f>SBNA!H6+SC!H6</f>
        <v>98250663.938000053</v>
      </c>
      <c r="I6" s="4">
        <f>SBNA!I6+SC!I6</f>
        <v>247967655.56000018</v>
      </c>
      <c r="J6" s="4">
        <f>SBNA!J6+SC!J6</f>
        <v>259073174.59100008</v>
      </c>
      <c r="K6" s="4">
        <f>SBNA!K6+SC!K6</f>
        <v>263611586.75899982</v>
      </c>
      <c r="L6" s="4">
        <f>SBNA!L6+SC!L6</f>
        <v>255334332.06399989</v>
      </c>
      <c r="M6" s="4">
        <f>SBNA!M6+SC!M6</f>
        <v>190994027.74000028</v>
      </c>
      <c r="N6" s="4">
        <f>SBNA!N6+SC!N6</f>
        <v>151064381.68100023</v>
      </c>
      <c r="O6" s="4">
        <f>SBNA!O6+SC!O6</f>
        <v>192419092.79400003</v>
      </c>
      <c r="P6" s="4">
        <f>SBNA!P6+SC!P6</f>
        <v>174855630.99899995</v>
      </c>
      <c r="Q6" s="4">
        <f>SBNA!Q6+SC!Q6</f>
        <v>285706178.44599998</v>
      </c>
      <c r="R6" s="4">
        <f>SBNA!R6+SC!R6</f>
        <v>253938638.22300005</v>
      </c>
      <c r="S6" s="4">
        <f>SBNA!S6+SC!S6</f>
        <v>310555077.22099984</v>
      </c>
      <c r="T6" s="4">
        <f>SBNA!T6+SC!T6</f>
        <v>211241116.18500018</v>
      </c>
      <c r="U6" s="4">
        <f>SBNA!U6+SC!U6</f>
        <v>338069959.4920001</v>
      </c>
      <c r="V6" s="4">
        <f>SBNA!V6+SC!V6</f>
        <v>327229227.34799987</v>
      </c>
      <c r="W6" s="4">
        <f>SBNA!W6+SC!W6</f>
        <v>60217090.468999818</v>
      </c>
      <c r="X6" s="4">
        <f>SBNA!X6+SC!X6</f>
        <v>313193551.20999932</v>
      </c>
      <c r="Y6" s="4">
        <f>SBNA!Y6+SC!Y6</f>
        <v>315007870.96800107</v>
      </c>
      <c r="Z6" s="4">
        <f>SBNA!Z6+SC!Z6</f>
        <v>317897607.09499967</v>
      </c>
      <c r="AA6" s="4">
        <f>SBNA!AA6+SC!AA6</f>
        <v>285071088.43135124</v>
      </c>
      <c r="AB6" s="4">
        <f>SBNA!AB6+SC!AB6</f>
        <v>251443947.06964886</v>
      </c>
      <c r="AC6" s="4">
        <f>SBNA!AC6+SC!AC6</f>
        <v>282984722.08899957</v>
      </c>
    </row>
    <row r="7" spans="1:29" ht="15.75" thickBot="1" x14ac:dyDescent="0.3">
      <c r="B7" s="6" t="s">
        <v>19</v>
      </c>
      <c r="C7" s="26">
        <f>SBNA!C7+SC!C7</f>
        <v>2014852124.2121985</v>
      </c>
      <c r="D7" s="26">
        <f>SBNA!D7+SC!D7</f>
        <v>2107588745.0961967</v>
      </c>
      <c r="E7" s="26">
        <f>SBNA!E7+SC!E7</f>
        <v>2364351159.036499</v>
      </c>
      <c r="F7" s="26">
        <f>SBNA!F7+SC!F7</f>
        <v>2474381541.2909999</v>
      </c>
      <c r="G7" s="26">
        <f>SBNA!G7+SC!G7</f>
        <v>2537365825.9650002</v>
      </c>
      <c r="H7" s="26">
        <f>SBNA!H7+SC!H7</f>
        <v>2495093226.7829995</v>
      </c>
      <c r="I7" s="26">
        <f>SBNA!I7+SC!I7</f>
        <v>2547356819.5630002</v>
      </c>
      <c r="J7" s="26">
        <f>SBNA!J7+SC!J7</f>
        <v>2624652504.0620003</v>
      </c>
      <c r="K7" s="26">
        <f>SBNA!K7+SC!K7</f>
        <v>2667544126.9959998</v>
      </c>
      <c r="L7" s="26">
        <f>SBNA!L7+SC!L7</f>
        <v>2720329240.211</v>
      </c>
      <c r="M7" s="26">
        <f>SBNA!M7+SC!M7</f>
        <v>2668948884.1660004</v>
      </c>
      <c r="N7" s="26">
        <f>SBNA!N7+SC!N7</f>
        <v>2615775385.178</v>
      </c>
      <c r="O7" s="26">
        <f>SBNA!O7+SC!O7</f>
        <v>2582740950.0290012</v>
      </c>
      <c r="P7" s="26">
        <f>SBNA!P7+SC!P7</f>
        <v>2598769471.9710021</v>
      </c>
      <c r="Q7" s="26">
        <f>SBNA!Q7+SC!Q7</f>
        <v>2570178510.7839994</v>
      </c>
      <c r="R7" s="26">
        <f>SBNA!R7+SC!R7</f>
        <v>2598326384.3790002</v>
      </c>
      <c r="S7" s="26">
        <f>SBNA!S7+SC!S7</f>
        <v>2683770440.0160007</v>
      </c>
      <c r="T7" s="26">
        <f>SBNA!T7+SC!T7</f>
        <v>2796760892.2630005</v>
      </c>
      <c r="U7" s="26">
        <f>SBNA!U7+SC!U7</f>
        <v>2886863196.1950002</v>
      </c>
      <c r="V7" s="26">
        <f>SBNA!V7+SC!V7</f>
        <v>2955019248.9520006</v>
      </c>
      <c r="W7" s="26">
        <f>SBNA!W7+SC!W7</f>
        <v>2751624752.6619997</v>
      </c>
      <c r="X7" s="26">
        <f>SBNA!X7+SC!X7</f>
        <v>2809483971.8079996</v>
      </c>
      <c r="Y7" s="26">
        <f>SBNA!Y7+SC!Y7</f>
        <v>2933497815.0359998</v>
      </c>
      <c r="Z7" s="26">
        <f>SBNA!Z7+SC!Z7</f>
        <v>3100331040.4499998</v>
      </c>
      <c r="AA7" s="26">
        <f>SBNA!AA7+SC!AA7</f>
        <v>3192983036.0873513</v>
      </c>
      <c r="AB7" s="26">
        <f>SBNA!AB7+SC!AB7</f>
        <v>3269571352.1580005</v>
      </c>
      <c r="AC7" s="26">
        <f>SBNA!AC7+SC!AC7</f>
        <v>3266849895.8009996</v>
      </c>
    </row>
    <row r="8" spans="1:29" ht="15.75" customHeight="1" thickTop="1" x14ac:dyDescent="0.25">
      <c r="A8" s="27"/>
      <c r="B8" s="8" t="s">
        <v>3</v>
      </c>
      <c r="C8" s="9">
        <f>C7/C5</f>
        <v>2.7427185270062767E-2</v>
      </c>
      <c r="D8" s="9">
        <f t="shared" ref="D8:AC8" si="0">D7/D5</f>
        <v>2.8495228223667676E-2</v>
      </c>
      <c r="E8" s="9">
        <f t="shared" si="0"/>
        <v>3.1766098588513904E-2</v>
      </c>
      <c r="F8" s="9">
        <f t="shared" si="0"/>
        <v>3.3008991708356458E-2</v>
      </c>
      <c r="G8" s="9">
        <f t="shared" si="0"/>
        <v>3.3637274553204963E-2</v>
      </c>
      <c r="H8" s="9">
        <f t="shared" si="0"/>
        <v>3.2854238604530905E-2</v>
      </c>
      <c r="I8" s="9">
        <f t="shared" si="0"/>
        <v>3.3341449108947423E-2</v>
      </c>
      <c r="J8" s="9">
        <f t="shared" si="0"/>
        <v>3.4135252820997289E-2</v>
      </c>
      <c r="K8" s="9">
        <f t="shared" si="0"/>
        <v>3.4579609898383823E-2</v>
      </c>
      <c r="L8" s="9">
        <f t="shared" si="0"/>
        <v>3.515613121836151E-2</v>
      </c>
      <c r="M8" s="9">
        <f t="shared" si="0"/>
        <v>3.4365309840571977E-2</v>
      </c>
      <c r="N8" s="9">
        <f t="shared" si="0"/>
        <v>3.3547714424475364E-2</v>
      </c>
      <c r="O8" s="9">
        <f t="shared" si="0"/>
        <v>3.3044219322574592E-2</v>
      </c>
      <c r="P8" s="9">
        <f t="shared" si="0"/>
        <v>3.3190181371938736E-2</v>
      </c>
      <c r="Q8" s="9">
        <f t="shared" si="0"/>
        <v>3.2667876995759695E-2</v>
      </c>
      <c r="R8" s="9">
        <f t="shared" si="0"/>
        <v>3.2889047620183097E-2</v>
      </c>
      <c r="S8" s="9">
        <f t="shared" si="0"/>
        <v>3.3836392706337863E-2</v>
      </c>
      <c r="T8" s="9">
        <f t="shared" si="0"/>
        <v>3.5095156490582674E-2</v>
      </c>
      <c r="U8" s="9">
        <f t="shared" si="0"/>
        <v>3.6044766895744124E-2</v>
      </c>
      <c r="V8" s="9">
        <f t="shared" si="0"/>
        <v>3.6723215352827472E-2</v>
      </c>
      <c r="W8" s="9">
        <f t="shared" si="0"/>
        <v>3.3974350715211106E-2</v>
      </c>
      <c r="X8" s="9">
        <f t="shared" si="0"/>
        <v>3.4437801514684285E-2</v>
      </c>
      <c r="Y8" s="9">
        <f t="shared" si="0"/>
        <v>3.5728419972186405E-2</v>
      </c>
      <c r="Z8" s="9">
        <f t="shared" si="0"/>
        <v>3.7529606053613551E-2</v>
      </c>
      <c r="AA8" s="9">
        <f t="shared" si="0"/>
        <v>3.839470939759914E-2</v>
      </c>
      <c r="AB8" s="9">
        <f t="shared" si="0"/>
        <v>3.9105117741907475E-2</v>
      </c>
      <c r="AC8" s="9">
        <f t="shared" si="0"/>
        <v>3.893246509412334E-2</v>
      </c>
    </row>
    <row r="9" spans="1:29" s="19" customFormat="1" ht="15" customHeight="1" x14ac:dyDescent="0.25">
      <c r="A9" s="16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15" customHeight="1" x14ac:dyDescent="0.25">
      <c r="A10" s="27"/>
      <c r="B10" s="3" t="s">
        <v>8</v>
      </c>
      <c r="C10" s="4">
        <f>SBNA!C10+SC!C10</f>
        <v>1965143868.689636</v>
      </c>
      <c r="D10" s="4">
        <f>SBNA!D10+SC!D10</f>
        <v>1803063596.7897806</v>
      </c>
      <c r="E10" s="4">
        <f>SBNA!E10+SC!E10</f>
        <v>1686471956.3286328</v>
      </c>
      <c r="F10" s="4">
        <f>SBNA!F10+SC!F10</f>
        <v>1672452827.7811706</v>
      </c>
      <c r="G10" s="4">
        <f>SBNA!G10+SC!G10</f>
        <v>1728063597.4081709</v>
      </c>
      <c r="H10" s="4">
        <f>SBNA!H10+SC!H10</f>
        <v>1796079840.7099061</v>
      </c>
      <c r="I10" s="4">
        <f>SBNA!I10+SC!I10</f>
        <v>1820535642.8714375</v>
      </c>
      <c r="J10" s="4">
        <f>SBNA!J10+SC!J10</f>
        <v>1870844097.8437529</v>
      </c>
      <c r="K10" s="4">
        <f>SBNA!K10+SC!K10</f>
        <v>1670845569.1296067</v>
      </c>
      <c r="L10" s="4">
        <f>SBNA!L10+SC!L10</f>
        <v>1608814897.037684</v>
      </c>
      <c r="M10" s="4">
        <f>SBNA!M10+SC!M10</f>
        <v>1693408920.0631971</v>
      </c>
      <c r="N10" s="4">
        <f>SBNA!N10+SC!N10</f>
        <v>1734146395.912313</v>
      </c>
      <c r="O10" s="4">
        <f>SBNA!O10+SC!O10</f>
        <v>1647152211.6781592</v>
      </c>
      <c r="P10" s="4">
        <f>SBNA!P10+SC!P10</f>
        <v>1464409532.784718</v>
      </c>
      <c r="Q10" s="4">
        <f>SBNA!Q10+SC!Q10</f>
        <v>1374571755.2435966</v>
      </c>
      <c r="R10" s="4">
        <f>SBNA!R10+SC!R10</f>
        <v>1343822162.636857</v>
      </c>
      <c r="S10" s="4">
        <f>SBNA!S10+SC!S10</f>
        <v>1400758877.6559858</v>
      </c>
      <c r="T10" s="4">
        <f>SBNA!T10+SC!T10</f>
        <v>1421247334.1685278</v>
      </c>
      <c r="U10" s="4">
        <f>SBNA!U10+SC!U10</f>
        <v>1471854508.7555001</v>
      </c>
      <c r="V10" s="4">
        <f>SBNA!V10+SC!V10</f>
        <v>1545845733.7455001</v>
      </c>
      <c r="W10" s="4">
        <f>SBNA!W10+SC!W10</f>
        <v>1541686594.8745</v>
      </c>
      <c r="X10" s="4">
        <f>SBNA!X10+SC!X10</f>
        <v>1529129226.0685</v>
      </c>
      <c r="Y10" s="4">
        <f>SBNA!Y10+SC!Y10</f>
        <v>1674517667.9744999</v>
      </c>
      <c r="Z10" s="4">
        <f>SBNA!Z10+SC!Z10</f>
        <v>1735722204.5726321</v>
      </c>
      <c r="AA10" s="4">
        <f>SBNA!AA10+SC!AA10</f>
        <v>1754774993.8459001</v>
      </c>
      <c r="AB10" s="4">
        <f>SBNA!AB10+SC!AB10</f>
        <v>1536525737.5605998</v>
      </c>
      <c r="AC10" s="4">
        <f>SBNA!AC10+SC!AC10</f>
        <v>1572994599.7525001</v>
      </c>
    </row>
    <row r="11" spans="1:29" s="19" customFormat="1" ht="15" customHeight="1" thickBot="1" x14ac:dyDescent="0.3">
      <c r="A11" s="27"/>
      <c r="B11" s="29" t="s">
        <v>14</v>
      </c>
      <c r="C11" s="4">
        <f>SBNA!C11+SC!C11</f>
        <v>3191945971.6879992</v>
      </c>
      <c r="D11" s="4">
        <f>SBNA!D11+SC!D11</f>
        <v>3214757020.7159986</v>
      </c>
      <c r="E11" s="4">
        <f>SBNA!E11+SC!E11</f>
        <v>3474107912.2770004</v>
      </c>
      <c r="F11" s="4">
        <f>SBNA!F11+SC!F11</f>
        <v>3581751189.8760004</v>
      </c>
      <c r="G11" s="4">
        <f>SBNA!G11+SC!G11</f>
        <v>3687405501.6129999</v>
      </c>
      <c r="H11" s="4">
        <f>SBNA!H11+SC!H11</f>
        <v>3623468387.7340002</v>
      </c>
      <c r="I11" s="4">
        <f>SBNA!I11+SC!I11</f>
        <v>3672930032.1739998</v>
      </c>
      <c r="J11" s="4">
        <f>SBNA!J11+SC!J11</f>
        <v>3623698246.8059998</v>
      </c>
      <c r="K11" s="4">
        <f>SBNA!K11+SC!K11</f>
        <v>3684961347.2099996</v>
      </c>
      <c r="L11" s="4">
        <f>SBNA!L11+SC!L11</f>
        <v>3735502100.6760006</v>
      </c>
      <c r="M11" s="4">
        <f>SBNA!M11+SC!M11</f>
        <v>3734884422.9770007</v>
      </c>
      <c r="N11" s="4">
        <f>SBNA!N11+SC!N11</f>
        <v>3696316090.3299999</v>
      </c>
      <c r="O11" s="4">
        <f>SBNA!O11+SC!O11</f>
        <v>3690938489.7340002</v>
      </c>
      <c r="P11" s="4">
        <f>SBNA!P11+SC!P11</f>
        <v>3696435233.0930004</v>
      </c>
      <c r="Q11" s="4">
        <f>SBNA!Q11+SC!Q11</f>
        <v>3833530649.2600002</v>
      </c>
      <c r="R11" s="4">
        <f>SBNA!R11+SC!R11</f>
        <v>3942491294.8150001</v>
      </c>
      <c r="S11" s="4">
        <f>SBNA!S11+SC!S11</f>
        <v>4082944533.637002</v>
      </c>
      <c r="T11" s="4">
        <f>SBNA!T11+SC!T11</f>
        <v>4035357014.0279999</v>
      </c>
      <c r="U11" s="4">
        <f>SBNA!U11+SC!U11</f>
        <v>4266338544.000001</v>
      </c>
      <c r="V11" s="4">
        <f>SBNA!V11+SC!V11</f>
        <v>4348521398.5790005</v>
      </c>
      <c r="W11" s="4">
        <f>SBNA!W11+SC!W11</f>
        <v>3660158840.1916084</v>
      </c>
      <c r="X11" s="4">
        <f>SBNA!X11+SC!X11</f>
        <v>3785412650.1760006</v>
      </c>
      <c r="Y11" s="4">
        <f>SBNA!Y11+SC!Y11</f>
        <v>3838656875.6318197</v>
      </c>
      <c r="Z11" s="4">
        <f>SBNA!Z11+SC!Z11</f>
        <v>3798307660.7640004</v>
      </c>
      <c r="AA11" s="4">
        <f>SBNA!AA11+SC!AA11</f>
        <v>3906315894.3199205</v>
      </c>
      <c r="AB11" s="4">
        <f>SBNA!AB11+SC!AB11</f>
        <v>3952785256.589467</v>
      </c>
      <c r="AC11" s="4">
        <f>SBNA!AC11+SC!AC11</f>
        <v>4083669989.1066556</v>
      </c>
    </row>
    <row r="12" spans="1:29" s="19" customFormat="1" ht="15" customHeight="1" thickTop="1" x14ac:dyDescent="0.25">
      <c r="A12" s="27"/>
      <c r="B12" s="8" t="s">
        <v>20</v>
      </c>
      <c r="C12" s="20">
        <f t="shared" ref="C12:AC12" si="1">C11/C10</f>
        <v>1.624281062849815</v>
      </c>
      <c r="D12" s="20">
        <f t="shared" si="1"/>
        <v>1.782941559265925</v>
      </c>
      <c r="E12" s="20">
        <f t="shared" si="1"/>
        <v>2.0599855806911629</v>
      </c>
      <c r="F12" s="20">
        <f t="shared" si="1"/>
        <v>2.1416156739247949</v>
      </c>
      <c r="G12" s="20">
        <f t="shared" si="1"/>
        <v>2.1338366869966707</v>
      </c>
      <c r="H12" s="20">
        <f t="shared" si="1"/>
        <v>2.0174316896189946</v>
      </c>
      <c r="I12" s="20">
        <f t="shared" si="1"/>
        <v>2.0174996554205746</v>
      </c>
      <c r="J12" s="20">
        <f t="shared" si="1"/>
        <v>1.936932238759234</v>
      </c>
      <c r="K12" s="20">
        <f t="shared" si="1"/>
        <v>2.205446999586925</v>
      </c>
      <c r="L12" s="20">
        <f t="shared" si="1"/>
        <v>2.3218967623647648</v>
      </c>
      <c r="M12" s="20">
        <f t="shared" si="1"/>
        <v>2.2055419566572358</v>
      </c>
      <c r="N12" s="20">
        <f t="shared" si="1"/>
        <v>2.131490224264148</v>
      </c>
      <c r="O12" s="20">
        <f t="shared" si="1"/>
        <v>2.240799886959798</v>
      </c>
      <c r="P12" s="20">
        <f t="shared" si="1"/>
        <v>2.5241813511442164</v>
      </c>
      <c r="Q12" s="20">
        <f t="shared" si="1"/>
        <v>2.7888908924806448</v>
      </c>
      <c r="R12" s="20">
        <f t="shared" si="1"/>
        <v>2.9337894584793993</v>
      </c>
      <c r="S12" s="20">
        <f t="shared" si="1"/>
        <v>2.914808964458862</v>
      </c>
      <c r="T12" s="20">
        <f t="shared" si="1"/>
        <v>2.8393066548046013</v>
      </c>
      <c r="U12" s="20">
        <f t="shared" si="1"/>
        <v>2.8986143118230663</v>
      </c>
      <c r="V12" s="20">
        <f t="shared" si="1"/>
        <v>2.8130370991436315</v>
      </c>
      <c r="W12" s="20">
        <f t="shared" si="1"/>
        <v>2.3741263966101758</v>
      </c>
      <c r="X12" s="20">
        <f t="shared" si="1"/>
        <v>2.4755348244232867</v>
      </c>
      <c r="Y12" s="20">
        <f t="shared" si="1"/>
        <v>2.2923955650316112</v>
      </c>
      <c r="Z12" s="20">
        <f t="shared" si="1"/>
        <v>2.1883154175003576</v>
      </c>
      <c r="AA12" s="20">
        <f t="shared" si="1"/>
        <v>2.22610642847066</v>
      </c>
      <c r="AB12" s="20">
        <f t="shared" si="1"/>
        <v>2.572547377478323</v>
      </c>
      <c r="AC12" s="20">
        <f t="shared" si="1"/>
        <v>2.5961118936766807</v>
      </c>
    </row>
    <row r="14" spans="1:29" ht="15" customHeight="1" x14ac:dyDescent="0.25">
      <c r="A14" s="27"/>
      <c r="B14" s="3" t="s">
        <v>4</v>
      </c>
      <c r="C14" s="4">
        <f>SBNA!C14+SC!C14</f>
        <v>104304329406.74919</v>
      </c>
      <c r="D14" s="4">
        <f>SBNA!D14+SC!D14</f>
        <v>105821563720.49399</v>
      </c>
      <c r="E14" s="4">
        <f>SBNA!E14+SC!E14</f>
        <v>106073537028.21532</v>
      </c>
      <c r="F14" s="4">
        <f>SBNA!F14+SC!F14</f>
        <v>107120457405.47707</v>
      </c>
      <c r="G14" s="4">
        <f>SBNA!G14+SC!G14</f>
        <v>107580933851.91754</v>
      </c>
      <c r="H14" s="4">
        <f>SBNA!H14+SC!H14</f>
        <v>109101472132.66</v>
      </c>
      <c r="I14" s="4">
        <f>SBNA!I14+SC!I14</f>
        <v>110243923753.16141</v>
      </c>
      <c r="J14" s="4">
        <f>SBNA!J14+SC!J14</f>
        <v>110483602192.73149</v>
      </c>
      <c r="K14" s="4">
        <f>SBNA!K14+SC!K14</f>
        <v>109082962452.53119</v>
      </c>
      <c r="L14" s="4">
        <f>SBNA!L14+SC!L14</f>
        <v>109278965903.6004</v>
      </c>
      <c r="M14" s="4">
        <f>SBNA!M14+SC!M14</f>
        <v>109860236998.5365</v>
      </c>
      <c r="N14" s="4">
        <f>SBNA!N14+SC!N14</f>
        <v>111367910243.60239</v>
      </c>
      <c r="O14" s="4">
        <f>SBNA!O14+SC!O14</f>
        <v>112230738528.92442</v>
      </c>
      <c r="P14" s="4">
        <f>SBNA!P14+SC!P14</f>
        <v>112584058905.28818</v>
      </c>
      <c r="Q14" s="4">
        <f>SBNA!Q14+SC!Q14</f>
        <v>114552268417.81619</v>
      </c>
      <c r="R14" s="4">
        <f>SBNA!R14+SC!R14</f>
        <v>116136149918.41061</v>
      </c>
      <c r="S14" s="4">
        <f>SBNA!S14+SC!S14</f>
        <v>116237520041.86311</v>
      </c>
      <c r="T14" s="4">
        <f>SBNA!T14+SC!T14</f>
        <v>117352223616.99522</v>
      </c>
      <c r="U14" s="4">
        <f>SBNA!U14+SC!U14</f>
        <v>118925830074.38019</v>
      </c>
      <c r="V14" s="4">
        <f>SBNA!V14+SC!V14</f>
        <v>119388156634.1113</v>
      </c>
      <c r="W14" s="4">
        <f>SBNA!W14+SC!W14</f>
        <v>119316400102.13733</v>
      </c>
      <c r="X14" s="4">
        <f>SBNA!X14+SC!X14</f>
        <v>120204242854.8761</v>
      </c>
      <c r="Y14" s="4">
        <f>SBNA!Y14+SC!Y14</f>
        <v>119865212949.9032</v>
      </c>
      <c r="Z14" s="4">
        <f>SBNA!Z14+SC!Z14</f>
        <v>120816929983.60129</v>
      </c>
      <c r="AA14" s="4">
        <f>SBNA!AA14+SC!AA14</f>
        <v>121201332165.34679</v>
      </c>
      <c r="AB14" s="4">
        <f>SBNA!AB14+SC!AB14</f>
        <v>120259894891.92142</v>
      </c>
      <c r="AC14" s="4">
        <f>SBNA!AC14+SC!AC14</f>
        <v>119164738842.51871</v>
      </c>
    </row>
    <row r="15" spans="1:29" s="19" customFormat="1" ht="15" customHeight="1" x14ac:dyDescent="0.25">
      <c r="A15" s="27"/>
      <c r="B15" s="3" t="s">
        <v>8</v>
      </c>
      <c r="C15" s="4">
        <f>SBNA!C15+SC!C15</f>
        <v>1965143868.689636</v>
      </c>
      <c r="D15" s="4">
        <f>SBNA!D15+SC!D15</f>
        <v>1803063596.7897806</v>
      </c>
      <c r="E15" s="4">
        <f>SBNA!E15+SC!E15</f>
        <v>1686471956.3286328</v>
      </c>
      <c r="F15" s="4">
        <f>SBNA!F15+SC!F15</f>
        <v>1672452827.7811706</v>
      </c>
      <c r="G15" s="4">
        <f>SBNA!G15+SC!G15</f>
        <v>1728063597.4081709</v>
      </c>
      <c r="H15" s="4">
        <f>SBNA!H15+SC!H15</f>
        <v>1796079840.7099061</v>
      </c>
      <c r="I15" s="4">
        <f>SBNA!I15+SC!I15</f>
        <v>1820535642.8714375</v>
      </c>
      <c r="J15" s="4">
        <f>SBNA!J15+SC!J15</f>
        <v>1870844097.8437529</v>
      </c>
      <c r="K15" s="4">
        <f>SBNA!K15+SC!K15</f>
        <v>1670845569.1296067</v>
      </c>
      <c r="L15" s="4">
        <f>SBNA!L15+SC!L15</f>
        <v>1608814897.037684</v>
      </c>
      <c r="M15" s="4">
        <f>SBNA!M15+SC!M15</f>
        <v>1693408920.0631971</v>
      </c>
      <c r="N15" s="4">
        <f>SBNA!N15+SC!N15</f>
        <v>1734146395.912313</v>
      </c>
      <c r="O15" s="4">
        <f>SBNA!O15+SC!O15</f>
        <v>1647152211.6781592</v>
      </c>
      <c r="P15" s="4">
        <f>SBNA!P15+SC!P15</f>
        <v>1464409532.784718</v>
      </c>
      <c r="Q15" s="4">
        <f>SBNA!Q15+SC!Q15</f>
        <v>1374571755.2435966</v>
      </c>
      <c r="R15" s="4">
        <f>SBNA!R15+SC!R15</f>
        <v>1343822162.636857</v>
      </c>
      <c r="S15" s="4">
        <f>SBNA!S15+SC!S15</f>
        <v>1400758877.6559858</v>
      </c>
      <c r="T15" s="4">
        <f>SBNA!T15+SC!T15</f>
        <v>1421247334.1685278</v>
      </c>
      <c r="U15" s="4">
        <f>SBNA!U15+SC!U15</f>
        <v>1471854508.7555001</v>
      </c>
      <c r="V15" s="4">
        <f>SBNA!V15+SC!V15</f>
        <v>1545845733.7455001</v>
      </c>
      <c r="W15" s="4">
        <f>SBNA!W15+SC!W15</f>
        <v>1541686594.8745</v>
      </c>
      <c r="X15" s="4">
        <f>SBNA!X15+SC!X15</f>
        <v>1529129226.0685</v>
      </c>
      <c r="Y15" s="4">
        <f>SBNA!Y15+SC!Y15</f>
        <v>1674517667.9744999</v>
      </c>
      <c r="Z15" s="4">
        <f>SBNA!Z15+SC!Z15</f>
        <v>1735722204.5726321</v>
      </c>
      <c r="AA15" s="4">
        <f>SBNA!AA15+SC!AA15</f>
        <v>1754774993.8459001</v>
      </c>
      <c r="AB15" s="4">
        <f>SBNA!AB15+SC!AB15</f>
        <v>1536525737.5605998</v>
      </c>
      <c r="AC15" s="4">
        <f>SBNA!AC15+SC!AC15</f>
        <v>1572994599.7525001</v>
      </c>
    </row>
    <row r="16" spans="1:29" ht="15.75" customHeight="1" thickBot="1" x14ac:dyDescent="0.3">
      <c r="A16" s="27"/>
      <c r="B16" s="21" t="s">
        <v>10</v>
      </c>
      <c r="C16" s="7">
        <f>SBNA!C16+SC!C16</f>
        <v>-71033200.589617491</v>
      </c>
      <c r="D16" s="13">
        <f>D15-C15</f>
        <v>-162080271.89985538</v>
      </c>
      <c r="E16" s="13">
        <f t="shared" ref="E16:AC16" si="2">E15-D15</f>
        <v>-116591640.46114779</v>
      </c>
      <c r="F16" s="13">
        <f t="shared" si="2"/>
        <v>-14019128.547462225</v>
      </c>
      <c r="G16" s="13">
        <f t="shared" si="2"/>
        <v>55610769.627000332</v>
      </c>
      <c r="H16" s="13">
        <f t="shared" si="2"/>
        <v>68016243.301735163</v>
      </c>
      <c r="I16" s="13">
        <f t="shared" si="2"/>
        <v>24455802.161531448</v>
      </c>
      <c r="J16" s="13">
        <f t="shared" si="2"/>
        <v>50308454.972315311</v>
      </c>
      <c r="K16" s="13">
        <f t="shared" si="2"/>
        <v>-199998528.71414614</v>
      </c>
      <c r="L16" s="13">
        <f t="shared" si="2"/>
        <v>-62030672.09192276</v>
      </c>
      <c r="M16" s="13">
        <f t="shared" si="2"/>
        <v>84594023.025513172</v>
      </c>
      <c r="N16" s="13">
        <f t="shared" si="2"/>
        <v>40737475.849115849</v>
      </c>
      <c r="O16" s="13">
        <f t="shared" si="2"/>
        <v>-86994184.234153748</v>
      </c>
      <c r="P16" s="13">
        <f t="shared" si="2"/>
        <v>-182742678.8934412</v>
      </c>
      <c r="Q16" s="13">
        <f t="shared" si="2"/>
        <v>-89837777.541121483</v>
      </c>
      <c r="R16" s="13">
        <f t="shared" si="2"/>
        <v>-30749592.606739521</v>
      </c>
      <c r="S16" s="13">
        <f t="shared" si="2"/>
        <v>56936715.019128799</v>
      </c>
      <c r="T16" s="13">
        <f t="shared" si="2"/>
        <v>20488456.512542009</v>
      </c>
      <c r="U16" s="13">
        <f t="shared" si="2"/>
        <v>50607174.586972237</v>
      </c>
      <c r="V16" s="13">
        <f t="shared" si="2"/>
        <v>73991224.99000001</v>
      </c>
      <c r="W16" s="13">
        <f t="shared" si="2"/>
        <v>-4159138.8710000515</v>
      </c>
      <c r="X16" s="13">
        <f t="shared" si="2"/>
        <v>-12557368.805999994</v>
      </c>
      <c r="Y16" s="13">
        <f t="shared" si="2"/>
        <v>145388441.9059999</v>
      </c>
      <c r="Z16" s="13">
        <f t="shared" si="2"/>
        <v>61204536.598132133</v>
      </c>
      <c r="AA16" s="13">
        <f t="shared" si="2"/>
        <v>19052789.273267984</v>
      </c>
      <c r="AB16" s="13">
        <f t="shared" si="2"/>
        <v>-218249256.28530025</v>
      </c>
      <c r="AC16" s="13">
        <f t="shared" si="2"/>
        <v>36468862.191900253</v>
      </c>
    </row>
    <row r="17" spans="1:29" ht="15.75" customHeight="1" thickTop="1" x14ac:dyDescent="0.25">
      <c r="A17" s="27"/>
      <c r="B17" s="8" t="s">
        <v>12</v>
      </c>
      <c r="C17" s="9">
        <f t="shared" ref="C17:AC17" si="3">C16/C14</f>
        <v>-6.810187169950892E-4</v>
      </c>
      <c r="D17" s="9">
        <f t="shared" si="3"/>
        <v>-1.5316374678412167E-3</v>
      </c>
      <c r="E17" s="9">
        <f t="shared" si="3"/>
        <v>-1.0991586000392792E-3</v>
      </c>
      <c r="F17" s="9">
        <f t="shared" si="3"/>
        <v>-1.3087256054552122E-4</v>
      </c>
      <c r="G17" s="9">
        <f t="shared" si="3"/>
        <v>5.1692030953688465E-4</v>
      </c>
      <c r="H17" s="9">
        <f t="shared" si="3"/>
        <v>6.2342186564661578E-4</v>
      </c>
      <c r="I17" s="9">
        <f t="shared" si="3"/>
        <v>2.218335607891509E-4</v>
      </c>
      <c r="J17" s="9">
        <f t="shared" si="3"/>
        <v>4.5534770747749037E-4</v>
      </c>
      <c r="K17" s="9">
        <f t="shared" si="3"/>
        <v>-1.8334534029654538E-3</v>
      </c>
      <c r="L17" s="9">
        <f t="shared" si="3"/>
        <v>-5.6763597256806616E-4</v>
      </c>
      <c r="M17" s="9">
        <f t="shared" si="3"/>
        <v>7.7001493294284523E-4</v>
      </c>
      <c r="N17" s="9">
        <f t="shared" si="3"/>
        <v>3.6579186733420855E-4</v>
      </c>
      <c r="O17" s="9">
        <f t="shared" si="3"/>
        <v>-7.7513687760090216E-4</v>
      </c>
      <c r="P17" s="9">
        <f t="shared" si="3"/>
        <v>-1.6231665536874476E-3</v>
      </c>
      <c r="Q17" s="9">
        <f t="shared" si="3"/>
        <v>-7.8425140577267785E-4</v>
      </c>
      <c r="R17" s="9">
        <f t="shared" si="3"/>
        <v>-2.6477193043115429E-4</v>
      </c>
      <c r="S17" s="9">
        <f t="shared" si="3"/>
        <v>4.8983077924084201E-4</v>
      </c>
      <c r="T17" s="9">
        <f t="shared" si="3"/>
        <v>1.7458941876900936E-4</v>
      </c>
      <c r="U17" s="9">
        <f t="shared" si="3"/>
        <v>4.2553560109961664E-4</v>
      </c>
      <c r="V17" s="9">
        <f t="shared" si="3"/>
        <v>6.1975347535317762E-4</v>
      </c>
      <c r="W17" s="9">
        <f t="shared" si="3"/>
        <v>-3.4858065340889787E-5</v>
      </c>
      <c r="X17" s="9">
        <f t="shared" si="3"/>
        <v>-1.0446693484156498E-4</v>
      </c>
      <c r="Y17" s="9">
        <f t="shared" si="3"/>
        <v>1.2129327461067787E-3</v>
      </c>
      <c r="Z17" s="9">
        <f t="shared" si="3"/>
        <v>5.0658907328997305E-4</v>
      </c>
      <c r="AA17" s="9">
        <f t="shared" si="3"/>
        <v>1.5719950377505383E-4</v>
      </c>
      <c r="AB17" s="9">
        <f t="shared" si="3"/>
        <v>-1.8148132964979115E-3</v>
      </c>
      <c r="AC17" s="9">
        <f t="shared" si="3"/>
        <v>3.0603736093522946E-4</v>
      </c>
    </row>
    <row r="19" spans="1:29" x14ac:dyDescent="0.25">
      <c r="B19" s="28" t="s">
        <v>16</v>
      </c>
    </row>
    <row r="20" spans="1:29" x14ac:dyDescent="0.25">
      <c r="B20" s="28" t="s">
        <v>13</v>
      </c>
    </row>
    <row r="21" spans="1:29" x14ac:dyDescent="0.25">
      <c r="B21" s="28" t="s">
        <v>15</v>
      </c>
    </row>
    <row r="22" spans="1:29" x14ac:dyDescent="0.25">
      <c r="B22" s="31" t="s">
        <v>17</v>
      </c>
      <c r="C22" s="31"/>
      <c r="D22" s="31"/>
      <c r="E22" s="31"/>
      <c r="F22" s="31"/>
      <c r="G22" s="31"/>
      <c r="H22" s="31"/>
      <c r="I22" s="34"/>
      <c r="J22" s="34"/>
      <c r="K22" s="34"/>
      <c r="L22" s="34"/>
      <c r="M22" s="34"/>
      <c r="N22" s="34"/>
      <c r="O22" s="34"/>
      <c r="P22" s="34"/>
      <c r="Q22" s="34"/>
    </row>
    <row r="23" spans="1:29" x14ac:dyDescent="0.25">
      <c r="B23" s="40" t="s">
        <v>25</v>
      </c>
      <c r="C23" s="37" t="s">
        <v>21</v>
      </c>
      <c r="D23" s="37" t="s">
        <v>22</v>
      </c>
      <c r="E23" s="38" t="s">
        <v>23</v>
      </c>
      <c r="F23" s="38" t="s">
        <v>24</v>
      </c>
      <c r="G23" s="44">
        <v>42445</v>
      </c>
    </row>
    <row r="24" spans="1:29" x14ac:dyDescent="0.25">
      <c r="A24" t="s">
        <v>0</v>
      </c>
      <c r="B24" s="35" t="s">
        <v>3</v>
      </c>
      <c r="C24" s="36">
        <f>AVERAGE(C8:AC8)</f>
        <v>3.4218807833531401E-2</v>
      </c>
      <c r="D24">
        <f>_xlfn.STDEV.S(C8:AC8)</f>
        <v>2.6662784210073061E-3</v>
      </c>
      <c r="E24" s="39">
        <f>C24+D24*2</f>
        <v>3.9551364675546014E-2</v>
      </c>
      <c r="F24" s="39">
        <f>C24-D24*2</f>
        <v>2.8886250991516788E-2</v>
      </c>
      <c r="G24" s="47">
        <f>AC8</f>
        <v>3.893246509412334E-2</v>
      </c>
    </row>
    <row r="25" spans="1:29" x14ac:dyDescent="0.25">
      <c r="A25" t="s">
        <v>29</v>
      </c>
      <c r="B25" s="8" t="s">
        <v>20</v>
      </c>
      <c r="C25" s="36">
        <f>AVERAGE(C12:AC12)</f>
        <v>2.3428691338105758</v>
      </c>
      <c r="D25">
        <f>_xlfn.STDEV.S(C12:AC12)</f>
        <v>0.35755322598061501</v>
      </c>
      <c r="E25" s="39">
        <f t="shared" ref="E25:E26" si="4">C25+D25*2</f>
        <v>3.0579755857718061</v>
      </c>
      <c r="F25" s="39">
        <f t="shared" ref="F25:F26" si="5">C25-D25*2</f>
        <v>1.6277626818493458</v>
      </c>
      <c r="G25" s="48">
        <f>AC12</f>
        <v>2.5961118936766807</v>
      </c>
      <c r="H25" t="s">
        <v>28</v>
      </c>
    </row>
    <row r="26" spans="1:29" x14ac:dyDescent="0.25">
      <c r="A26" t="s">
        <v>0</v>
      </c>
      <c r="B26" s="8" t="s">
        <v>12</v>
      </c>
      <c r="C26" s="36">
        <f>AVERAGE(C17:AC17)</f>
        <v>-1.629423549196407E-4</v>
      </c>
      <c r="D26">
        <f>_xlfn.STDEV.S(C17:AC17)</f>
        <v>8.4464739141440742E-4</v>
      </c>
      <c r="E26" s="39">
        <f t="shared" si="4"/>
        <v>1.5263524279091742E-3</v>
      </c>
      <c r="F26" s="39">
        <f t="shared" si="5"/>
        <v>-1.8522371377484555E-3</v>
      </c>
      <c r="G26" s="47">
        <f>AC17</f>
        <v>3.0603736093522946E-4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</sheetData>
  <mergeCells count="1"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SBNA</vt:lpstr>
      <vt:lpstr>SC</vt:lpstr>
      <vt:lpstr>BSPR</vt:lpstr>
      <vt:lpstr>SHUSA</vt:lpstr>
      <vt:lpstr>SHUSA (2)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R. Flatley</dc:creator>
  <cp:lastModifiedBy>Schade, Katherine</cp:lastModifiedBy>
  <dcterms:created xsi:type="dcterms:W3CDTF">2016-05-17T13:13:10Z</dcterms:created>
  <dcterms:modified xsi:type="dcterms:W3CDTF">2016-05-23T19:54:29Z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