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240" windowWidth="14940" windowHeight="8385" tabRatio="899"/>
  </bookViews>
  <sheets>
    <sheet name="Delq By $" sheetId="1" r:id="rId1"/>
    <sheet name="OLGVMG" sheetId="5" state="hidden" r:id="rId2"/>
    <sheet name="Data" sheetId="6" state="hidden" r:id="rId3"/>
    <sheet name="Delq By #" sheetId="2" r:id="rId4"/>
    <sheet name="Delq By %" sheetId="3" r:id="rId5"/>
  </sheets>
  <calcPr calcId="145621"/>
</workbook>
</file>

<file path=xl/calcChain.xml><?xml version="1.0" encoding="utf-8"?>
<calcChain xmlns="http://schemas.openxmlformats.org/spreadsheetml/2006/main">
  <c r="J90" i="6" l="1"/>
  <c r="I90" i="6"/>
  <c r="J83" i="6"/>
  <c r="I83" i="6"/>
  <c r="J78" i="6"/>
  <c r="I78" i="6"/>
  <c r="J74" i="6"/>
  <c r="I74" i="6"/>
  <c r="J69" i="6"/>
  <c r="I69" i="6"/>
  <c r="J66" i="6"/>
  <c r="I66" i="6"/>
  <c r="J61" i="6"/>
  <c r="I61" i="6"/>
  <c r="G48" i="6" l="1"/>
  <c r="G50" i="6"/>
  <c r="H116" i="2" l="1"/>
  <c r="D114" i="2"/>
  <c r="L113" i="2"/>
  <c r="L112" i="2"/>
  <c r="H112" i="2"/>
  <c r="H111" i="2"/>
  <c r="D111" i="2"/>
  <c r="O108" i="2"/>
  <c r="N108" i="2"/>
  <c r="M108" i="2"/>
  <c r="L108" i="2"/>
  <c r="L119" i="2" s="1"/>
  <c r="K108" i="2"/>
  <c r="J108" i="2"/>
  <c r="I108" i="2"/>
  <c r="H108" i="2"/>
  <c r="G108" i="2"/>
  <c r="F108" i="2"/>
  <c r="E108" i="2"/>
  <c r="D108" i="2"/>
  <c r="D119" i="2" s="1"/>
  <c r="O105" i="2"/>
  <c r="O106" i="2" s="1"/>
  <c r="N105" i="2"/>
  <c r="M105" i="2"/>
  <c r="L105" i="2"/>
  <c r="L106" i="2" s="1"/>
  <c r="K105" i="2"/>
  <c r="K106" i="2" s="1"/>
  <c r="J105" i="2"/>
  <c r="I105" i="2"/>
  <c r="H105" i="2"/>
  <c r="H106" i="2" s="1"/>
  <c r="G105" i="2"/>
  <c r="G106" i="2" s="1"/>
  <c r="F105" i="2"/>
  <c r="E105" i="2"/>
  <c r="D105" i="2"/>
  <c r="L104" i="2"/>
  <c r="H104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O100" i="2"/>
  <c r="O104" i="2" s="1"/>
  <c r="N100" i="2"/>
  <c r="N104" i="2" s="1"/>
  <c r="M100" i="2"/>
  <c r="M104" i="2" s="1"/>
  <c r="L100" i="2"/>
  <c r="K100" i="2"/>
  <c r="K104" i="2" s="1"/>
  <c r="J100" i="2"/>
  <c r="J104" i="2" s="1"/>
  <c r="I100" i="2"/>
  <c r="I104" i="2" s="1"/>
  <c r="H100" i="2"/>
  <c r="G100" i="2"/>
  <c r="G104" i="2" s="1"/>
  <c r="F100" i="2"/>
  <c r="F104" i="2" s="1"/>
  <c r="E100" i="2"/>
  <c r="E104" i="2" s="1"/>
  <c r="D100" i="2"/>
  <c r="D104" i="2" s="1"/>
  <c r="O97" i="2"/>
  <c r="O119" i="2" s="1"/>
  <c r="N97" i="2"/>
  <c r="N119" i="2" s="1"/>
  <c r="M97" i="2"/>
  <c r="M119" i="2" s="1"/>
  <c r="L97" i="2"/>
  <c r="K97" i="2"/>
  <c r="K119" i="2" s="1"/>
  <c r="J97" i="2"/>
  <c r="J119" i="2" s="1"/>
  <c r="I97" i="2"/>
  <c r="I119" i="2" s="1"/>
  <c r="H97" i="2"/>
  <c r="H119" i="2" s="1"/>
  <c r="G97" i="2"/>
  <c r="G119" i="2" s="1"/>
  <c r="F97" i="2"/>
  <c r="F119" i="2" s="1"/>
  <c r="E97" i="2"/>
  <c r="E119" i="2" s="1"/>
  <c r="D97" i="2"/>
  <c r="H95" i="2"/>
  <c r="O94" i="2"/>
  <c r="O116" i="2" s="1"/>
  <c r="N94" i="2"/>
  <c r="N116" i="2" s="1"/>
  <c r="M94" i="2"/>
  <c r="M116" i="2" s="1"/>
  <c r="L94" i="2"/>
  <c r="K94" i="2"/>
  <c r="K116" i="2" s="1"/>
  <c r="J94" i="2"/>
  <c r="J116" i="2" s="1"/>
  <c r="I94" i="2"/>
  <c r="H94" i="2"/>
  <c r="G94" i="2"/>
  <c r="G116" i="2" s="1"/>
  <c r="F94" i="2"/>
  <c r="F116" i="2" s="1"/>
  <c r="E94" i="2"/>
  <c r="E116" i="2" s="1"/>
  <c r="D94" i="2"/>
  <c r="D116" i="2" s="1"/>
  <c r="H93" i="2"/>
  <c r="O92" i="2"/>
  <c r="O114" i="2" s="1"/>
  <c r="N92" i="2"/>
  <c r="N114" i="2" s="1"/>
  <c r="M92" i="2"/>
  <c r="M114" i="2" s="1"/>
  <c r="L92" i="2"/>
  <c r="L114" i="2" s="1"/>
  <c r="K92" i="2"/>
  <c r="K114" i="2" s="1"/>
  <c r="J92" i="2"/>
  <c r="J114" i="2" s="1"/>
  <c r="I92" i="2"/>
  <c r="I114" i="2" s="1"/>
  <c r="H92" i="2"/>
  <c r="H114" i="2" s="1"/>
  <c r="G92" i="2"/>
  <c r="G114" i="2" s="1"/>
  <c r="F92" i="2"/>
  <c r="F114" i="2" s="1"/>
  <c r="E92" i="2"/>
  <c r="E114" i="2" s="1"/>
  <c r="D92" i="2"/>
  <c r="O91" i="2"/>
  <c r="O113" i="2" s="1"/>
  <c r="N91" i="2"/>
  <c r="N113" i="2" s="1"/>
  <c r="M91" i="2"/>
  <c r="M113" i="2" s="1"/>
  <c r="L91" i="2"/>
  <c r="K91" i="2"/>
  <c r="K113" i="2" s="1"/>
  <c r="J91" i="2"/>
  <c r="J113" i="2" s="1"/>
  <c r="I91" i="2"/>
  <c r="I113" i="2" s="1"/>
  <c r="H91" i="2"/>
  <c r="H113" i="2" s="1"/>
  <c r="G91" i="2"/>
  <c r="G113" i="2" s="1"/>
  <c r="F91" i="2"/>
  <c r="F113" i="2" s="1"/>
  <c r="E91" i="2"/>
  <c r="E113" i="2" s="1"/>
  <c r="D91" i="2"/>
  <c r="D113" i="2" s="1"/>
  <c r="O90" i="2"/>
  <c r="O112" i="2" s="1"/>
  <c r="N90" i="2"/>
  <c r="N112" i="2" s="1"/>
  <c r="M90" i="2"/>
  <c r="M112" i="2" s="1"/>
  <c r="L90" i="2"/>
  <c r="K90" i="2"/>
  <c r="K112" i="2" s="1"/>
  <c r="J90" i="2"/>
  <c r="J112" i="2" s="1"/>
  <c r="I90" i="2"/>
  <c r="I112" i="2" s="1"/>
  <c r="H90" i="2"/>
  <c r="G90" i="2"/>
  <c r="G112" i="2" s="1"/>
  <c r="F90" i="2"/>
  <c r="F112" i="2" s="1"/>
  <c r="E90" i="2"/>
  <c r="E112" i="2" s="1"/>
  <c r="D90" i="2"/>
  <c r="D112" i="2" s="1"/>
  <c r="O89" i="2"/>
  <c r="O111" i="2" s="1"/>
  <c r="O115" i="2" s="1"/>
  <c r="N89" i="2"/>
  <c r="N111" i="2" s="1"/>
  <c r="N115" i="2" s="1"/>
  <c r="M89" i="2"/>
  <c r="L89" i="2"/>
  <c r="L111" i="2" s="1"/>
  <c r="L115" i="2" s="1"/>
  <c r="K89" i="2"/>
  <c r="K111" i="2" s="1"/>
  <c r="K115" i="2" s="1"/>
  <c r="J89" i="2"/>
  <c r="J111" i="2" s="1"/>
  <c r="J115" i="2" s="1"/>
  <c r="I89" i="2"/>
  <c r="H89" i="2"/>
  <c r="G89" i="2"/>
  <c r="G111" i="2" s="1"/>
  <c r="G115" i="2" s="1"/>
  <c r="F89" i="2"/>
  <c r="F111" i="2" s="1"/>
  <c r="F115" i="2" s="1"/>
  <c r="E89" i="2"/>
  <c r="E111" i="2" s="1"/>
  <c r="E115" i="2" s="1"/>
  <c r="D89" i="2"/>
  <c r="D93" i="2" s="1"/>
  <c r="I84" i="2"/>
  <c r="O82" i="2"/>
  <c r="O84" i="2" s="1"/>
  <c r="N82" i="2"/>
  <c r="N84" i="2" s="1"/>
  <c r="M82" i="2"/>
  <c r="M84" i="2" s="1"/>
  <c r="L82" i="2"/>
  <c r="L84" i="2" s="1"/>
  <c r="K82" i="2"/>
  <c r="K84" i="2" s="1"/>
  <c r="J82" i="2"/>
  <c r="J84" i="2" s="1"/>
  <c r="I82" i="2"/>
  <c r="H82" i="2"/>
  <c r="H84" i="2" s="1"/>
  <c r="G82" i="2"/>
  <c r="G84" i="2" s="1"/>
  <c r="F82" i="2"/>
  <c r="F84" i="2" s="1"/>
  <c r="E82" i="2"/>
  <c r="E84" i="2" s="1"/>
  <c r="D82" i="2"/>
  <c r="D84" i="2" s="1"/>
  <c r="H73" i="2"/>
  <c r="O71" i="2"/>
  <c r="O73" i="2" s="1"/>
  <c r="N71" i="2"/>
  <c r="N73" i="2" s="1"/>
  <c r="M71" i="2"/>
  <c r="M73" i="2" s="1"/>
  <c r="L71" i="2"/>
  <c r="L73" i="2" s="1"/>
  <c r="K71" i="2"/>
  <c r="K73" i="2" s="1"/>
  <c r="J71" i="2"/>
  <c r="J73" i="2" s="1"/>
  <c r="I71" i="2"/>
  <c r="I73" i="2" s="1"/>
  <c r="H71" i="2"/>
  <c r="G71" i="2"/>
  <c r="G73" i="2" s="1"/>
  <c r="F71" i="2"/>
  <c r="F73" i="2" s="1"/>
  <c r="E71" i="2"/>
  <c r="E73" i="2" s="1"/>
  <c r="D71" i="2"/>
  <c r="D73" i="2" s="1"/>
  <c r="I62" i="2"/>
  <c r="O60" i="2"/>
  <c r="O62" i="2" s="1"/>
  <c r="N60" i="2"/>
  <c r="N62" i="2" s="1"/>
  <c r="M60" i="2"/>
  <c r="M62" i="2" s="1"/>
  <c r="L60" i="2"/>
  <c r="L62" i="2" s="1"/>
  <c r="K60" i="2"/>
  <c r="K62" i="2" s="1"/>
  <c r="J60" i="2"/>
  <c r="J62" i="2" s="1"/>
  <c r="I60" i="2"/>
  <c r="H60" i="2"/>
  <c r="H62" i="2" s="1"/>
  <c r="G60" i="2"/>
  <c r="G62" i="2" s="1"/>
  <c r="F60" i="2"/>
  <c r="F62" i="2" s="1"/>
  <c r="E60" i="2"/>
  <c r="E62" i="2" s="1"/>
  <c r="D60" i="2"/>
  <c r="D62" i="2" s="1"/>
  <c r="H51" i="2"/>
  <c r="O49" i="2"/>
  <c r="O51" i="2" s="1"/>
  <c r="N49" i="2"/>
  <c r="N51" i="2" s="1"/>
  <c r="M49" i="2"/>
  <c r="M51" i="2" s="1"/>
  <c r="L49" i="2"/>
  <c r="L51" i="2" s="1"/>
  <c r="K49" i="2"/>
  <c r="K51" i="2" s="1"/>
  <c r="J49" i="2"/>
  <c r="J51" i="2" s="1"/>
  <c r="I49" i="2"/>
  <c r="I51" i="2" s="1"/>
  <c r="H49" i="2"/>
  <c r="G49" i="2"/>
  <c r="G51" i="2" s="1"/>
  <c r="F49" i="2"/>
  <c r="F51" i="2" s="1"/>
  <c r="E49" i="2"/>
  <c r="E51" i="2" s="1"/>
  <c r="D49" i="2"/>
  <c r="D51" i="2" s="1"/>
  <c r="I40" i="2"/>
  <c r="O38" i="2"/>
  <c r="O40" i="2" s="1"/>
  <c r="N38" i="2"/>
  <c r="N40" i="2" s="1"/>
  <c r="M38" i="2"/>
  <c r="M40" i="2" s="1"/>
  <c r="L38" i="2"/>
  <c r="L40" i="2" s="1"/>
  <c r="K38" i="2"/>
  <c r="K40" i="2" s="1"/>
  <c r="J38" i="2"/>
  <c r="J40" i="2" s="1"/>
  <c r="I38" i="2"/>
  <c r="H38" i="2"/>
  <c r="H40" i="2" s="1"/>
  <c r="G38" i="2"/>
  <c r="G40" i="2" s="1"/>
  <c r="F38" i="2"/>
  <c r="F40" i="2" s="1"/>
  <c r="E38" i="2"/>
  <c r="E40" i="2" s="1"/>
  <c r="D38" i="2"/>
  <c r="D40" i="2" s="1"/>
  <c r="H29" i="2"/>
  <c r="O27" i="2"/>
  <c r="O29" i="2" s="1"/>
  <c r="N27" i="2"/>
  <c r="N29" i="2" s="1"/>
  <c r="M27" i="2"/>
  <c r="M29" i="2" s="1"/>
  <c r="L27" i="2"/>
  <c r="L29" i="2" s="1"/>
  <c r="K27" i="2"/>
  <c r="K29" i="2" s="1"/>
  <c r="J27" i="2"/>
  <c r="J29" i="2" s="1"/>
  <c r="I27" i="2"/>
  <c r="I29" i="2" s="1"/>
  <c r="H27" i="2"/>
  <c r="G27" i="2"/>
  <c r="G29" i="2" s="1"/>
  <c r="F27" i="2"/>
  <c r="F29" i="2" s="1"/>
  <c r="E27" i="2"/>
  <c r="E29" i="2" s="1"/>
  <c r="D27" i="2"/>
  <c r="D29" i="2" s="1"/>
  <c r="I18" i="2"/>
  <c r="O16" i="2"/>
  <c r="O18" i="2" s="1"/>
  <c r="N16" i="2"/>
  <c r="N18" i="2" s="1"/>
  <c r="M16" i="2"/>
  <c r="M18" i="2" s="1"/>
  <c r="L16" i="2"/>
  <c r="L18" i="2" s="1"/>
  <c r="K16" i="2"/>
  <c r="K18" i="2" s="1"/>
  <c r="J16" i="2"/>
  <c r="J18" i="2" s="1"/>
  <c r="I16" i="2"/>
  <c r="H16" i="2"/>
  <c r="H18" i="2" s="1"/>
  <c r="G16" i="2"/>
  <c r="G18" i="2" s="1"/>
  <c r="F16" i="2"/>
  <c r="F18" i="2" s="1"/>
  <c r="E16" i="2"/>
  <c r="E18" i="2" s="1"/>
  <c r="D16" i="2"/>
  <c r="D18" i="2" s="1"/>
  <c r="J25" i="6"/>
  <c r="K25" i="6"/>
  <c r="L25" i="6"/>
  <c r="I25" i="6"/>
  <c r="J36" i="6"/>
  <c r="K36" i="6"/>
  <c r="L36" i="6"/>
  <c r="I36" i="6"/>
  <c r="J10" i="6"/>
  <c r="K10" i="6"/>
  <c r="L10" i="6"/>
  <c r="I10" i="6"/>
  <c r="L31" i="6"/>
  <c r="K31" i="6"/>
  <c r="J31" i="6"/>
  <c r="I31" i="6"/>
  <c r="L22" i="6"/>
  <c r="K22" i="6"/>
  <c r="J22" i="6"/>
  <c r="I22" i="6"/>
  <c r="L16" i="6"/>
  <c r="K16" i="6"/>
  <c r="J16" i="6"/>
  <c r="I16" i="6"/>
  <c r="L6" i="6"/>
  <c r="K6" i="6"/>
  <c r="J6" i="6"/>
  <c r="I6" i="6"/>
  <c r="O195" i="1"/>
  <c r="N195" i="1"/>
  <c r="M195" i="1"/>
  <c r="L195" i="1"/>
  <c r="K195" i="1"/>
  <c r="J195" i="1"/>
  <c r="I195" i="1"/>
  <c r="H195" i="1"/>
  <c r="G195" i="1"/>
  <c r="F195" i="1"/>
  <c r="E195" i="1"/>
  <c r="D195" i="1"/>
  <c r="H192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O178" i="1"/>
  <c r="O184" i="1" s="1"/>
  <c r="N178" i="1"/>
  <c r="N184" i="1" s="1"/>
  <c r="M178" i="1"/>
  <c r="L178" i="1"/>
  <c r="L184" i="1" s="1"/>
  <c r="K178" i="1"/>
  <c r="K184" i="1" s="1"/>
  <c r="J178" i="1"/>
  <c r="J184" i="1" s="1"/>
  <c r="I178" i="1"/>
  <c r="I180" i="1" s="1"/>
  <c r="H178" i="1"/>
  <c r="H180" i="1" s="1"/>
  <c r="G178" i="1"/>
  <c r="G184" i="1" s="1"/>
  <c r="F178" i="1"/>
  <c r="F184" i="1" s="1"/>
  <c r="E178" i="1"/>
  <c r="D178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O171" i="1"/>
  <c r="N171" i="1"/>
  <c r="M171" i="1"/>
  <c r="L171" i="1"/>
  <c r="K171" i="1"/>
  <c r="J171" i="1"/>
  <c r="I171" i="1"/>
  <c r="I181" i="1" s="1"/>
  <c r="H171" i="1"/>
  <c r="G171" i="1"/>
  <c r="F171" i="1"/>
  <c r="E171" i="1"/>
  <c r="D171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O166" i="1"/>
  <c r="O170" i="1" s="1"/>
  <c r="N166" i="1"/>
  <c r="N170" i="1" s="1"/>
  <c r="M166" i="1"/>
  <c r="M170" i="1" s="1"/>
  <c r="L166" i="1"/>
  <c r="L170" i="1" s="1"/>
  <c r="K166" i="1"/>
  <c r="K170" i="1" s="1"/>
  <c r="J166" i="1"/>
  <c r="J170" i="1" s="1"/>
  <c r="I166" i="1"/>
  <c r="I170" i="1" s="1"/>
  <c r="I172" i="1" s="1"/>
  <c r="H166" i="1"/>
  <c r="H170" i="1" s="1"/>
  <c r="H172" i="1" s="1"/>
  <c r="G166" i="1"/>
  <c r="G170" i="1" s="1"/>
  <c r="F166" i="1"/>
  <c r="F170" i="1" s="1"/>
  <c r="E166" i="1"/>
  <c r="E170" i="1" s="1"/>
  <c r="D166" i="1"/>
  <c r="D170" i="1" s="1"/>
  <c r="O158" i="1"/>
  <c r="O200" i="1" s="1"/>
  <c r="N158" i="1"/>
  <c r="N200" i="1" s="1"/>
  <c r="M158" i="1"/>
  <c r="M200" i="1" s="1"/>
  <c r="L158" i="1"/>
  <c r="L200" i="1" s="1"/>
  <c r="K158" i="1"/>
  <c r="K200" i="1" s="1"/>
  <c r="J158" i="1"/>
  <c r="J200" i="1" s="1"/>
  <c r="I158" i="1"/>
  <c r="I200" i="1" s="1"/>
  <c r="H158" i="1"/>
  <c r="H200" i="1" s="1"/>
  <c r="G158" i="1"/>
  <c r="G200" i="1" s="1"/>
  <c r="F158" i="1"/>
  <c r="F200" i="1" s="1"/>
  <c r="E158" i="1"/>
  <c r="E200" i="1" s="1"/>
  <c r="D158" i="1"/>
  <c r="D200" i="1" s="1"/>
  <c r="O157" i="1"/>
  <c r="O199" i="1" s="1"/>
  <c r="N157" i="1"/>
  <c r="N199" i="1" s="1"/>
  <c r="M157" i="1"/>
  <c r="L157" i="1"/>
  <c r="L163" i="1" s="1"/>
  <c r="K157" i="1"/>
  <c r="K199" i="1" s="1"/>
  <c r="J157" i="1"/>
  <c r="J199" i="1" s="1"/>
  <c r="I157" i="1"/>
  <c r="I199" i="1" s="1"/>
  <c r="H157" i="1"/>
  <c r="H199" i="1" s="1"/>
  <c r="G157" i="1"/>
  <c r="G199" i="1" s="1"/>
  <c r="F157" i="1"/>
  <c r="F199" i="1" s="1"/>
  <c r="E157" i="1"/>
  <c r="D157" i="1"/>
  <c r="D199" i="1" s="1"/>
  <c r="O155" i="1"/>
  <c r="O197" i="1" s="1"/>
  <c r="N155" i="1"/>
  <c r="N197" i="1" s="1"/>
  <c r="M155" i="1"/>
  <c r="M197" i="1" s="1"/>
  <c r="L155" i="1"/>
  <c r="L197" i="1" s="1"/>
  <c r="K155" i="1"/>
  <c r="K197" i="1" s="1"/>
  <c r="J155" i="1"/>
  <c r="J197" i="1" s="1"/>
  <c r="I155" i="1"/>
  <c r="I197" i="1" s="1"/>
  <c r="H155" i="1"/>
  <c r="H197" i="1" s="1"/>
  <c r="G155" i="1"/>
  <c r="G197" i="1" s="1"/>
  <c r="F155" i="1"/>
  <c r="F197" i="1" s="1"/>
  <c r="E155" i="1"/>
  <c r="E197" i="1" s="1"/>
  <c r="D155" i="1"/>
  <c r="D197" i="1" s="1"/>
  <c r="O150" i="1"/>
  <c r="O192" i="1" s="1"/>
  <c r="N150" i="1"/>
  <c r="N192" i="1" s="1"/>
  <c r="M150" i="1"/>
  <c r="M192" i="1" s="1"/>
  <c r="L150" i="1"/>
  <c r="L192" i="1" s="1"/>
  <c r="K150" i="1"/>
  <c r="K192" i="1" s="1"/>
  <c r="J150" i="1"/>
  <c r="J192" i="1" s="1"/>
  <c r="I150" i="1"/>
  <c r="I192" i="1" s="1"/>
  <c r="H150" i="1"/>
  <c r="G150" i="1"/>
  <c r="G192" i="1" s="1"/>
  <c r="F150" i="1"/>
  <c r="F192" i="1" s="1"/>
  <c r="E150" i="1"/>
  <c r="E192" i="1" s="1"/>
  <c r="D150" i="1"/>
  <c r="O148" i="1"/>
  <c r="O190" i="1" s="1"/>
  <c r="N148" i="1"/>
  <c r="N190" i="1" s="1"/>
  <c r="M148" i="1"/>
  <c r="M190" i="1" s="1"/>
  <c r="L148" i="1"/>
  <c r="L190" i="1" s="1"/>
  <c r="K148" i="1"/>
  <c r="K190" i="1" s="1"/>
  <c r="J148" i="1"/>
  <c r="J190" i="1" s="1"/>
  <c r="I148" i="1"/>
  <c r="I190" i="1" s="1"/>
  <c r="H148" i="1"/>
  <c r="H190" i="1" s="1"/>
  <c r="G148" i="1"/>
  <c r="G190" i="1" s="1"/>
  <c r="F148" i="1"/>
  <c r="F190" i="1" s="1"/>
  <c r="E148" i="1"/>
  <c r="E190" i="1" s="1"/>
  <c r="D148" i="1"/>
  <c r="D190" i="1" s="1"/>
  <c r="O147" i="1"/>
  <c r="O189" i="1" s="1"/>
  <c r="N147" i="1"/>
  <c r="N189" i="1" s="1"/>
  <c r="M147" i="1"/>
  <c r="M189" i="1" s="1"/>
  <c r="L147" i="1"/>
  <c r="L189" i="1" s="1"/>
  <c r="K147" i="1"/>
  <c r="K189" i="1" s="1"/>
  <c r="J147" i="1"/>
  <c r="J189" i="1" s="1"/>
  <c r="I147" i="1"/>
  <c r="I189" i="1" s="1"/>
  <c r="H147" i="1"/>
  <c r="H189" i="1" s="1"/>
  <c r="G147" i="1"/>
  <c r="G189" i="1" s="1"/>
  <c r="F147" i="1"/>
  <c r="F189" i="1" s="1"/>
  <c r="E147" i="1"/>
  <c r="E189" i="1" s="1"/>
  <c r="D147" i="1"/>
  <c r="D189" i="1" s="1"/>
  <c r="O146" i="1"/>
  <c r="O188" i="1" s="1"/>
  <c r="N146" i="1"/>
  <c r="N188" i="1" s="1"/>
  <c r="M146" i="1"/>
  <c r="M188" i="1" s="1"/>
  <c r="L146" i="1"/>
  <c r="L188" i="1" s="1"/>
  <c r="K146" i="1"/>
  <c r="K188" i="1" s="1"/>
  <c r="J146" i="1"/>
  <c r="J188" i="1" s="1"/>
  <c r="I146" i="1"/>
  <c r="I188" i="1" s="1"/>
  <c r="H146" i="1"/>
  <c r="H188" i="1" s="1"/>
  <c r="G146" i="1"/>
  <c r="G188" i="1" s="1"/>
  <c r="F146" i="1"/>
  <c r="F188" i="1" s="1"/>
  <c r="E146" i="1"/>
  <c r="E188" i="1" s="1"/>
  <c r="D146" i="1"/>
  <c r="D188" i="1" s="1"/>
  <c r="O145" i="1"/>
  <c r="O187" i="1" s="1"/>
  <c r="O191" i="1" s="1"/>
  <c r="N145" i="1"/>
  <c r="N187" i="1" s="1"/>
  <c r="N191" i="1" s="1"/>
  <c r="M145" i="1"/>
  <c r="M187" i="1" s="1"/>
  <c r="M191" i="1" s="1"/>
  <c r="L145" i="1"/>
  <c r="L187" i="1" s="1"/>
  <c r="L191" i="1" s="1"/>
  <c r="K145" i="1"/>
  <c r="K187" i="1" s="1"/>
  <c r="K191" i="1" s="1"/>
  <c r="J145" i="1"/>
  <c r="J187" i="1" s="1"/>
  <c r="J191" i="1" s="1"/>
  <c r="I145" i="1"/>
  <c r="I187" i="1" s="1"/>
  <c r="I191" i="1" s="1"/>
  <c r="H145" i="1"/>
  <c r="H187" i="1" s="1"/>
  <c r="H191" i="1" s="1"/>
  <c r="G145" i="1"/>
  <c r="G187" i="1" s="1"/>
  <c r="G191" i="1" s="1"/>
  <c r="F145" i="1"/>
  <c r="F187" i="1" s="1"/>
  <c r="F191" i="1" s="1"/>
  <c r="E145" i="1"/>
  <c r="E187" i="1" s="1"/>
  <c r="E191" i="1" s="1"/>
  <c r="D145" i="1"/>
  <c r="D187" i="1" s="1"/>
  <c r="D191" i="1" s="1"/>
  <c r="O142" i="1"/>
  <c r="N142" i="1"/>
  <c r="M142" i="1"/>
  <c r="L142" i="1"/>
  <c r="K142" i="1"/>
  <c r="J142" i="1"/>
  <c r="I142" i="1"/>
  <c r="H142" i="1"/>
  <c r="G142" i="1"/>
  <c r="F142" i="1"/>
  <c r="E142" i="1"/>
  <c r="L139" i="1"/>
  <c r="O138" i="1"/>
  <c r="O141" i="1" s="1"/>
  <c r="N138" i="1"/>
  <c r="N141" i="1" s="1"/>
  <c r="M138" i="1"/>
  <c r="M141" i="1" s="1"/>
  <c r="L138" i="1"/>
  <c r="L141" i="1" s="1"/>
  <c r="K138" i="1"/>
  <c r="K141" i="1" s="1"/>
  <c r="J138" i="1"/>
  <c r="J141" i="1" s="1"/>
  <c r="I138" i="1"/>
  <c r="I139" i="1" s="1"/>
  <c r="H138" i="1"/>
  <c r="H139" i="1" s="1"/>
  <c r="G138" i="1"/>
  <c r="G141" i="1" s="1"/>
  <c r="F138" i="1"/>
  <c r="F141" i="1" s="1"/>
  <c r="E138" i="1"/>
  <c r="E141" i="1" s="1"/>
  <c r="D138" i="1"/>
  <c r="J132" i="1"/>
  <c r="F132" i="1"/>
  <c r="O130" i="1"/>
  <c r="O132" i="1" s="1"/>
  <c r="N130" i="1"/>
  <c r="N132" i="1" s="1"/>
  <c r="M130" i="1"/>
  <c r="M132" i="1" s="1"/>
  <c r="L130" i="1"/>
  <c r="L132" i="1" s="1"/>
  <c r="K130" i="1"/>
  <c r="K132" i="1" s="1"/>
  <c r="J130" i="1"/>
  <c r="I130" i="1"/>
  <c r="I132" i="1" s="1"/>
  <c r="H130" i="1"/>
  <c r="H132" i="1" s="1"/>
  <c r="G130" i="1"/>
  <c r="G132" i="1" s="1"/>
  <c r="F130" i="1"/>
  <c r="E130" i="1"/>
  <c r="E132" i="1" s="1"/>
  <c r="D130" i="1"/>
  <c r="D132" i="1" s="1"/>
  <c r="O123" i="1"/>
  <c r="N123" i="1"/>
  <c r="M123" i="1"/>
  <c r="L123" i="1"/>
  <c r="K123" i="1"/>
  <c r="J123" i="1"/>
  <c r="I123" i="1"/>
  <c r="H123" i="1"/>
  <c r="G123" i="1"/>
  <c r="F123" i="1"/>
  <c r="E123" i="1"/>
  <c r="N122" i="1"/>
  <c r="J122" i="1"/>
  <c r="F122" i="1"/>
  <c r="N120" i="1"/>
  <c r="J120" i="1"/>
  <c r="F120" i="1"/>
  <c r="O119" i="1"/>
  <c r="O122" i="1" s="1"/>
  <c r="N119" i="1"/>
  <c r="M119" i="1"/>
  <c r="M122" i="1" s="1"/>
  <c r="L119" i="1"/>
  <c r="L120" i="1" s="1"/>
  <c r="K119" i="1"/>
  <c r="K122" i="1" s="1"/>
  <c r="J119" i="1"/>
  <c r="I119" i="1"/>
  <c r="I122" i="1" s="1"/>
  <c r="H119" i="1"/>
  <c r="H122" i="1" s="1"/>
  <c r="G119" i="1"/>
  <c r="G122" i="1" s="1"/>
  <c r="F119" i="1"/>
  <c r="E119" i="1"/>
  <c r="E122" i="1" s="1"/>
  <c r="D119" i="1"/>
  <c r="D120" i="1" s="1"/>
  <c r="N113" i="1"/>
  <c r="J113" i="1"/>
  <c r="F113" i="1"/>
  <c r="O111" i="1"/>
  <c r="O113" i="1" s="1"/>
  <c r="N111" i="1"/>
  <c r="M111" i="1"/>
  <c r="M113" i="1" s="1"/>
  <c r="L111" i="1"/>
  <c r="L113" i="1" s="1"/>
  <c r="K111" i="1"/>
  <c r="K113" i="1" s="1"/>
  <c r="J111" i="1"/>
  <c r="I111" i="1"/>
  <c r="I113" i="1" s="1"/>
  <c r="H111" i="1"/>
  <c r="H113" i="1" s="1"/>
  <c r="G111" i="1"/>
  <c r="G113" i="1" s="1"/>
  <c r="F111" i="1"/>
  <c r="E111" i="1"/>
  <c r="E113" i="1" s="1"/>
  <c r="D111" i="1"/>
  <c r="D113" i="1" s="1"/>
  <c r="O104" i="1"/>
  <c r="N104" i="1"/>
  <c r="M104" i="1"/>
  <c r="L104" i="1"/>
  <c r="K104" i="1"/>
  <c r="J104" i="1"/>
  <c r="I104" i="1"/>
  <c r="H104" i="1"/>
  <c r="G104" i="1"/>
  <c r="F104" i="1"/>
  <c r="E104" i="1"/>
  <c r="N103" i="1"/>
  <c r="J103" i="1"/>
  <c r="F103" i="1"/>
  <c r="N101" i="1"/>
  <c r="J101" i="1"/>
  <c r="F101" i="1"/>
  <c r="O100" i="1"/>
  <c r="O103" i="1" s="1"/>
  <c r="N100" i="1"/>
  <c r="M100" i="1"/>
  <c r="M103" i="1" s="1"/>
  <c r="L100" i="1"/>
  <c r="L103" i="1" s="1"/>
  <c r="K100" i="1"/>
  <c r="K103" i="1" s="1"/>
  <c r="J100" i="1"/>
  <c r="I100" i="1"/>
  <c r="I103" i="1" s="1"/>
  <c r="H100" i="1"/>
  <c r="H101" i="1" s="1"/>
  <c r="G100" i="1"/>
  <c r="G103" i="1" s="1"/>
  <c r="F100" i="1"/>
  <c r="E100" i="1"/>
  <c r="E103" i="1" s="1"/>
  <c r="D100" i="1"/>
  <c r="N94" i="1"/>
  <c r="J94" i="1"/>
  <c r="F94" i="1"/>
  <c r="O92" i="1"/>
  <c r="O94" i="1" s="1"/>
  <c r="N92" i="1"/>
  <c r="M92" i="1"/>
  <c r="M94" i="1" s="1"/>
  <c r="L92" i="1"/>
  <c r="L94" i="1" s="1"/>
  <c r="K92" i="1"/>
  <c r="K94" i="1" s="1"/>
  <c r="J92" i="1"/>
  <c r="I92" i="1"/>
  <c r="I94" i="1" s="1"/>
  <c r="H92" i="1"/>
  <c r="H94" i="1" s="1"/>
  <c r="G92" i="1"/>
  <c r="G94" i="1" s="1"/>
  <c r="F92" i="1"/>
  <c r="E92" i="1"/>
  <c r="E94" i="1" s="1"/>
  <c r="D92" i="1"/>
  <c r="D94" i="1" s="1"/>
  <c r="O85" i="1"/>
  <c r="N85" i="1"/>
  <c r="M85" i="1"/>
  <c r="L85" i="1"/>
  <c r="K85" i="1"/>
  <c r="J85" i="1"/>
  <c r="I85" i="1"/>
  <c r="H85" i="1"/>
  <c r="G85" i="1"/>
  <c r="F85" i="1"/>
  <c r="E85" i="1"/>
  <c r="N84" i="1"/>
  <c r="J84" i="1"/>
  <c r="F84" i="1"/>
  <c r="N82" i="1"/>
  <c r="J82" i="1"/>
  <c r="F82" i="1"/>
  <c r="O81" i="1"/>
  <c r="O84" i="1" s="1"/>
  <c r="N81" i="1"/>
  <c r="M81" i="1"/>
  <c r="M84" i="1" s="1"/>
  <c r="L81" i="1"/>
  <c r="L82" i="1" s="1"/>
  <c r="K81" i="1"/>
  <c r="K84" i="1" s="1"/>
  <c r="J81" i="1"/>
  <c r="I81" i="1"/>
  <c r="I84" i="1" s="1"/>
  <c r="H81" i="1"/>
  <c r="H84" i="1" s="1"/>
  <c r="G81" i="1"/>
  <c r="G84" i="1" s="1"/>
  <c r="F81" i="1"/>
  <c r="E81" i="1"/>
  <c r="E84" i="1" s="1"/>
  <c r="D81" i="1"/>
  <c r="D82" i="1" s="1"/>
  <c r="N75" i="1"/>
  <c r="J75" i="1"/>
  <c r="F75" i="1"/>
  <c r="O73" i="1"/>
  <c r="O75" i="1" s="1"/>
  <c r="N73" i="1"/>
  <c r="M73" i="1"/>
  <c r="M75" i="1" s="1"/>
  <c r="L73" i="1"/>
  <c r="L75" i="1" s="1"/>
  <c r="K73" i="1"/>
  <c r="K75" i="1" s="1"/>
  <c r="J73" i="1"/>
  <c r="I73" i="1"/>
  <c r="I75" i="1" s="1"/>
  <c r="H73" i="1"/>
  <c r="H75" i="1" s="1"/>
  <c r="G73" i="1"/>
  <c r="G75" i="1" s="1"/>
  <c r="F73" i="1"/>
  <c r="E73" i="1"/>
  <c r="E75" i="1" s="1"/>
  <c r="D73" i="1"/>
  <c r="D75" i="1" s="1"/>
  <c r="O66" i="1"/>
  <c r="N66" i="1"/>
  <c r="M66" i="1"/>
  <c r="L66" i="1"/>
  <c r="K66" i="1"/>
  <c r="J66" i="1"/>
  <c r="I66" i="1"/>
  <c r="H66" i="1"/>
  <c r="G66" i="1"/>
  <c r="F66" i="1"/>
  <c r="E66" i="1"/>
  <c r="N65" i="1"/>
  <c r="J65" i="1"/>
  <c r="F65" i="1"/>
  <c r="N63" i="1"/>
  <c r="J63" i="1"/>
  <c r="F63" i="1"/>
  <c r="O62" i="1"/>
  <c r="O65" i="1" s="1"/>
  <c r="N62" i="1"/>
  <c r="M62" i="1"/>
  <c r="M65" i="1" s="1"/>
  <c r="L62" i="1"/>
  <c r="L65" i="1" s="1"/>
  <c r="K62" i="1"/>
  <c r="K65" i="1" s="1"/>
  <c r="J62" i="1"/>
  <c r="I62" i="1"/>
  <c r="I65" i="1" s="1"/>
  <c r="H62" i="1"/>
  <c r="H63" i="1" s="1"/>
  <c r="G62" i="1"/>
  <c r="G65" i="1" s="1"/>
  <c r="F62" i="1"/>
  <c r="E62" i="1"/>
  <c r="E65" i="1" s="1"/>
  <c r="D62" i="1"/>
  <c r="N56" i="1"/>
  <c r="J56" i="1"/>
  <c r="F56" i="1"/>
  <c r="O54" i="1"/>
  <c r="O56" i="1" s="1"/>
  <c r="N54" i="1"/>
  <c r="M54" i="1"/>
  <c r="M56" i="1" s="1"/>
  <c r="L54" i="1"/>
  <c r="L56" i="1" s="1"/>
  <c r="K54" i="1"/>
  <c r="K56" i="1" s="1"/>
  <c r="J54" i="1"/>
  <c r="I54" i="1"/>
  <c r="I56" i="1" s="1"/>
  <c r="H54" i="1"/>
  <c r="H56" i="1" s="1"/>
  <c r="G54" i="1"/>
  <c r="G56" i="1" s="1"/>
  <c r="F54" i="1"/>
  <c r="E54" i="1"/>
  <c r="E56" i="1" s="1"/>
  <c r="D54" i="1"/>
  <c r="D56" i="1" s="1"/>
  <c r="O47" i="1"/>
  <c r="N47" i="1"/>
  <c r="M47" i="1"/>
  <c r="L47" i="1"/>
  <c r="K47" i="1"/>
  <c r="J47" i="1"/>
  <c r="I47" i="1"/>
  <c r="H47" i="1"/>
  <c r="G47" i="1"/>
  <c r="F47" i="1"/>
  <c r="E47" i="1"/>
  <c r="N46" i="1"/>
  <c r="K46" i="1"/>
  <c r="O44" i="1"/>
  <c r="J44" i="1"/>
  <c r="G44" i="1"/>
  <c r="O43" i="1"/>
  <c r="O46" i="1" s="1"/>
  <c r="N43" i="1"/>
  <c r="N44" i="1" s="1"/>
  <c r="M43" i="1"/>
  <c r="M46" i="1" s="1"/>
  <c r="L43" i="1"/>
  <c r="L46" i="1" s="1"/>
  <c r="K43" i="1"/>
  <c r="K44" i="1" s="1"/>
  <c r="J43" i="1"/>
  <c r="J46" i="1" s="1"/>
  <c r="I43" i="1"/>
  <c r="H43" i="1"/>
  <c r="H46" i="1" s="1"/>
  <c r="G43" i="1"/>
  <c r="G46" i="1" s="1"/>
  <c r="F43" i="1"/>
  <c r="F44" i="1" s="1"/>
  <c r="E43" i="1"/>
  <c r="D43" i="1"/>
  <c r="O35" i="1"/>
  <c r="O37" i="1" s="1"/>
  <c r="N35" i="1"/>
  <c r="N37" i="1" s="1"/>
  <c r="M35" i="1"/>
  <c r="M37" i="1" s="1"/>
  <c r="L35" i="1"/>
  <c r="L37" i="1" s="1"/>
  <c r="K35" i="1"/>
  <c r="K37" i="1" s="1"/>
  <c r="J35" i="1"/>
  <c r="J37" i="1" s="1"/>
  <c r="I35" i="1"/>
  <c r="I37" i="1" s="1"/>
  <c r="H35" i="1"/>
  <c r="H37" i="1" s="1"/>
  <c r="G35" i="1"/>
  <c r="G37" i="1" s="1"/>
  <c r="F35" i="1"/>
  <c r="F37" i="1" s="1"/>
  <c r="E35" i="1"/>
  <c r="E37" i="1" s="1"/>
  <c r="D35" i="1"/>
  <c r="D37" i="1" s="1"/>
  <c r="O28" i="1"/>
  <c r="N28" i="1"/>
  <c r="M28" i="1"/>
  <c r="L28" i="1"/>
  <c r="K28" i="1"/>
  <c r="J28" i="1"/>
  <c r="I28" i="1"/>
  <c r="H28" i="1"/>
  <c r="G28" i="1"/>
  <c r="F28" i="1"/>
  <c r="E28" i="1"/>
  <c r="O24" i="1"/>
  <c r="O27" i="1" s="1"/>
  <c r="N24" i="1"/>
  <c r="N27" i="1" s="1"/>
  <c r="M24" i="1"/>
  <c r="M27" i="1" s="1"/>
  <c r="L24" i="1"/>
  <c r="L27" i="1" s="1"/>
  <c r="K24" i="1"/>
  <c r="K27" i="1" s="1"/>
  <c r="J24" i="1"/>
  <c r="J27" i="1" s="1"/>
  <c r="I24" i="1"/>
  <c r="I27" i="1" s="1"/>
  <c r="H24" i="1"/>
  <c r="H27" i="1" s="1"/>
  <c r="G24" i="1"/>
  <c r="G27" i="1" s="1"/>
  <c r="F24" i="1"/>
  <c r="F27" i="1" s="1"/>
  <c r="E24" i="1"/>
  <c r="E27" i="1" s="1"/>
  <c r="D24" i="1"/>
  <c r="O16" i="1"/>
  <c r="O18" i="1" s="1"/>
  <c r="N16" i="1"/>
  <c r="N18" i="1" s="1"/>
  <c r="M16" i="1"/>
  <c r="M18" i="1" s="1"/>
  <c r="L16" i="1"/>
  <c r="L18" i="1" s="1"/>
  <c r="K16" i="1"/>
  <c r="K18" i="1" s="1"/>
  <c r="J16" i="1"/>
  <c r="J18" i="1" s="1"/>
  <c r="I16" i="1"/>
  <c r="I18" i="1" s="1"/>
  <c r="H16" i="1"/>
  <c r="H18" i="1" s="1"/>
  <c r="G16" i="1"/>
  <c r="G18" i="1" s="1"/>
  <c r="F16" i="1"/>
  <c r="F18" i="1" s="1"/>
  <c r="E16" i="1"/>
  <c r="E18" i="1" s="1"/>
  <c r="D16" i="1"/>
  <c r="D18" i="1" s="1"/>
  <c r="D106" i="2" l="1"/>
  <c r="D115" i="2"/>
  <c r="D117" i="2"/>
  <c r="H115" i="2"/>
  <c r="H117" i="2"/>
  <c r="E93" i="2"/>
  <c r="F117" i="2"/>
  <c r="J117" i="2"/>
  <c r="N117" i="2"/>
  <c r="L116" i="2"/>
  <c r="L117" i="2" s="1"/>
  <c r="L93" i="2"/>
  <c r="L95" i="2" s="1"/>
  <c r="G117" i="2"/>
  <c r="K117" i="2"/>
  <c r="O117" i="2"/>
  <c r="E106" i="2"/>
  <c r="I106" i="2"/>
  <c r="M106" i="2"/>
  <c r="I93" i="2"/>
  <c r="I111" i="2"/>
  <c r="I115" i="2" s="1"/>
  <c r="M111" i="2"/>
  <c r="M115" i="2" s="1"/>
  <c r="M117" i="2" s="1"/>
  <c r="M93" i="2"/>
  <c r="E117" i="2"/>
  <c r="I95" i="2"/>
  <c r="D95" i="2"/>
  <c r="F106" i="2"/>
  <c r="J106" i="2"/>
  <c r="N106" i="2"/>
  <c r="E95" i="2"/>
  <c r="M95" i="2"/>
  <c r="I116" i="2"/>
  <c r="F93" i="2"/>
  <c r="F95" i="2" s="1"/>
  <c r="J93" i="2"/>
  <c r="J95" i="2" s="1"/>
  <c r="N93" i="2"/>
  <c r="N95" i="2"/>
  <c r="G93" i="2"/>
  <c r="K93" i="2"/>
  <c r="K95" i="2" s="1"/>
  <c r="O93" i="2"/>
  <c r="O95" i="2" s="1"/>
  <c r="G95" i="2"/>
  <c r="L193" i="1"/>
  <c r="D201" i="1"/>
  <c r="H205" i="1"/>
  <c r="H201" i="1"/>
  <c r="H204" i="1" s="1"/>
  <c r="D172" i="1"/>
  <c r="H181" i="1"/>
  <c r="H183" i="1"/>
  <c r="H193" i="1"/>
  <c r="F25" i="1"/>
  <c r="J25" i="1"/>
  <c r="N25" i="1"/>
  <c r="L44" i="1"/>
  <c r="F46" i="1"/>
  <c r="D139" i="1"/>
  <c r="H141" i="1"/>
  <c r="L149" i="1"/>
  <c r="D159" i="1"/>
  <c r="E181" i="1"/>
  <c r="L180" i="1"/>
  <c r="L183" i="1" s="1"/>
  <c r="H184" i="1"/>
  <c r="L199" i="1"/>
  <c r="H202" i="1"/>
  <c r="G25" i="1"/>
  <c r="K25" i="1"/>
  <c r="O25" i="1"/>
  <c r="H44" i="1"/>
  <c r="D63" i="1"/>
  <c r="L63" i="1"/>
  <c r="H65" i="1"/>
  <c r="H82" i="1"/>
  <c r="L84" i="1"/>
  <c r="D101" i="1"/>
  <c r="L101" i="1"/>
  <c r="H103" i="1"/>
  <c r="H120" i="1"/>
  <c r="L122" i="1"/>
  <c r="E163" i="1"/>
  <c r="I201" i="1"/>
  <c r="I204" i="1" s="1"/>
  <c r="I205" i="1"/>
  <c r="M163" i="1"/>
  <c r="H159" i="1"/>
  <c r="L160" i="1"/>
  <c r="L172" i="1"/>
  <c r="D181" i="1"/>
  <c r="D192" i="1"/>
  <c r="D25" i="1"/>
  <c r="H25" i="1"/>
  <c r="L25" i="1"/>
  <c r="D44" i="1"/>
  <c r="D149" i="1"/>
  <c r="D151" i="1" s="1"/>
  <c r="E193" i="1"/>
  <c r="I193" i="1"/>
  <c r="I202" i="1"/>
  <c r="M193" i="1"/>
  <c r="F205" i="1"/>
  <c r="F201" i="1"/>
  <c r="F204" i="1" s="1"/>
  <c r="J205" i="1"/>
  <c r="J201" i="1"/>
  <c r="J204" i="1" s="1"/>
  <c r="N205" i="1"/>
  <c r="N201" i="1"/>
  <c r="N204" i="1" s="1"/>
  <c r="L159" i="1"/>
  <c r="L162" i="1" s="1"/>
  <c r="H163" i="1"/>
  <c r="D180" i="1"/>
  <c r="E25" i="1"/>
  <c r="I25" i="1"/>
  <c r="M25" i="1"/>
  <c r="E46" i="1"/>
  <c r="E44" i="1"/>
  <c r="I46" i="1"/>
  <c r="I44" i="1"/>
  <c r="H149" i="1"/>
  <c r="H151" i="1" s="1"/>
  <c r="F202" i="1"/>
  <c r="F193" i="1"/>
  <c r="J202" i="1"/>
  <c r="J193" i="1"/>
  <c r="N202" i="1"/>
  <c r="N193" i="1"/>
  <c r="L151" i="1"/>
  <c r="E184" i="1"/>
  <c r="I183" i="1"/>
  <c r="M184" i="1"/>
  <c r="G63" i="1"/>
  <c r="K63" i="1"/>
  <c r="O63" i="1"/>
  <c r="G82" i="1"/>
  <c r="K82" i="1"/>
  <c r="O82" i="1"/>
  <c r="G101" i="1"/>
  <c r="K101" i="1"/>
  <c r="O101" i="1"/>
  <c r="G120" i="1"/>
  <c r="K120" i="1"/>
  <c r="O120" i="1"/>
  <c r="E139" i="1"/>
  <c r="M139" i="1"/>
  <c r="I141" i="1"/>
  <c r="E149" i="1"/>
  <c r="M149" i="1"/>
  <c r="M151" i="1" s="1"/>
  <c r="G193" i="1"/>
  <c r="K193" i="1"/>
  <c r="O193" i="1"/>
  <c r="E159" i="1"/>
  <c r="E162" i="1" s="1"/>
  <c r="M159" i="1"/>
  <c r="M162" i="1" s="1"/>
  <c r="I163" i="1"/>
  <c r="E180" i="1"/>
  <c r="E183" i="1" s="1"/>
  <c r="M180" i="1"/>
  <c r="M183" i="1" s="1"/>
  <c r="I184" i="1"/>
  <c r="E199" i="1"/>
  <c r="M199" i="1"/>
  <c r="M44" i="1"/>
  <c r="E63" i="1"/>
  <c r="I63" i="1"/>
  <c r="M63" i="1"/>
  <c r="E82" i="1"/>
  <c r="I82" i="1"/>
  <c r="M82" i="1"/>
  <c r="E101" i="1"/>
  <c r="I101" i="1"/>
  <c r="M101" i="1"/>
  <c r="E120" i="1"/>
  <c r="I120" i="1"/>
  <c r="M120" i="1"/>
  <c r="I149" i="1"/>
  <c r="I151" i="1" s="1"/>
  <c r="E151" i="1"/>
  <c r="G205" i="1"/>
  <c r="G201" i="1"/>
  <c r="G204" i="1" s="1"/>
  <c r="K205" i="1"/>
  <c r="K201" i="1"/>
  <c r="K204" i="1" s="1"/>
  <c r="O205" i="1"/>
  <c r="O201" i="1"/>
  <c r="O204" i="1" s="1"/>
  <c r="I159" i="1"/>
  <c r="E160" i="1"/>
  <c r="M160" i="1"/>
  <c r="E172" i="1"/>
  <c r="M172" i="1"/>
  <c r="F139" i="1"/>
  <c r="J139" i="1"/>
  <c r="N139" i="1"/>
  <c r="F149" i="1"/>
  <c r="F151" i="1" s="1"/>
  <c r="J149" i="1"/>
  <c r="N149" i="1"/>
  <c r="N151" i="1" s="1"/>
  <c r="J151" i="1"/>
  <c r="F159" i="1"/>
  <c r="F162" i="1" s="1"/>
  <c r="J159" i="1"/>
  <c r="J162" i="1" s="1"/>
  <c r="N159" i="1"/>
  <c r="N162" i="1" s="1"/>
  <c r="J160" i="1"/>
  <c r="F163" i="1"/>
  <c r="J163" i="1"/>
  <c r="N163" i="1"/>
  <c r="F172" i="1"/>
  <c r="J172" i="1"/>
  <c r="N172" i="1"/>
  <c r="F180" i="1"/>
  <c r="F183" i="1" s="1"/>
  <c r="J180" i="1"/>
  <c r="J183" i="1" s="1"/>
  <c r="N180" i="1"/>
  <c r="N183" i="1" s="1"/>
  <c r="G139" i="1"/>
  <c r="K139" i="1"/>
  <c r="O139" i="1"/>
  <c r="G149" i="1"/>
  <c r="G151" i="1" s="1"/>
  <c r="K149" i="1"/>
  <c r="O149" i="1"/>
  <c r="O151" i="1" s="1"/>
  <c r="K151" i="1"/>
  <c r="G159" i="1"/>
  <c r="G162" i="1" s="1"/>
  <c r="K159" i="1"/>
  <c r="K162" i="1" s="1"/>
  <c r="O159" i="1"/>
  <c r="O162" i="1" s="1"/>
  <c r="K160" i="1"/>
  <c r="G163" i="1"/>
  <c r="K163" i="1"/>
  <c r="O163" i="1"/>
  <c r="G172" i="1"/>
  <c r="K172" i="1"/>
  <c r="O172" i="1"/>
  <c r="G180" i="1"/>
  <c r="G183" i="1" s="1"/>
  <c r="K180" i="1"/>
  <c r="K183" i="1" s="1"/>
  <c r="O180" i="1"/>
  <c r="O183" i="1" s="1"/>
  <c r="I117" i="2" l="1"/>
  <c r="I162" i="1"/>
  <c r="I160" i="1"/>
  <c r="E205" i="1"/>
  <c r="E201" i="1"/>
  <c r="O181" i="1"/>
  <c r="F181" i="1"/>
  <c r="O160" i="1"/>
  <c r="N160" i="1"/>
  <c r="K181" i="1"/>
  <c r="K202" i="1"/>
  <c r="M181" i="1"/>
  <c r="G181" i="1"/>
  <c r="N181" i="1"/>
  <c r="L205" i="1"/>
  <c r="L201" i="1"/>
  <c r="G160" i="1"/>
  <c r="F160" i="1"/>
  <c r="M205" i="1"/>
  <c r="M201" i="1"/>
  <c r="O202" i="1"/>
  <c r="G202" i="1"/>
  <c r="D202" i="1"/>
  <c r="D193" i="1"/>
  <c r="J181" i="1"/>
  <c r="H162" i="1"/>
  <c r="H160" i="1"/>
  <c r="L181" i="1"/>
  <c r="D160" i="1"/>
  <c r="E204" i="1" l="1"/>
  <c r="E202" i="1"/>
  <c r="M204" i="1"/>
  <c r="M202" i="1"/>
  <c r="L204" i="1"/>
  <c r="L202" i="1"/>
  <c r="P195" i="1" l="1"/>
  <c r="P43" i="1" l="1"/>
  <c r="B14" i="5" l="1"/>
  <c r="B2" i="5"/>
  <c r="P108" i="2"/>
  <c r="R108" i="2" s="1"/>
  <c r="P97" i="2"/>
  <c r="R97" i="2" s="1"/>
  <c r="R86" i="2"/>
  <c r="R75" i="2"/>
  <c r="R64" i="2"/>
  <c r="R53" i="2"/>
  <c r="R42" i="2"/>
  <c r="R31" i="2"/>
  <c r="R20" i="2"/>
  <c r="R134" i="1"/>
  <c r="R115" i="1"/>
  <c r="R96" i="1"/>
  <c r="R77" i="1"/>
  <c r="R58" i="1"/>
  <c r="R39" i="1"/>
  <c r="R20" i="1"/>
  <c r="P16" i="1"/>
  <c r="R16" i="1" s="1"/>
  <c r="P155" i="1"/>
  <c r="R155" i="1" s="1"/>
  <c r="P176" i="1"/>
  <c r="R176" i="1" s="1"/>
  <c r="P157" i="1"/>
  <c r="R157" i="1" s="1"/>
  <c r="P178" i="1"/>
  <c r="P158" i="1"/>
  <c r="P179" i="1"/>
  <c r="P142" i="1"/>
  <c r="R142" i="1" s="1"/>
  <c r="P138" i="1"/>
  <c r="P141" i="1" s="1"/>
  <c r="R141" i="1" s="1"/>
  <c r="P123" i="1"/>
  <c r="R123" i="1" s="1"/>
  <c r="P119" i="1"/>
  <c r="P122" i="1" s="1"/>
  <c r="R122" i="1" s="1"/>
  <c r="P104" i="1"/>
  <c r="R104" i="1" s="1"/>
  <c r="P100" i="1"/>
  <c r="P103" i="1" s="1"/>
  <c r="R103" i="1" s="1"/>
  <c r="P85" i="1"/>
  <c r="R85" i="1" s="1"/>
  <c r="P81" i="1"/>
  <c r="P84" i="1" s="1"/>
  <c r="R84" i="1" s="1"/>
  <c r="P66" i="1"/>
  <c r="R66" i="1" s="1"/>
  <c r="P62" i="1"/>
  <c r="P65" i="1" s="1"/>
  <c r="R65" i="1" s="1"/>
  <c r="P47" i="1"/>
  <c r="R47" i="1" s="1"/>
  <c r="P46" i="1"/>
  <c r="R46" i="1" s="1"/>
  <c r="P28" i="1"/>
  <c r="R28" i="1" s="1"/>
  <c r="P24" i="1"/>
  <c r="P27" i="1" s="1"/>
  <c r="R27" i="1" s="1"/>
  <c r="R195" i="1"/>
  <c r="R153" i="1"/>
  <c r="R174" i="1"/>
  <c r="B27" i="5"/>
  <c r="B21" i="5"/>
  <c r="B20" i="5"/>
  <c r="B18" i="5"/>
  <c r="B15" i="5"/>
  <c r="B12" i="5"/>
  <c r="B9" i="5"/>
  <c r="B6" i="5"/>
  <c r="B3" i="5"/>
  <c r="P44" i="3"/>
  <c r="P62" i="3"/>
  <c r="P35" i="3"/>
  <c r="P53" i="3"/>
  <c r="P71" i="3"/>
  <c r="O35" i="3"/>
  <c r="O44" i="3"/>
  <c r="O53" i="3"/>
  <c r="O62" i="3"/>
  <c r="O71" i="3"/>
  <c r="N35" i="3"/>
  <c r="N44" i="3"/>
  <c r="N53" i="3"/>
  <c r="N62" i="3"/>
  <c r="N71" i="3"/>
  <c r="M35" i="3"/>
  <c r="M44" i="3"/>
  <c r="M53" i="3"/>
  <c r="M62" i="3"/>
  <c r="M71" i="3"/>
  <c r="L35" i="3"/>
  <c r="L44" i="3"/>
  <c r="L53" i="3"/>
  <c r="L62" i="3"/>
  <c r="L71" i="3"/>
  <c r="K35" i="3"/>
  <c r="K44" i="3"/>
  <c r="K53" i="3"/>
  <c r="K62" i="3"/>
  <c r="K71" i="3"/>
  <c r="J35" i="3"/>
  <c r="J44" i="3"/>
  <c r="J53" i="3"/>
  <c r="J62" i="3"/>
  <c r="J71" i="3"/>
  <c r="I35" i="3"/>
  <c r="I44" i="3"/>
  <c r="I53" i="3"/>
  <c r="I62" i="3"/>
  <c r="I71" i="3"/>
  <c r="H35" i="3"/>
  <c r="H44" i="3"/>
  <c r="H53" i="3"/>
  <c r="H62" i="3"/>
  <c r="H71" i="3"/>
  <c r="G35" i="3"/>
  <c r="G44" i="3"/>
  <c r="G53" i="3"/>
  <c r="G62" i="3"/>
  <c r="G71" i="3"/>
  <c r="F35" i="3"/>
  <c r="F44" i="3"/>
  <c r="F53" i="3"/>
  <c r="F62" i="3"/>
  <c r="F71" i="3"/>
  <c r="E35" i="3"/>
  <c r="E44" i="3"/>
  <c r="E53" i="3"/>
  <c r="E62" i="3"/>
  <c r="E71" i="3"/>
  <c r="D35" i="3"/>
  <c r="D44" i="3"/>
  <c r="D53" i="3"/>
  <c r="D62" i="3"/>
  <c r="D71" i="3"/>
  <c r="P100" i="2"/>
  <c r="R100" i="2" s="1"/>
  <c r="P101" i="2"/>
  <c r="R101" i="2" s="1"/>
  <c r="P102" i="2"/>
  <c r="R102" i="2" s="1"/>
  <c r="P103" i="2"/>
  <c r="R103" i="2" s="1"/>
  <c r="P105" i="2"/>
  <c r="R105" i="2" s="1"/>
  <c r="P171" i="1"/>
  <c r="R171" i="1" s="1"/>
  <c r="P166" i="1"/>
  <c r="R166" i="1" s="1"/>
  <c r="P167" i="1"/>
  <c r="R167" i="1" s="1"/>
  <c r="P168" i="1"/>
  <c r="R168" i="1" s="1"/>
  <c r="P169" i="1"/>
  <c r="R169" i="1" s="1"/>
  <c r="P147" i="1"/>
  <c r="R147" i="1" s="1"/>
  <c r="P148" i="1"/>
  <c r="R148" i="1" s="1"/>
  <c r="P150" i="1"/>
  <c r="C6" i="3"/>
  <c r="P92" i="1"/>
  <c r="P52" i="3" s="1"/>
  <c r="R34" i="2"/>
  <c r="E92" i="3"/>
  <c r="F92" i="3"/>
  <c r="G92" i="3"/>
  <c r="H92" i="3"/>
  <c r="I92" i="3"/>
  <c r="J92" i="3"/>
  <c r="K92" i="3"/>
  <c r="L92" i="3"/>
  <c r="M92" i="3"/>
  <c r="N92" i="3"/>
  <c r="O92" i="3"/>
  <c r="P92" i="3"/>
  <c r="D92" i="3"/>
  <c r="E83" i="3"/>
  <c r="F83" i="3"/>
  <c r="G83" i="3"/>
  <c r="H83" i="3"/>
  <c r="I83" i="3"/>
  <c r="J83" i="3"/>
  <c r="K83" i="3"/>
  <c r="L83" i="3"/>
  <c r="M83" i="3"/>
  <c r="N83" i="3"/>
  <c r="O83" i="3"/>
  <c r="P83" i="3"/>
  <c r="D83" i="3"/>
  <c r="E74" i="3"/>
  <c r="F74" i="3"/>
  <c r="G74" i="3"/>
  <c r="H74" i="3"/>
  <c r="I74" i="3"/>
  <c r="J74" i="3"/>
  <c r="K74" i="3"/>
  <c r="L74" i="3"/>
  <c r="M74" i="3"/>
  <c r="N74" i="3"/>
  <c r="O74" i="3"/>
  <c r="P74" i="3"/>
  <c r="D74" i="3"/>
  <c r="E65" i="3"/>
  <c r="F65" i="3"/>
  <c r="G65" i="3"/>
  <c r="H65" i="3"/>
  <c r="I65" i="3"/>
  <c r="J65" i="3"/>
  <c r="K65" i="3"/>
  <c r="L65" i="3"/>
  <c r="M65" i="3"/>
  <c r="N65" i="3"/>
  <c r="O65" i="3"/>
  <c r="P65" i="3"/>
  <c r="D65" i="3"/>
  <c r="E56" i="3"/>
  <c r="F56" i="3"/>
  <c r="G56" i="3"/>
  <c r="H56" i="3"/>
  <c r="I56" i="3"/>
  <c r="J56" i="3"/>
  <c r="K56" i="3"/>
  <c r="L56" i="3"/>
  <c r="M56" i="3"/>
  <c r="N56" i="3"/>
  <c r="O56" i="3"/>
  <c r="P56" i="3"/>
  <c r="D56" i="3"/>
  <c r="E47" i="3"/>
  <c r="F47" i="3"/>
  <c r="G47" i="3"/>
  <c r="H47" i="3"/>
  <c r="I47" i="3"/>
  <c r="J47" i="3"/>
  <c r="K47" i="3"/>
  <c r="L47" i="3"/>
  <c r="M47" i="3"/>
  <c r="N47" i="3"/>
  <c r="O47" i="3"/>
  <c r="P47" i="3"/>
  <c r="D47" i="3"/>
  <c r="E38" i="3"/>
  <c r="F38" i="3"/>
  <c r="G38" i="3"/>
  <c r="H38" i="3"/>
  <c r="I38" i="3"/>
  <c r="J38" i="3"/>
  <c r="K38" i="3"/>
  <c r="L38" i="3"/>
  <c r="M38" i="3"/>
  <c r="N38" i="3"/>
  <c r="O38" i="3"/>
  <c r="P38" i="3"/>
  <c r="D38" i="3"/>
  <c r="E29" i="3"/>
  <c r="F29" i="3"/>
  <c r="G29" i="3"/>
  <c r="H29" i="3"/>
  <c r="I29" i="3"/>
  <c r="J29" i="3"/>
  <c r="K29" i="3"/>
  <c r="L29" i="3"/>
  <c r="M29" i="3"/>
  <c r="N29" i="3"/>
  <c r="O29" i="3"/>
  <c r="P29" i="3"/>
  <c r="D29" i="3"/>
  <c r="E20" i="3"/>
  <c r="F20" i="3"/>
  <c r="G20" i="3"/>
  <c r="H20" i="3"/>
  <c r="I20" i="3"/>
  <c r="J20" i="3"/>
  <c r="K20" i="3"/>
  <c r="L20" i="3"/>
  <c r="M20" i="3"/>
  <c r="N20" i="3"/>
  <c r="O20" i="3"/>
  <c r="P20" i="3"/>
  <c r="D20" i="3"/>
  <c r="E11" i="3"/>
  <c r="F11" i="3"/>
  <c r="G11" i="3"/>
  <c r="H11" i="3"/>
  <c r="I11" i="3"/>
  <c r="J11" i="3"/>
  <c r="K11" i="3"/>
  <c r="L11" i="3"/>
  <c r="M11" i="3"/>
  <c r="N11" i="3"/>
  <c r="O11" i="3"/>
  <c r="P11" i="3"/>
  <c r="D11" i="3"/>
  <c r="E26" i="3"/>
  <c r="F26" i="3"/>
  <c r="G26" i="3"/>
  <c r="H26" i="3"/>
  <c r="I26" i="3"/>
  <c r="J26" i="3"/>
  <c r="K26" i="3"/>
  <c r="L26" i="3"/>
  <c r="M26" i="3"/>
  <c r="N26" i="3"/>
  <c r="O26" i="3"/>
  <c r="P26" i="3"/>
  <c r="D26" i="3"/>
  <c r="P17" i="3"/>
  <c r="O17" i="3"/>
  <c r="N17" i="3"/>
  <c r="M17" i="3"/>
  <c r="M80" i="3" s="1"/>
  <c r="L17" i="3"/>
  <c r="K17" i="3"/>
  <c r="K80" i="3" s="1"/>
  <c r="J17" i="3"/>
  <c r="I17" i="3"/>
  <c r="I80" i="3" s="1"/>
  <c r="H17" i="3"/>
  <c r="G17" i="3"/>
  <c r="G80" i="3" s="1"/>
  <c r="F17" i="3"/>
  <c r="E17" i="3"/>
  <c r="E80" i="3" s="1"/>
  <c r="D17" i="3"/>
  <c r="P145" i="1"/>
  <c r="R145" i="1" s="1"/>
  <c r="P146" i="1"/>
  <c r="R146" i="1" s="1"/>
  <c r="O96" i="3"/>
  <c r="N96" i="3"/>
  <c r="M96" i="3"/>
  <c r="L96" i="3"/>
  <c r="K96" i="3"/>
  <c r="J96" i="3"/>
  <c r="I96" i="3"/>
  <c r="H96" i="3"/>
  <c r="G96" i="3"/>
  <c r="F96" i="3"/>
  <c r="E96" i="3"/>
  <c r="D96" i="3"/>
  <c r="O95" i="3"/>
  <c r="N95" i="3"/>
  <c r="M95" i="3"/>
  <c r="L95" i="3"/>
  <c r="K95" i="3"/>
  <c r="J95" i="3"/>
  <c r="I95" i="3"/>
  <c r="H95" i="3"/>
  <c r="G95" i="3"/>
  <c r="F95" i="3"/>
  <c r="E95" i="3"/>
  <c r="D95" i="3"/>
  <c r="O94" i="3"/>
  <c r="N94" i="3"/>
  <c r="M94" i="3"/>
  <c r="L94" i="3"/>
  <c r="K94" i="3"/>
  <c r="J94" i="3"/>
  <c r="I94" i="3"/>
  <c r="H94" i="3"/>
  <c r="G94" i="3"/>
  <c r="F94" i="3"/>
  <c r="E94" i="3"/>
  <c r="D94" i="3"/>
  <c r="O93" i="3"/>
  <c r="M93" i="3"/>
  <c r="K93" i="3"/>
  <c r="I93" i="3"/>
  <c r="G93" i="3"/>
  <c r="F93" i="3"/>
  <c r="E93" i="3"/>
  <c r="D93" i="3"/>
  <c r="O88" i="3"/>
  <c r="N88" i="3"/>
  <c r="M88" i="3"/>
  <c r="L88" i="3"/>
  <c r="K88" i="3"/>
  <c r="J88" i="3"/>
  <c r="I88" i="3"/>
  <c r="H88" i="3"/>
  <c r="G88" i="3"/>
  <c r="F88" i="3"/>
  <c r="E88" i="3"/>
  <c r="D88" i="3"/>
  <c r="O87" i="3"/>
  <c r="N87" i="3"/>
  <c r="M87" i="3"/>
  <c r="L87" i="3"/>
  <c r="K87" i="3"/>
  <c r="J87" i="3"/>
  <c r="I87" i="3"/>
  <c r="H87" i="3"/>
  <c r="G87" i="3"/>
  <c r="F87" i="3"/>
  <c r="E87" i="3"/>
  <c r="D87" i="3"/>
  <c r="O86" i="3"/>
  <c r="N86" i="3"/>
  <c r="M86" i="3"/>
  <c r="L86" i="3"/>
  <c r="K86" i="3"/>
  <c r="J86" i="3"/>
  <c r="I86" i="3"/>
  <c r="H86" i="3"/>
  <c r="G86" i="3"/>
  <c r="F86" i="3"/>
  <c r="E86" i="3"/>
  <c r="D86" i="3"/>
  <c r="O85" i="3"/>
  <c r="N85" i="3"/>
  <c r="M85" i="3"/>
  <c r="L85" i="3"/>
  <c r="K85" i="3"/>
  <c r="J85" i="3"/>
  <c r="I85" i="3"/>
  <c r="H85" i="3"/>
  <c r="G85" i="3"/>
  <c r="F85" i="3"/>
  <c r="E85" i="3"/>
  <c r="D85" i="3"/>
  <c r="O84" i="3"/>
  <c r="N84" i="3"/>
  <c r="M84" i="3"/>
  <c r="L84" i="3"/>
  <c r="K84" i="3"/>
  <c r="J84" i="3"/>
  <c r="I84" i="3"/>
  <c r="H84" i="3"/>
  <c r="G84" i="3"/>
  <c r="F84" i="3"/>
  <c r="E84" i="3"/>
  <c r="D84" i="3"/>
  <c r="O78" i="3"/>
  <c r="N78" i="3"/>
  <c r="M78" i="3"/>
  <c r="L78" i="3"/>
  <c r="K78" i="3"/>
  <c r="J78" i="3"/>
  <c r="I78" i="3"/>
  <c r="H78" i="3"/>
  <c r="G78" i="3"/>
  <c r="F78" i="3"/>
  <c r="E78" i="3"/>
  <c r="D78" i="3"/>
  <c r="O77" i="3"/>
  <c r="N77" i="3"/>
  <c r="M77" i="3"/>
  <c r="L77" i="3"/>
  <c r="K77" i="3"/>
  <c r="J77" i="3"/>
  <c r="I77" i="3"/>
  <c r="H77" i="3"/>
  <c r="G77" i="3"/>
  <c r="F77" i="3"/>
  <c r="E77" i="3"/>
  <c r="D77" i="3"/>
  <c r="O76" i="3"/>
  <c r="N76" i="3"/>
  <c r="M76" i="3"/>
  <c r="L76" i="3"/>
  <c r="K76" i="3"/>
  <c r="J76" i="3"/>
  <c r="I76" i="3"/>
  <c r="H76" i="3"/>
  <c r="G76" i="3"/>
  <c r="F76" i="3"/>
  <c r="E76" i="3"/>
  <c r="D76" i="3"/>
  <c r="O75" i="3"/>
  <c r="N75" i="3"/>
  <c r="M75" i="3"/>
  <c r="L75" i="3"/>
  <c r="K75" i="3"/>
  <c r="J75" i="3"/>
  <c r="I75" i="3"/>
  <c r="H75" i="3"/>
  <c r="G75" i="3"/>
  <c r="F75" i="3"/>
  <c r="E75" i="3"/>
  <c r="D75" i="3"/>
  <c r="P130" i="1"/>
  <c r="P70" i="3" s="1"/>
  <c r="R131" i="1"/>
  <c r="R129" i="1"/>
  <c r="R128" i="1"/>
  <c r="R127" i="1"/>
  <c r="R126" i="1"/>
  <c r="O70" i="3"/>
  <c r="N70" i="3"/>
  <c r="M70" i="3"/>
  <c r="L70" i="3"/>
  <c r="K70" i="3"/>
  <c r="J70" i="3"/>
  <c r="I70" i="3"/>
  <c r="H70" i="3"/>
  <c r="G70" i="3"/>
  <c r="F70" i="3"/>
  <c r="E70" i="3"/>
  <c r="D70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P111" i="1"/>
  <c r="R111" i="1" s="1"/>
  <c r="R112" i="1"/>
  <c r="R110" i="1"/>
  <c r="R109" i="1"/>
  <c r="R108" i="1"/>
  <c r="R107" i="1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R93" i="1"/>
  <c r="R91" i="1"/>
  <c r="R90" i="1"/>
  <c r="R89" i="1"/>
  <c r="R88" i="1"/>
  <c r="O52" i="3"/>
  <c r="N52" i="3"/>
  <c r="M52" i="3"/>
  <c r="L52" i="3"/>
  <c r="K52" i="3"/>
  <c r="J52" i="3"/>
  <c r="I52" i="3"/>
  <c r="H52" i="3"/>
  <c r="G52" i="3"/>
  <c r="F52" i="3"/>
  <c r="E52" i="3"/>
  <c r="D52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P73" i="1"/>
  <c r="R73" i="1" s="1"/>
  <c r="R74" i="1"/>
  <c r="R72" i="1"/>
  <c r="R71" i="1"/>
  <c r="R70" i="1"/>
  <c r="R69" i="1"/>
  <c r="O43" i="3"/>
  <c r="N43" i="3"/>
  <c r="M43" i="3"/>
  <c r="L43" i="3"/>
  <c r="K43" i="3"/>
  <c r="J43" i="3"/>
  <c r="I43" i="3"/>
  <c r="H43" i="3"/>
  <c r="G43" i="3"/>
  <c r="F43" i="3"/>
  <c r="E43" i="3"/>
  <c r="D43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P54" i="1"/>
  <c r="R54" i="1" s="1"/>
  <c r="R55" i="1"/>
  <c r="R53" i="1"/>
  <c r="R52" i="1"/>
  <c r="R51" i="1"/>
  <c r="R50" i="1"/>
  <c r="O34" i="3"/>
  <c r="N34" i="3"/>
  <c r="M34" i="3"/>
  <c r="L34" i="3"/>
  <c r="K34" i="3"/>
  <c r="J34" i="3"/>
  <c r="I34" i="3"/>
  <c r="H34" i="3"/>
  <c r="G34" i="3"/>
  <c r="F34" i="3"/>
  <c r="E34" i="3"/>
  <c r="D34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P35" i="1"/>
  <c r="R35" i="1" s="1"/>
  <c r="R36" i="1"/>
  <c r="R34" i="1"/>
  <c r="R33" i="1"/>
  <c r="R32" i="1"/>
  <c r="R31" i="1"/>
  <c r="O25" i="3"/>
  <c r="N25" i="3"/>
  <c r="M25" i="3"/>
  <c r="L25" i="3"/>
  <c r="K25" i="3"/>
  <c r="J25" i="3"/>
  <c r="I25" i="3"/>
  <c r="H25" i="3"/>
  <c r="G25" i="3"/>
  <c r="F25" i="3"/>
  <c r="E25" i="3"/>
  <c r="D25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R17" i="1"/>
  <c r="O16" i="3"/>
  <c r="N16" i="3"/>
  <c r="M16" i="3"/>
  <c r="L16" i="3"/>
  <c r="K16" i="3"/>
  <c r="J16" i="3"/>
  <c r="I16" i="3"/>
  <c r="H16" i="3"/>
  <c r="G16" i="3"/>
  <c r="F16" i="3"/>
  <c r="E16" i="3"/>
  <c r="D16" i="3"/>
  <c r="R15" i="1"/>
  <c r="R14" i="1"/>
  <c r="R13" i="1"/>
  <c r="R12" i="1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O80" i="3"/>
  <c r="P94" i="2"/>
  <c r="R94" i="2" s="1"/>
  <c r="P89" i="2"/>
  <c r="R89" i="2" s="1"/>
  <c r="P90" i="2"/>
  <c r="P91" i="2"/>
  <c r="P92" i="2"/>
  <c r="P82" i="2"/>
  <c r="P84" i="2" s="1"/>
  <c r="R84" i="2" s="1"/>
  <c r="P71" i="2"/>
  <c r="P73" i="2" s="1"/>
  <c r="R73" i="2" s="1"/>
  <c r="P60" i="2"/>
  <c r="P62" i="2" s="1"/>
  <c r="R62" i="2" s="1"/>
  <c r="P49" i="2"/>
  <c r="P51" i="2" s="1"/>
  <c r="R51" i="2" s="1"/>
  <c r="P38" i="2"/>
  <c r="P40" i="2" s="1"/>
  <c r="R40" i="2" s="1"/>
  <c r="P27" i="2"/>
  <c r="P29" i="2" s="1"/>
  <c r="R29" i="2" s="1"/>
  <c r="P16" i="2"/>
  <c r="P18" i="2" s="1"/>
  <c r="R18" i="2" s="1"/>
  <c r="P56" i="1"/>
  <c r="R56" i="1" s="1"/>
  <c r="R12" i="2"/>
  <c r="R13" i="2"/>
  <c r="R14" i="2"/>
  <c r="R15" i="2"/>
  <c r="R17" i="2"/>
  <c r="R23" i="2"/>
  <c r="R24" i="2"/>
  <c r="R25" i="2"/>
  <c r="R26" i="2"/>
  <c r="R28" i="2"/>
  <c r="R35" i="2"/>
  <c r="R36" i="2"/>
  <c r="R37" i="2"/>
  <c r="R39" i="2"/>
  <c r="R45" i="2"/>
  <c r="R46" i="2"/>
  <c r="R47" i="2"/>
  <c r="R48" i="2"/>
  <c r="R50" i="2"/>
  <c r="R56" i="2"/>
  <c r="R57" i="2"/>
  <c r="R58" i="2"/>
  <c r="R59" i="2"/>
  <c r="R61" i="2"/>
  <c r="R67" i="2"/>
  <c r="R68" i="2"/>
  <c r="R69" i="2"/>
  <c r="R70" i="2"/>
  <c r="R72" i="2"/>
  <c r="R78" i="2"/>
  <c r="R79" i="2"/>
  <c r="R80" i="2"/>
  <c r="R81" i="2"/>
  <c r="R83" i="2"/>
  <c r="R61" i="1"/>
  <c r="R60" i="1"/>
  <c r="R137" i="1"/>
  <c r="R118" i="1"/>
  <c r="R99" i="1"/>
  <c r="R80" i="1"/>
  <c r="R42" i="1"/>
  <c r="R23" i="1"/>
  <c r="R136" i="1"/>
  <c r="R117" i="1"/>
  <c r="R98" i="1"/>
  <c r="R79" i="1"/>
  <c r="R43" i="1"/>
  <c r="R41" i="1"/>
  <c r="R22" i="1"/>
  <c r="B5" i="5"/>
  <c r="B11" i="5"/>
  <c r="B17" i="5"/>
  <c r="J79" i="3"/>
  <c r="N79" i="3"/>
  <c r="B30" i="5"/>
  <c r="B29" i="5"/>
  <c r="H79" i="3"/>
  <c r="L79" i="3"/>
  <c r="D79" i="3"/>
  <c r="F79" i="3"/>
  <c r="E79" i="3"/>
  <c r="I79" i="3"/>
  <c r="M79" i="3"/>
  <c r="B23" i="5"/>
  <c r="G79" i="3"/>
  <c r="K79" i="3"/>
  <c r="O79" i="3"/>
  <c r="B8" i="5"/>
  <c r="G97" i="3"/>
  <c r="K97" i="3"/>
  <c r="O97" i="3"/>
  <c r="F97" i="3"/>
  <c r="I97" i="3"/>
  <c r="M97" i="3"/>
  <c r="D97" i="3"/>
  <c r="L93" i="3"/>
  <c r="J93" i="3"/>
  <c r="B24" i="5"/>
  <c r="H93" i="3"/>
  <c r="N93" i="3"/>
  <c r="E97" i="3"/>
  <c r="B26" i="5"/>
  <c r="J97" i="3"/>
  <c r="N97" i="3"/>
  <c r="H97" i="3"/>
  <c r="L97" i="3"/>
  <c r="H80" i="3" l="1"/>
  <c r="L80" i="3"/>
  <c r="N80" i="3"/>
  <c r="J80" i="3"/>
  <c r="J98" i="3" s="1"/>
  <c r="F80" i="3"/>
  <c r="P37" i="1"/>
  <c r="R37" i="1" s="1"/>
  <c r="P114" i="2"/>
  <c r="R114" i="2" s="1"/>
  <c r="P34" i="3"/>
  <c r="R53" i="3"/>
  <c r="H89" i="3"/>
  <c r="R62" i="3"/>
  <c r="D61" i="3"/>
  <c r="H61" i="3"/>
  <c r="L61" i="3"/>
  <c r="D80" i="3"/>
  <c r="D89" i="3"/>
  <c r="R71" i="3"/>
  <c r="R44" i="3"/>
  <c r="J89" i="3"/>
  <c r="L89" i="3"/>
  <c r="R35" i="3"/>
  <c r="F61" i="3"/>
  <c r="J61" i="3"/>
  <c r="N61" i="3"/>
  <c r="R26" i="3"/>
  <c r="P192" i="1"/>
  <c r="R192" i="1" s="1"/>
  <c r="R58" i="3"/>
  <c r="E61" i="3"/>
  <c r="I61" i="3"/>
  <c r="M61" i="3"/>
  <c r="R69" i="3"/>
  <c r="R60" i="2"/>
  <c r="R59" i="3"/>
  <c r="P18" i="1"/>
  <c r="R18" i="1" s="1"/>
  <c r="P94" i="1"/>
  <c r="R94" i="1" s="1"/>
  <c r="P120" i="1"/>
  <c r="R120" i="1" s="1"/>
  <c r="P112" i="2"/>
  <c r="R112" i="2" s="1"/>
  <c r="R21" i="3"/>
  <c r="R23" i="3"/>
  <c r="G61" i="3"/>
  <c r="K61" i="3"/>
  <c r="O61" i="3"/>
  <c r="R38" i="2"/>
  <c r="P78" i="3"/>
  <c r="P89" i="3"/>
  <c r="R92" i="1"/>
  <c r="R52" i="3" s="1"/>
  <c r="R57" i="3"/>
  <c r="R17" i="3"/>
  <c r="R138" i="1"/>
  <c r="R16" i="2"/>
  <c r="R49" i="3"/>
  <c r="R119" i="1"/>
  <c r="R61" i="3"/>
  <c r="P132" i="1"/>
  <c r="R132" i="1" s="1"/>
  <c r="P119" i="2"/>
  <c r="R119" i="2" s="1"/>
  <c r="R60" i="3"/>
  <c r="P104" i="2"/>
  <c r="P106" i="2" s="1"/>
  <c r="R106" i="2" s="1"/>
  <c r="R92" i="2"/>
  <c r="R39" i="3"/>
  <c r="R24" i="1"/>
  <c r="R62" i="1"/>
  <c r="R49" i="2"/>
  <c r="P139" i="1"/>
  <c r="R139" i="1" s="1"/>
  <c r="R40" i="3"/>
  <c r="R51" i="3"/>
  <c r="R71" i="2"/>
  <c r="P111" i="2"/>
  <c r="R111" i="2" s="1"/>
  <c r="P113" i="2"/>
  <c r="R113" i="2" s="1"/>
  <c r="P113" i="1"/>
  <c r="R113" i="1" s="1"/>
  <c r="R41" i="3"/>
  <c r="R81" i="1"/>
  <c r="P84" i="3"/>
  <c r="P189" i="1"/>
  <c r="R189" i="1" s="1"/>
  <c r="P25" i="3"/>
  <c r="R42" i="3"/>
  <c r="R12" i="3"/>
  <c r="P43" i="3"/>
  <c r="P80" i="3"/>
  <c r="R13" i="3"/>
  <c r="P16" i="3"/>
  <c r="P44" i="1"/>
  <c r="R44" i="1" s="1"/>
  <c r="R22" i="3"/>
  <c r="R24" i="3"/>
  <c r="R50" i="3"/>
  <c r="R82" i="2"/>
  <c r="P25" i="1"/>
  <c r="R25" i="1" s="1"/>
  <c r="P77" i="3"/>
  <c r="R67" i="3"/>
  <c r="R14" i="3"/>
  <c r="R100" i="1"/>
  <c r="P159" i="1"/>
  <c r="P162" i="1" s="1"/>
  <c r="R162" i="1" s="1"/>
  <c r="R158" i="1"/>
  <c r="P200" i="1"/>
  <c r="R200" i="1" s="1"/>
  <c r="R179" i="1"/>
  <c r="P82" i="1"/>
  <c r="R82" i="1" s="1"/>
  <c r="P63" i="1"/>
  <c r="R63" i="1" s="1"/>
  <c r="P93" i="2"/>
  <c r="P95" i="2" s="1"/>
  <c r="R95" i="2" s="1"/>
  <c r="R91" i="2"/>
  <c r="R90" i="2"/>
  <c r="R27" i="2"/>
  <c r="P61" i="3"/>
  <c r="R66" i="3"/>
  <c r="P199" i="1"/>
  <c r="R199" i="1" s="1"/>
  <c r="P76" i="3"/>
  <c r="P101" i="1"/>
  <c r="R101" i="1" s="1"/>
  <c r="P180" i="1"/>
  <c r="P181" i="1" s="1"/>
  <c r="R181" i="1" s="1"/>
  <c r="P190" i="1"/>
  <c r="P188" i="1"/>
  <c r="R188" i="1" s="1"/>
  <c r="F89" i="3"/>
  <c r="E89" i="3"/>
  <c r="E98" i="3" s="1"/>
  <c r="R30" i="3"/>
  <c r="G89" i="3"/>
  <c r="G98" i="3" s="1"/>
  <c r="M89" i="3"/>
  <c r="M98" i="3" s="1"/>
  <c r="N89" i="3"/>
  <c r="R16" i="3"/>
  <c r="R25" i="3"/>
  <c r="R31" i="3"/>
  <c r="R34" i="3"/>
  <c r="K89" i="3"/>
  <c r="K98" i="3" s="1"/>
  <c r="O89" i="3"/>
  <c r="O98" i="3" s="1"/>
  <c r="I89" i="3"/>
  <c r="I98" i="3" s="1"/>
  <c r="P116" i="2"/>
  <c r="R116" i="2" s="1"/>
  <c r="P184" i="1"/>
  <c r="R184" i="1" s="1"/>
  <c r="R68" i="3"/>
  <c r="P170" i="1"/>
  <c r="R170" i="1" s="1"/>
  <c r="R88" i="3" s="1"/>
  <c r="R130" i="1"/>
  <c r="R70" i="3" s="1"/>
  <c r="R86" i="3"/>
  <c r="R43" i="3"/>
  <c r="R87" i="3"/>
  <c r="R84" i="3"/>
  <c r="R85" i="3"/>
  <c r="P75" i="1"/>
  <c r="R75" i="1" s="1"/>
  <c r="P87" i="3"/>
  <c r="P187" i="1"/>
  <c r="P75" i="3"/>
  <c r="R150" i="1"/>
  <c r="R78" i="3" s="1"/>
  <c r="R15" i="3"/>
  <c r="P149" i="1"/>
  <c r="P163" i="1"/>
  <c r="R163" i="1" s="1"/>
  <c r="P197" i="1"/>
  <c r="R197" i="1" s="1"/>
  <c r="R178" i="1"/>
  <c r="R48" i="3"/>
  <c r="R32" i="3"/>
  <c r="P85" i="3"/>
  <c r="P86" i="3"/>
  <c r="R33" i="3"/>
  <c r="N98" i="3" l="1"/>
  <c r="R80" i="3"/>
  <c r="F98" i="3"/>
  <c r="H98" i="3"/>
  <c r="L98" i="3"/>
  <c r="D98" i="3"/>
  <c r="P93" i="3"/>
  <c r="P96" i="3"/>
  <c r="R95" i="3"/>
  <c r="R94" i="3"/>
  <c r="R187" i="1"/>
  <c r="R93" i="3" s="1"/>
  <c r="R159" i="1"/>
  <c r="R104" i="2"/>
  <c r="P98" i="3"/>
  <c r="P95" i="3"/>
  <c r="P115" i="2"/>
  <c r="R115" i="2" s="1"/>
  <c r="R93" i="2"/>
  <c r="P160" i="1"/>
  <c r="R160" i="1" s="1"/>
  <c r="P201" i="1"/>
  <c r="P202" i="1" s="1"/>
  <c r="R202" i="1" s="1"/>
  <c r="R180" i="1"/>
  <c r="P183" i="1"/>
  <c r="R183" i="1" s="1"/>
  <c r="P94" i="3"/>
  <c r="R190" i="1"/>
  <c r="R96" i="3" s="1"/>
  <c r="R89" i="3"/>
  <c r="P172" i="1"/>
  <c r="R172" i="1" s="1"/>
  <c r="P88" i="3"/>
  <c r="P191" i="1"/>
  <c r="P97" i="3" s="1"/>
  <c r="R75" i="3"/>
  <c r="R76" i="3"/>
  <c r="R77" i="3"/>
  <c r="P151" i="1"/>
  <c r="R151" i="1" s="1"/>
  <c r="P79" i="3"/>
  <c r="R149" i="1"/>
  <c r="R79" i="3" s="1"/>
  <c r="P205" i="1"/>
  <c r="R205" i="1" s="1"/>
  <c r="R98" i="3" l="1"/>
  <c r="P117" i="2"/>
  <c r="R117" i="2" s="1"/>
  <c r="P204" i="1"/>
  <c r="R204" i="1" s="1"/>
  <c r="R201" i="1"/>
  <c r="P193" i="1"/>
  <c r="R193" i="1" s="1"/>
  <c r="R191" i="1"/>
  <c r="R97" i="3" s="1"/>
</calcChain>
</file>

<file path=xl/sharedStrings.xml><?xml version="1.0" encoding="utf-8"?>
<sst xmlns="http://schemas.openxmlformats.org/spreadsheetml/2006/main" count="527" uniqueCount="78">
  <si>
    <t>60 dpd</t>
  </si>
  <si>
    <t>90 dpd</t>
  </si>
  <si>
    <t>120+ dpd</t>
  </si>
  <si>
    <t>30 dpd</t>
  </si>
  <si>
    <t>O/S</t>
  </si>
  <si>
    <t>% of O/S</t>
  </si>
  <si>
    <t>Total</t>
  </si>
  <si>
    <t>Auto</t>
  </si>
  <si>
    <t>Standardized Risk/Business Intelligence</t>
  </si>
  <si>
    <t>Report Name:</t>
  </si>
  <si>
    <t>Report Date:</t>
  </si>
  <si>
    <t>Prepared By:</t>
  </si>
  <si>
    <t>Savings Secured</t>
  </si>
  <si>
    <t>Unsecured Loan</t>
  </si>
  <si>
    <t>Unsecured Line</t>
  </si>
  <si>
    <t>Consumer Direct Delq Trends</t>
  </si>
  <si>
    <t>Subtotal - HE</t>
  </si>
  <si>
    <t>Subtotal - Non-HE</t>
  </si>
  <si>
    <t>Total - Cons. Direct</t>
  </si>
  <si>
    <t>Section Name:</t>
  </si>
  <si>
    <t>HE Loan</t>
  </si>
  <si>
    <t>HE Line</t>
  </si>
  <si>
    <t>Gross CO</t>
  </si>
  <si>
    <t>Recoveries</t>
  </si>
  <si>
    <t>Net CO</t>
  </si>
  <si>
    <t>12 Mos. Avg</t>
  </si>
  <si>
    <t>Delq By #</t>
  </si>
  <si>
    <t>Delq By %</t>
  </si>
  <si>
    <t>Delq By $</t>
  </si>
  <si>
    <t>VMG</t>
  </si>
  <si>
    <t>VMSPF</t>
  </si>
  <si>
    <t>Secured - Other</t>
  </si>
  <si>
    <t>effective_date_pk</t>
  </si>
  <si>
    <t>Port</t>
  </si>
  <si>
    <t>DPD_Delq_Bucket</t>
  </si>
  <si>
    <t>Loan_Cnt</t>
  </si>
  <si>
    <t>Loan_UPB</t>
  </si>
  <si>
    <t>A - CURRENT</t>
  </si>
  <si>
    <t>B - 30+</t>
  </si>
  <si>
    <t>C - 60+</t>
  </si>
  <si>
    <t>D - 90+</t>
  </si>
  <si>
    <t>E - 120+</t>
  </si>
  <si>
    <t>Cash Secured</t>
  </si>
  <si>
    <t>Home Equity Line</t>
  </si>
  <si>
    <t>Home Equity Loan</t>
  </si>
  <si>
    <t>Secured Other</t>
  </si>
  <si>
    <t>Dynamic</t>
  </si>
  <si>
    <t>Static</t>
  </si>
  <si>
    <t>GL Balance</t>
  </si>
  <si>
    <t>NPL</t>
  </si>
  <si>
    <t>NPL_UPB</t>
  </si>
  <si>
    <t xml:space="preserve">* NPLs are no longer forced into the 180 bucket, and are instead reported as their actual delinquency. </t>
  </si>
  <si>
    <t>* Loans discharged through CH 7 bankruptcies are considered NPL as of October 2012</t>
  </si>
  <si>
    <t>NPL_Cnt</t>
  </si>
  <si>
    <t>* Land, Marine, RV, and Mobile Homes were condensed into the category "Secured - Other" as of 06/2010</t>
  </si>
  <si>
    <t>* The large amount of losses and recoveries in Home Equity where caused by a correction in Partenon that reversed loss entries instread of applying them to the recovery GLs. This fix adjusted approximatly 18 months of loss/recovery entries. The was no net effect.</t>
  </si>
  <si>
    <t>effective_date</t>
  </si>
  <si>
    <t>cmp_desc1</t>
  </si>
  <si>
    <t>business_line_desc1</t>
  </si>
  <si>
    <t>portfolio_desc1</t>
  </si>
  <si>
    <t>(No column name)</t>
  </si>
  <si>
    <t>Consumer Other</t>
  </si>
  <si>
    <t>Consumer</t>
  </si>
  <si>
    <t>Mobile Home</t>
  </si>
  <si>
    <t>Home Equity</t>
  </si>
  <si>
    <t>Marine</t>
  </si>
  <si>
    <t>Recreational Vehicle</t>
  </si>
  <si>
    <t>1 - Consumer</t>
  </si>
  <si>
    <t>101 - Home Equity Loan</t>
  </si>
  <si>
    <t>102 - Home Equity Line</t>
  </si>
  <si>
    <t>104 - Mobile Home</t>
  </si>
  <si>
    <t>105 - Auto</t>
  </si>
  <si>
    <t>106 - Recreational Vehicle</t>
  </si>
  <si>
    <t>107 - Cash Secured</t>
  </si>
  <si>
    <t>108 - Unsecured Loan</t>
  </si>
  <si>
    <t>109 - Unsecured Line</t>
  </si>
  <si>
    <t>114 - Overdraft Protection</t>
  </si>
  <si>
    <t>101 - Nantucket Consumer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</si>
</sst>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409]mmm\-yy;@"/>
  </numFmts>
  <fonts count="10" x14ac:knownFonts="1">
    <font>
      <sz val="10"/>
      <name val="Arial"/>
    </font>
    <font>
      <sz val="10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color indexed="16"/>
      <name val="Verdana"/>
      <family val="2"/>
    </font>
    <font>
      <i/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medium">
        <color indexed="23"/>
      </bottom>
      <diagonal/>
    </border>
    <border>
      <left/>
      <right/>
      <top/>
      <bottom style="medium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medium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55"/>
      </bottom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medium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 style="medium">
        <color indexed="63"/>
      </top>
      <bottom/>
      <diagonal/>
    </border>
    <border>
      <left/>
      <right/>
      <top/>
      <bottom style="medium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4" fillId="2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3" fontId="3" fillId="0" borderId="0" xfId="0" applyNumberFormat="1" applyFont="1"/>
    <xf numFmtId="3" fontId="3" fillId="0" borderId="2" xfId="0" applyNumberFormat="1" applyFont="1" applyBorder="1"/>
    <xf numFmtId="3" fontId="8" fillId="0" borderId="0" xfId="0" applyNumberFormat="1" applyFont="1"/>
    <xf numFmtId="3" fontId="8" fillId="0" borderId="0" xfId="0" applyNumberFormat="1" applyFont="1" applyBorder="1"/>
    <xf numFmtId="10" fontId="8" fillId="0" borderId="0" xfId="2" applyNumberFormat="1" applyFont="1" applyBorder="1"/>
    <xf numFmtId="0" fontId="7" fillId="0" borderId="0" xfId="0" applyFont="1"/>
    <xf numFmtId="3" fontId="3" fillId="0" borderId="0" xfId="0" applyNumberFormat="1" applyFont="1" applyBorder="1"/>
    <xf numFmtId="0" fontId="2" fillId="0" borderId="0" xfId="0" applyFont="1" applyAlignment="1">
      <alignment horizontal="right" indent="1"/>
    </xf>
    <xf numFmtId="0" fontId="2" fillId="3" borderId="0" xfId="0" applyFont="1" applyFill="1" applyBorder="1"/>
    <xf numFmtId="0" fontId="4" fillId="4" borderId="0" xfId="0" applyFont="1" applyFill="1" applyBorder="1"/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3" fillId="0" borderId="5" xfId="0" applyFont="1" applyBorder="1"/>
    <xf numFmtId="3" fontId="3" fillId="0" borderId="6" xfId="0" applyNumberFormat="1" applyFont="1" applyBorder="1"/>
    <xf numFmtId="3" fontId="3" fillId="0" borderId="7" xfId="0" applyNumberFormat="1" applyFont="1" applyBorder="1"/>
    <xf numFmtId="3" fontId="3" fillId="0" borderId="8" xfId="0" applyNumberFormat="1" applyFont="1" applyBorder="1"/>
    <xf numFmtId="3" fontId="8" fillId="0" borderId="7" xfId="0" applyNumberFormat="1" applyFont="1" applyBorder="1"/>
    <xf numFmtId="10" fontId="8" fillId="0" borderId="7" xfId="2" applyNumberFormat="1" applyFont="1" applyBorder="1"/>
    <xf numFmtId="0" fontId="3" fillId="0" borderId="7" xfId="0" applyFont="1" applyBorder="1"/>
    <xf numFmtId="0" fontId="3" fillId="0" borderId="9" xfId="0" applyFont="1" applyBorder="1"/>
    <xf numFmtId="3" fontId="3" fillId="0" borderId="5" xfId="0" applyNumberFormat="1" applyFont="1" applyBorder="1"/>
    <xf numFmtId="3" fontId="8" fillId="0" borderId="5" xfId="0" applyNumberFormat="1" applyFont="1" applyBorder="1"/>
    <xf numFmtId="10" fontId="8" fillId="0" borderId="5" xfId="2" applyNumberFormat="1" applyFont="1" applyBorder="1"/>
    <xf numFmtId="3" fontId="3" fillId="0" borderId="5" xfId="0" applyNumberFormat="1" applyFont="1" applyBorder="1" applyAlignment="1">
      <alignment horizontal="right"/>
    </xf>
    <xf numFmtId="0" fontId="3" fillId="0" borderId="10" xfId="0" applyFont="1" applyBorder="1" applyAlignment="1">
      <alignment horizontal="left"/>
    </xf>
    <xf numFmtId="3" fontId="3" fillId="0" borderId="10" xfId="0" applyNumberFormat="1" applyFont="1" applyBorder="1"/>
    <xf numFmtId="3" fontId="3" fillId="0" borderId="10" xfId="0" applyNumberFormat="1" applyFont="1" applyBorder="1" applyAlignment="1">
      <alignment horizontal="right"/>
    </xf>
    <xf numFmtId="3" fontId="3" fillId="0" borderId="11" xfId="0" applyNumberFormat="1" applyFont="1" applyBorder="1"/>
    <xf numFmtId="3" fontId="3" fillId="0" borderId="12" xfId="0" applyNumberFormat="1" applyFont="1" applyBorder="1"/>
    <xf numFmtId="3" fontId="8" fillId="0" borderId="12" xfId="0" applyNumberFormat="1" applyFont="1" applyBorder="1"/>
    <xf numFmtId="0" fontId="3" fillId="0" borderId="12" xfId="0" applyFont="1" applyBorder="1"/>
    <xf numFmtId="10" fontId="8" fillId="0" borderId="12" xfId="2" applyNumberFormat="1" applyFont="1" applyBorder="1"/>
    <xf numFmtId="3" fontId="3" fillId="0" borderId="13" xfId="0" applyNumberFormat="1" applyFont="1" applyBorder="1"/>
    <xf numFmtId="3" fontId="3" fillId="0" borderId="14" xfId="0" applyNumberFormat="1" applyFont="1" applyBorder="1"/>
    <xf numFmtId="3" fontId="8" fillId="0" borderId="14" xfId="0" applyNumberFormat="1" applyFont="1" applyBorder="1"/>
    <xf numFmtId="3" fontId="3" fillId="0" borderId="15" xfId="0" applyNumberFormat="1" applyFont="1" applyBorder="1"/>
    <xf numFmtId="0" fontId="3" fillId="0" borderId="16" xfId="0" applyFont="1" applyBorder="1" applyAlignment="1">
      <alignment horizontal="left"/>
    </xf>
    <xf numFmtId="3" fontId="3" fillId="0" borderId="16" xfId="0" applyNumberFormat="1" applyFont="1" applyBorder="1"/>
    <xf numFmtId="0" fontId="3" fillId="0" borderId="17" xfId="0" applyFont="1" applyBorder="1" applyAlignment="1">
      <alignment horizontal="left"/>
    </xf>
    <xf numFmtId="3" fontId="3" fillId="0" borderId="17" xfId="0" applyNumberFormat="1" applyFont="1" applyBorder="1"/>
    <xf numFmtId="0" fontId="8" fillId="0" borderId="17" xfId="0" applyFont="1" applyBorder="1" applyAlignment="1">
      <alignment horizontal="left"/>
    </xf>
    <xf numFmtId="3" fontId="3" fillId="0" borderId="18" xfId="0" applyNumberFormat="1" applyFont="1" applyBorder="1"/>
    <xf numFmtId="3" fontId="3" fillId="0" borderId="19" xfId="0" applyNumberFormat="1" applyFont="1" applyBorder="1"/>
    <xf numFmtId="3" fontId="8" fillId="0" borderId="19" xfId="0" applyNumberFormat="1" applyFont="1" applyBorder="1"/>
    <xf numFmtId="0" fontId="3" fillId="0" borderId="19" xfId="0" applyFont="1" applyBorder="1"/>
    <xf numFmtId="3" fontId="3" fillId="0" borderId="20" xfId="0" applyNumberFormat="1" applyFont="1" applyBorder="1"/>
    <xf numFmtId="3" fontId="8" fillId="0" borderId="21" xfId="0" applyNumberFormat="1" applyFont="1" applyBorder="1"/>
    <xf numFmtId="10" fontId="8" fillId="0" borderId="19" xfId="2" applyNumberFormat="1" applyFont="1" applyBorder="1"/>
    <xf numFmtId="3" fontId="3" fillId="0" borderId="21" xfId="0" applyNumberFormat="1" applyFont="1" applyBorder="1"/>
    <xf numFmtId="3" fontId="3" fillId="0" borderId="22" xfId="0" applyNumberFormat="1" applyFont="1" applyBorder="1"/>
    <xf numFmtId="3" fontId="8" fillId="0" borderId="22" xfId="0" applyNumberFormat="1" applyFont="1" applyBorder="1"/>
    <xf numFmtId="10" fontId="8" fillId="0" borderId="22" xfId="2" applyNumberFormat="1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17" xfId="0" applyFont="1" applyBorder="1"/>
    <xf numFmtId="10" fontId="3" fillId="0" borderId="0" xfId="0" applyNumberFormat="1" applyFont="1"/>
    <xf numFmtId="10" fontId="3" fillId="0" borderId="10" xfId="0" applyNumberFormat="1" applyFont="1" applyBorder="1"/>
    <xf numFmtId="10" fontId="3" fillId="0" borderId="6" xfId="0" applyNumberFormat="1" applyFont="1" applyBorder="1"/>
    <xf numFmtId="10" fontId="3" fillId="0" borderId="7" xfId="0" applyNumberFormat="1" applyFont="1" applyBorder="1"/>
    <xf numFmtId="10" fontId="3" fillId="0" borderId="8" xfId="0" applyNumberFormat="1" applyFont="1" applyBorder="1"/>
    <xf numFmtId="10" fontId="3" fillId="0" borderId="5" xfId="0" applyNumberFormat="1" applyFont="1" applyBorder="1"/>
    <xf numFmtId="10" fontId="3" fillId="0" borderId="24" xfId="0" applyNumberFormat="1" applyFont="1" applyBorder="1"/>
    <xf numFmtId="10" fontId="3" fillId="0" borderId="11" xfId="0" applyNumberFormat="1" applyFont="1" applyBorder="1"/>
    <xf numFmtId="10" fontId="3" fillId="0" borderId="12" xfId="0" applyNumberFormat="1" applyFont="1" applyBorder="1"/>
    <xf numFmtId="10" fontId="3" fillId="0" borderId="2" xfId="0" applyNumberFormat="1" applyFont="1" applyBorder="1"/>
    <xf numFmtId="10" fontId="3" fillId="0" borderId="15" xfId="0" applyNumberFormat="1" applyFont="1" applyBorder="1"/>
    <xf numFmtId="10" fontId="3" fillId="0" borderId="13" xfId="0" applyNumberFormat="1" applyFont="1" applyBorder="1"/>
    <xf numFmtId="10" fontId="3" fillId="0" borderId="14" xfId="0" applyNumberFormat="1" applyFont="1" applyBorder="1"/>
    <xf numFmtId="10" fontId="3" fillId="0" borderId="25" xfId="0" applyNumberFormat="1" applyFont="1" applyBorder="1"/>
    <xf numFmtId="10" fontId="3" fillId="0" borderId="0" xfId="0" applyNumberFormat="1" applyFont="1" applyBorder="1"/>
    <xf numFmtId="10" fontId="3" fillId="0" borderId="18" xfId="0" applyNumberFormat="1" applyFont="1" applyBorder="1"/>
    <xf numFmtId="10" fontId="3" fillId="0" borderId="19" xfId="0" applyNumberFormat="1" applyFont="1" applyBorder="1"/>
    <xf numFmtId="10" fontId="3" fillId="0" borderId="22" xfId="0" applyNumberFormat="1" applyFont="1" applyBorder="1"/>
    <xf numFmtId="10" fontId="3" fillId="0" borderId="16" xfId="0" applyNumberFormat="1" applyFont="1" applyBorder="1"/>
    <xf numFmtId="10" fontId="3" fillId="0" borderId="20" xfId="0" applyNumberFormat="1" applyFont="1" applyBorder="1"/>
    <xf numFmtId="10" fontId="3" fillId="0" borderId="17" xfId="0" applyNumberFormat="1" applyFont="1" applyBorder="1"/>
    <xf numFmtId="10" fontId="3" fillId="0" borderId="21" xfId="0" applyNumberFormat="1" applyFont="1" applyBorder="1"/>
    <xf numFmtId="164" fontId="2" fillId="0" borderId="26" xfId="0" applyNumberFormat="1" applyFont="1" applyBorder="1" applyAlignment="1">
      <alignment horizontal="center"/>
    </xf>
    <xf numFmtId="0" fontId="9" fillId="0" borderId="0" xfId="0" applyFont="1"/>
    <xf numFmtId="37" fontId="3" fillId="0" borderId="0" xfId="1" applyNumberFormat="1" applyFont="1" applyBorder="1"/>
    <xf numFmtId="37" fontId="8" fillId="0" borderId="5" xfId="1" applyNumberFormat="1" applyFont="1" applyBorder="1"/>
    <xf numFmtId="37" fontId="3" fillId="0" borderId="7" xfId="1" applyNumberFormat="1" applyFont="1" applyBorder="1"/>
    <xf numFmtId="44" fontId="3" fillId="0" borderId="0" xfId="0" applyNumberFormat="1" applyFont="1" applyBorder="1"/>
    <xf numFmtId="37" fontId="0" fillId="0" borderId="0" xfId="0" applyNumberFormat="1"/>
    <xf numFmtId="0" fontId="8" fillId="0" borderId="0" xfId="0" applyFont="1" applyBorder="1"/>
    <xf numFmtId="1" fontId="8" fillId="0" borderId="27" xfId="0" applyNumberFormat="1" applyFont="1" applyBorder="1"/>
    <xf numFmtId="1" fontId="8" fillId="0" borderId="13" xfId="0" applyNumberFormat="1" applyFont="1" applyBorder="1"/>
    <xf numFmtId="1" fontId="8" fillId="0" borderId="20" xfId="0" applyNumberFormat="1" applyFont="1" applyBorder="1"/>
    <xf numFmtId="0" fontId="0" fillId="0" borderId="0" xfId="0" applyFill="1"/>
    <xf numFmtId="14" fontId="0" fillId="0" borderId="0" xfId="0" applyNumberFormat="1" applyFill="1"/>
    <xf numFmtId="44" fontId="0" fillId="0" borderId="0" xfId="1" applyFont="1" applyFill="1"/>
    <xf numFmtId="44" fontId="0" fillId="0" borderId="0" xfId="0" applyNumberFormat="1" applyFill="1"/>
    <xf numFmtId="22" fontId="0" fillId="0" borderId="0" xfId="0" applyNumberFormat="1" applyFill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0</xdr:row>
      <xdr:rowOff>11907</xdr:rowOff>
    </xdr:from>
    <xdr:to>
      <xdr:col>2</xdr:col>
      <xdr:colOff>250032</xdr:colOff>
      <xdr:row>3</xdr:row>
      <xdr:rowOff>18538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11907"/>
          <a:ext cx="1535906" cy="44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11907</xdr:rowOff>
    </xdr:from>
    <xdr:to>
      <xdr:col>2</xdr:col>
      <xdr:colOff>250031</xdr:colOff>
      <xdr:row>3</xdr:row>
      <xdr:rowOff>18538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1907"/>
          <a:ext cx="1535906" cy="44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47652</xdr:colOff>
      <xdr:row>0</xdr:row>
      <xdr:rowOff>11921</xdr:rowOff>
    </xdr:from>
    <xdr:to>
      <xdr:col>2</xdr:col>
      <xdr:colOff>250058</xdr:colOff>
      <xdr:row>3</xdr:row>
      <xdr:rowOff>18552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77" y="11921"/>
          <a:ext cx="1535906" cy="44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8"/>
  <sheetViews>
    <sheetView showGridLines="0" tabSelected="1" zoomScale="80" zoomScaleNormal="80" workbookViewId="0">
      <selection activeCell="C7" sqref="C7:F7"/>
    </sheetView>
  </sheetViews>
  <sheetFormatPr defaultRowHeight="10.5" x14ac:dyDescent="0.15"/>
  <cols>
    <col min="1" max="1" width="3.5703125" style="10" customWidth="1"/>
    <col min="2" max="2" width="20" style="2" bestFit="1" customWidth="1"/>
    <col min="3" max="3" width="10" style="2" customWidth="1"/>
    <col min="4" max="4" width="12.85546875" style="2" bestFit="1" customWidth="1"/>
    <col min="5" max="5" width="14.7109375" style="2" bestFit="1" customWidth="1"/>
    <col min="6" max="11" width="14.28515625" style="2" bestFit="1" customWidth="1"/>
    <col min="12" max="12" width="13.28515625" style="2" bestFit="1" customWidth="1"/>
    <col min="13" max="15" width="14.28515625" style="2" bestFit="1" customWidth="1"/>
    <col min="16" max="16" width="14.42578125" style="2" bestFit="1" customWidth="1"/>
    <col min="17" max="17" width="3.140625" style="2" customWidth="1"/>
    <col min="18" max="18" width="14.28515625" style="2" bestFit="1" customWidth="1"/>
    <col min="19" max="19" width="9.140625" style="10"/>
    <col min="20" max="20" width="12.85546875" style="10" bestFit="1" customWidth="1"/>
    <col min="21" max="16384" width="9.140625" style="10"/>
  </cols>
  <sheetData>
    <row r="1" spans="2:20" ht="11.25" x14ac:dyDescent="0.2">
      <c r="B1" s="7"/>
    </row>
    <row r="2" spans="2:20" ht="12.75" x14ac:dyDescent="0.2">
      <c r="B2" s="1"/>
    </row>
    <row r="4" spans="2:20" x14ac:dyDescent="0.15">
      <c r="B4" s="6" t="s">
        <v>9</v>
      </c>
      <c r="C4" s="108" t="s">
        <v>15</v>
      </c>
      <c r="D4" s="108"/>
      <c r="E4" s="108"/>
      <c r="F4" s="108"/>
    </row>
    <row r="5" spans="2:20" x14ac:dyDescent="0.15">
      <c r="B5" s="6" t="s">
        <v>19</v>
      </c>
      <c r="C5" s="3" t="s">
        <v>28</v>
      </c>
      <c r="D5" s="3"/>
      <c r="E5" s="3"/>
      <c r="F5" s="3"/>
      <c r="N5" s="14"/>
    </row>
    <row r="6" spans="2:20" ht="12" x14ac:dyDescent="0.2">
      <c r="B6" s="6" t="s">
        <v>10</v>
      </c>
      <c r="C6" s="107">
        <v>42460</v>
      </c>
      <c r="D6" s="107"/>
      <c r="E6" s="107"/>
      <c r="F6" s="107"/>
      <c r="H6" s="19"/>
      <c r="N6" s="14"/>
    </row>
    <row r="7" spans="2:20" x14ac:dyDescent="0.15">
      <c r="B7" s="6" t="s">
        <v>11</v>
      </c>
      <c r="C7" s="108" t="s">
        <v>8</v>
      </c>
      <c r="D7" s="108"/>
      <c r="E7" s="108"/>
      <c r="F7" s="108"/>
      <c r="N7" s="14"/>
    </row>
    <row r="11" spans="2:20" s="5" customFormat="1" ht="11.25" thickBot="1" x14ac:dyDescent="0.2">
      <c r="B11" s="25"/>
      <c r="C11" s="25"/>
      <c r="D11" s="25">
        <v>42094</v>
      </c>
      <c r="E11" s="25">
        <v>42124</v>
      </c>
      <c r="F11" s="25">
        <v>42155</v>
      </c>
      <c r="G11" s="25">
        <v>42185</v>
      </c>
      <c r="H11" s="25">
        <v>42216</v>
      </c>
      <c r="I11" s="25">
        <v>42247</v>
      </c>
      <c r="J11" s="25">
        <v>42277</v>
      </c>
      <c r="K11" s="25">
        <v>42308</v>
      </c>
      <c r="L11" s="25">
        <v>42338</v>
      </c>
      <c r="M11" s="25">
        <v>42369</v>
      </c>
      <c r="N11" s="25">
        <v>42400</v>
      </c>
      <c r="O11" s="25">
        <v>42429</v>
      </c>
      <c r="P11" s="25">
        <v>42460</v>
      </c>
      <c r="R11" s="25" t="s">
        <v>25</v>
      </c>
    </row>
    <row r="12" spans="2:20" x14ac:dyDescent="0.15">
      <c r="B12" s="22" t="s">
        <v>20</v>
      </c>
      <c r="C12" s="3" t="s">
        <v>3</v>
      </c>
      <c r="D12" s="14">
        <v>8554276.0800000001</v>
      </c>
      <c r="E12" s="14">
        <v>6853211.4500000002</v>
      </c>
      <c r="F12" s="14">
        <v>7706478.4500000002</v>
      </c>
      <c r="G12" s="14">
        <v>6091264.9800000004</v>
      </c>
      <c r="H12" s="14">
        <v>8550916.7599999998</v>
      </c>
      <c r="I12" s="14">
        <v>8268249.6399999997</v>
      </c>
      <c r="J12" s="14">
        <v>6926742.7999999998</v>
      </c>
      <c r="K12" s="14">
        <v>6013561.3700000001</v>
      </c>
      <c r="L12" s="14">
        <v>5133104.0199999996</v>
      </c>
      <c r="M12" s="14">
        <v>6419567.9018000001</v>
      </c>
      <c r="N12" s="14">
        <v>6219549.7085999995</v>
      </c>
      <c r="O12" s="14">
        <v>4830185.4643999999</v>
      </c>
      <c r="P12" s="14">
        <v>6923053.2470000004</v>
      </c>
      <c r="Q12" s="34"/>
      <c r="R12" s="27">
        <f t="shared" ref="R12:R20" si="0">AVERAGE(E12:P12)</f>
        <v>6661323.8159833318</v>
      </c>
    </row>
    <row r="13" spans="2:20" x14ac:dyDescent="0.15">
      <c r="C13" s="3" t="s">
        <v>0</v>
      </c>
      <c r="D13" s="14">
        <v>4246347.3499999996</v>
      </c>
      <c r="E13" s="14">
        <v>3542002.34</v>
      </c>
      <c r="F13" s="14">
        <v>3319184.36</v>
      </c>
      <c r="G13" s="14">
        <v>3339325.64</v>
      </c>
      <c r="H13" s="14">
        <v>3050159.13</v>
      </c>
      <c r="I13" s="14">
        <v>3674737.2</v>
      </c>
      <c r="J13" s="14">
        <v>2801905.97</v>
      </c>
      <c r="K13" s="14">
        <v>2398709.0699999998</v>
      </c>
      <c r="L13" s="14">
        <v>2199850.21</v>
      </c>
      <c r="M13" s="14">
        <v>3109704.2348000002</v>
      </c>
      <c r="N13" s="14">
        <v>3222002.0293999999</v>
      </c>
      <c r="O13" s="14">
        <v>1845235.9</v>
      </c>
      <c r="P13" s="14">
        <v>2120935.5499999998</v>
      </c>
      <c r="Q13" s="34"/>
      <c r="R13" s="28">
        <f t="shared" si="0"/>
        <v>2885312.6361833327</v>
      </c>
    </row>
    <row r="14" spans="2:20" x14ac:dyDescent="0.15">
      <c r="C14" s="3" t="s">
        <v>1</v>
      </c>
      <c r="D14" s="14">
        <v>1689327.14</v>
      </c>
      <c r="E14" s="14">
        <v>2328187.9900000002</v>
      </c>
      <c r="F14" s="14">
        <v>2318985.73</v>
      </c>
      <c r="G14" s="14">
        <v>2115665.2999999998</v>
      </c>
      <c r="H14" s="14">
        <v>1710385.8</v>
      </c>
      <c r="I14" s="14">
        <v>2197255.85</v>
      </c>
      <c r="J14" s="14">
        <v>2840358.95</v>
      </c>
      <c r="K14" s="14">
        <v>1908495.08</v>
      </c>
      <c r="L14" s="14">
        <v>1566023.11</v>
      </c>
      <c r="M14" s="14">
        <v>1387508.6377000001</v>
      </c>
      <c r="N14" s="14">
        <v>1836882.6154</v>
      </c>
      <c r="O14" s="14">
        <v>1575663.0194000001</v>
      </c>
      <c r="P14" s="14">
        <v>1105800.8694</v>
      </c>
      <c r="Q14" s="34"/>
      <c r="R14" s="28">
        <f t="shared" si="0"/>
        <v>1907601.0793250001</v>
      </c>
    </row>
    <row r="15" spans="2:20" x14ac:dyDescent="0.15">
      <c r="B15" s="10"/>
      <c r="C15" s="38" t="s">
        <v>2</v>
      </c>
      <c r="D15" s="39">
        <v>28416443.199999999</v>
      </c>
      <c r="E15" s="39">
        <v>28144830.739999998</v>
      </c>
      <c r="F15" s="39">
        <v>27823363.43</v>
      </c>
      <c r="G15" s="39">
        <v>27352672.079999998</v>
      </c>
      <c r="H15" s="39">
        <v>27725221.32</v>
      </c>
      <c r="I15" s="39">
        <v>26266920.440000001</v>
      </c>
      <c r="J15" s="39">
        <v>25119234.460000001</v>
      </c>
      <c r="K15" s="39">
        <v>25249414.460000001</v>
      </c>
      <c r="L15" s="39">
        <v>25215935.079999998</v>
      </c>
      <c r="M15" s="39">
        <v>25149821.704</v>
      </c>
      <c r="N15" s="39">
        <v>24115163.611699998</v>
      </c>
      <c r="O15" s="39">
        <v>23704436.453499999</v>
      </c>
      <c r="P15" s="39">
        <v>22738632.467700001</v>
      </c>
      <c r="Q15" s="34"/>
      <c r="R15" s="29">
        <f t="shared" si="0"/>
        <v>25717137.187241662</v>
      </c>
      <c r="T15" s="20"/>
    </row>
    <row r="16" spans="2:20" x14ac:dyDescent="0.15">
      <c r="B16" s="10"/>
      <c r="C16" s="3" t="s">
        <v>6</v>
      </c>
      <c r="D16" s="14">
        <f t="shared" ref="D16:O16" si="1">SUM(D12:D15)</f>
        <v>42906393.769999996</v>
      </c>
      <c r="E16" s="14">
        <f t="shared" si="1"/>
        <v>40868232.519999996</v>
      </c>
      <c r="F16" s="14">
        <f t="shared" si="1"/>
        <v>41168011.969999999</v>
      </c>
      <c r="G16" s="14">
        <f t="shared" si="1"/>
        <v>38898928</v>
      </c>
      <c r="H16" s="14">
        <f t="shared" si="1"/>
        <v>41036683.010000005</v>
      </c>
      <c r="I16" s="14">
        <f t="shared" si="1"/>
        <v>40407163.130000003</v>
      </c>
      <c r="J16" s="14">
        <f t="shared" si="1"/>
        <v>37688242.18</v>
      </c>
      <c r="K16" s="14">
        <f t="shared" si="1"/>
        <v>35570179.980000004</v>
      </c>
      <c r="L16" s="14">
        <f t="shared" si="1"/>
        <v>34114912.420000002</v>
      </c>
      <c r="M16" s="14">
        <f t="shared" si="1"/>
        <v>36066602.478300005</v>
      </c>
      <c r="N16" s="14">
        <f t="shared" si="1"/>
        <v>35393597.965099998</v>
      </c>
      <c r="O16" s="14">
        <f t="shared" si="1"/>
        <v>31955520.837299999</v>
      </c>
      <c r="P16" s="14">
        <f t="shared" ref="P16" si="2">SUM(P12:P15)</f>
        <v>32888422.134100001</v>
      </c>
      <c r="Q16" s="34"/>
      <c r="R16" s="28">
        <f t="shared" si="0"/>
        <v>37171374.718733333</v>
      </c>
    </row>
    <row r="17" spans="2:18" x14ac:dyDescent="0.15">
      <c r="B17" s="10"/>
      <c r="C17" s="12" t="s">
        <v>4</v>
      </c>
      <c r="D17" s="16">
        <v>672073061.22000015</v>
      </c>
      <c r="E17" s="16">
        <v>660508978.9000001</v>
      </c>
      <c r="F17" s="16">
        <v>649380613.14999998</v>
      </c>
      <c r="G17" s="16">
        <v>637772114.58000004</v>
      </c>
      <c r="H17" s="16">
        <v>625389674.39999998</v>
      </c>
      <c r="I17" s="16">
        <v>612335143.91000009</v>
      </c>
      <c r="J17" s="16">
        <v>598385779.68000007</v>
      </c>
      <c r="K17" s="16">
        <v>583651376.10000014</v>
      </c>
      <c r="L17" s="16">
        <v>571815624.20000005</v>
      </c>
      <c r="M17" s="16">
        <v>558013895.06200004</v>
      </c>
      <c r="N17" s="16">
        <v>546508230.54200006</v>
      </c>
      <c r="O17" s="16">
        <v>535570567.82839996</v>
      </c>
      <c r="P17" s="16">
        <v>525008107.31029999</v>
      </c>
      <c r="Q17" s="35"/>
      <c r="R17" s="30">
        <f t="shared" si="0"/>
        <v>592028342.13855839</v>
      </c>
    </row>
    <row r="18" spans="2:18" x14ac:dyDescent="0.15">
      <c r="B18" s="10"/>
      <c r="C18" s="13" t="s">
        <v>5</v>
      </c>
      <c r="D18" s="18">
        <f t="shared" ref="D18:O18" si="3">IF(D17=0,0,D16/D17)</f>
        <v>6.3841859234936335E-2</v>
      </c>
      <c r="E18" s="18">
        <f t="shared" si="3"/>
        <v>6.1873848540350239E-2</v>
      </c>
      <c r="F18" s="18">
        <f t="shared" si="3"/>
        <v>6.3395813081488825E-2</v>
      </c>
      <c r="G18" s="18">
        <f t="shared" si="3"/>
        <v>6.0991892104935622E-2</v>
      </c>
      <c r="H18" s="18">
        <f t="shared" si="3"/>
        <v>6.56177815045806E-2</v>
      </c>
      <c r="I18" s="18">
        <f t="shared" si="3"/>
        <v>6.598863960671017E-2</v>
      </c>
      <c r="J18" s="18">
        <f t="shared" si="3"/>
        <v>6.2983184861369224E-2</v>
      </c>
      <c r="K18" s="18">
        <f t="shared" si="3"/>
        <v>6.0944223618014007E-2</v>
      </c>
      <c r="L18" s="18">
        <f t="shared" si="3"/>
        <v>5.9660686025724718E-2</v>
      </c>
      <c r="M18" s="18">
        <f t="shared" si="3"/>
        <v>6.4633878828936162E-2</v>
      </c>
      <c r="N18" s="18">
        <f t="shared" si="3"/>
        <v>6.4763156320625515E-2</v>
      </c>
      <c r="O18" s="18">
        <f t="shared" si="3"/>
        <v>5.9666312446689081E-2</v>
      </c>
      <c r="P18" s="18">
        <f t="shared" ref="P18" si="4">IF(P17=0,0,P16/P17)</f>
        <v>6.2643646214517748E-2</v>
      </c>
      <c r="Q18" s="36"/>
      <c r="R18" s="31">
        <f t="shared" si="0"/>
        <v>6.2763588596161823E-2</v>
      </c>
    </row>
    <row r="19" spans="2:18" x14ac:dyDescent="0.15">
      <c r="B19" s="10"/>
      <c r="C19" s="13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36"/>
      <c r="R19" s="31"/>
    </row>
    <row r="20" spans="2:18" x14ac:dyDescent="0.15">
      <c r="B20" s="10"/>
      <c r="C20" s="13" t="s">
        <v>49</v>
      </c>
      <c r="D20" s="16">
        <v>47279906.68</v>
      </c>
      <c r="E20" s="16">
        <v>47227208.439999998</v>
      </c>
      <c r="F20" s="16">
        <v>45925062.480000004</v>
      </c>
      <c r="G20" s="16">
        <v>43305168.670000002</v>
      </c>
      <c r="H20" s="16">
        <v>43556164.850000001</v>
      </c>
      <c r="I20" s="16">
        <v>43148622.049999997</v>
      </c>
      <c r="J20" s="16">
        <v>41881894.859999999</v>
      </c>
      <c r="K20" s="16">
        <v>41185062.240000002</v>
      </c>
      <c r="L20" s="16">
        <v>39941593.879999995</v>
      </c>
      <c r="M20" s="16">
        <v>31611277.671</v>
      </c>
      <c r="N20" s="16">
        <v>30043407.336399999</v>
      </c>
      <c r="O20" s="16">
        <v>29117723.042799998</v>
      </c>
      <c r="P20" s="16">
        <v>27358328.4888</v>
      </c>
      <c r="Q20" s="36"/>
      <c r="R20" s="30">
        <f t="shared" si="0"/>
        <v>38691792.834083334</v>
      </c>
    </row>
    <row r="21" spans="2:18" x14ac:dyDescent="0.15"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26"/>
      <c r="R21" s="32"/>
    </row>
    <row r="22" spans="2:18" x14ac:dyDescent="0.15">
      <c r="B22" s="21"/>
      <c r="C22" s="11" t="s">
        <v>22</v>
      </c>
      <c r="D22" s="20">
        <v>832920.92000000062</v>
      </c>
      <c r="E22" s="20">
        <v>531865.63180000009</v>
      </c>
      <c r="F22" s="20">
        <v>1169724.6104000004</v>
      </c>
      <c r="G22" s="20">
        <v>492480.70119999978</v>
      </c>
      <c r="H22" s="20">
        <v>606657.54999999958</v>
      </c>
      <c r="I22" s="20">
        <v>803270.66689999402</v>
      </c>
      <c r="J22" s="20">
        <v>1008925.6799999992</v>
      </c>
      <c r="K22" s="20">
        <v>438614.94250000152</v>
      </c>
      <c r="L22" s="20">
        <v>491416.20509999851</v>
      </c>
      <c r="M22" s="20">
        <v>1588202.4593354145</v>
      </c>
      <c r="N22" s="20">
        <v>603217.00196458772</v>
      </c>
      <c r="O22" s="20">
        <v>997021.97999999812</v>
      </c>
      <c r="P22" s="20">
        <v>-325471.62183953915</v>
      </c>
      <c r="Q22" s="34"/>
      <c r="R22" s="28">
        <f>AVERAGE(E22:P22)</f>
        <v>700493.81728003791</v>
      </c>
    </row>
    <row r="23" spans="2:18" x14ac:dyDescent="0.15">
      <c r="B23" s="10"/>
      <c r="C23" s="38" t="s">
        <v>23</v>
      </c>
      <c r="D23" s="40">
        <v>493558.18</v>
      </c>
      <c r="E23" s="40">
        <v>105222.95000000001</v>
      </c>
      <c r="F23" s="40">
        <v>97028.53</v>
      </c>
      <c r="G23" s="40">
        <v>179657.81</v>
      </c>
      <c r="H23" s="40">
        <v>281522.5</v>
      </c>
      <c r="I23" s="40">
        <v>242962.46999999881</v>
      </c>
      <c r="J23" s="40">
        <v>264202.42</v>
      </c>
      <c r="K23" s="40">
        <v>399257.01999999996</v>
      </c>
      <c r="L23" s="40">
        <v>227795.68</v>
      </c>
      <c r="M23" s="40">
        <v>201849.16</v>
      </c>
      <c r="N23" s="40">
        <v>235353.12000000058</v>
      </c>
      <c r="O23" s="40">
        <v>507410.08999999997</v>
      </c>
      <c r="P23" s="40">
        <v>927350.56</v>
      </c>
      <c r="Q23" s="37"/>
      <c r="R23" s="29">
        <f>AVERAGE(E23:P23)</f>
        <v>305801.02583333326</v>
      </c>
    </row>
    <row r="24" spans="2:18" x14ac:dyDescent="0.15">
      <c r="B24" s="10"/>
      <c r="C24" s="13" t="s">
        <v>24</v>
      </c>
      <c r="D24" s="17">
        <f t="shared" ref="D24:O24" si="5">D22-D23</f>
        <v>339362.74000000063</v>
      </c>
      <c r="E24" s="17">
        <f t="shared" si="5"/>
        <v>426642.68180000008</v>
      </c>
      <c r="F24" s="17">
        <f t="shared" si="5"/>
        <v>1072696.0804000003</v>
      </c>
      <c r="G24" s="17">
        <f t="shared" si="5"/>
        <v>312822.89119999978</v>
      </c>
      <c r="H24" s="17">
        <f t="shared" si="5"/>
        <v>325135.04999999958</v>
      </c>
      <c r="I24" s="17">
        <f t="shared" si="5"/>
        <v>560308.19689999521</v>
      </c>
      <c r="J24" s="17">
        <f t="shared" si="5"/>
        <v>744723.25999999931</v>
      </c>
      <c r="K24" s="17">
        <f t="shared" si="5"/>
        <v>39357.922500001558</v>
      </c>
      <c r="L24" s="17">
        <f t="shared" si="5"/>
        <v>263620.52509999851</v>
      </c>
      <c r="M24" s="17">
        <f t="shared" si="5"/>
        <v>1386353.2993354145</v>
      </c>
      <c r="N24" s="17">
        <f t="shared" si="5"/>
        <v>367863.88196458714</v>
      </c>
      <c r="O24" s="17">
        <f t="shared" si="5"/>
        <v>489611.88999999815</v>
      </c>
      <c r="P24" s="17">
        <f t="shared" ref="P24" si="6">P22-P23</f>
        <v>-1252822.1818395392</v>
      </c>
      <c r="Q24" s="35"/>
      <c r="R24" s="30">
        <f>AVERAGE(E24:P24)</f>
        <v>394692.79144670459</v>
      </c>
    </row>
    <row r="25" spans="2:18" x14ac:dyDescent="0.15">
      <c r="B25" s="10"/>
      <c r="C25" s="13" t="s">
        <v>5</v>
      </c>
      <c r="D25" s="18">
        <f t="shared" ref="D25:O25" si="7">IF(D17=0,0,D24/D17)</f>
        <v>5.0494917826934252E-4</v>
      </c>
      <c r="E25" s="18">
        <f t="shared" si="7"/>
        <v>6.4593017722563474E-4</v>
      </c>
      <c r="F25" s="18">
        <f t="shared" si="7"/>
        <v>1.6518757392472679E-3</v>
      </c>
      <c r="G25" s="18">
        <f t="shared" si="7"/>
        <v>4.9049320917081321E-4</v>
      </c>
      <c r="H25" s="18">
        <f t="shared" si="7"/>
        <v>5.1989193827342085E-4</v>
      </c>
      <c r="I25" s="18">
        <f t="shared" si="7"/>
        <v>9.1503517717798715E-4</v>
      </c>
      <c r="J25" s="18">
        <f t="shared" si="7"/>
        <v>1.2445537398937795E-3</v>
      </c>
      <c r="K25" s="18">
        <f t="shared" si="7"/>
        <v>6.7433958201202211E-5</v>
      </c>
      <c r="L25" s="18">
        <f t="shared" si="7"/>
        <v>4.6102364808379872E-4</v>
      </c>
      <c r="M25" s="18">
        <f t="shared" si="7"/>
        <v>2.4844422542226823E-3</v>
      </c>
      <c r="N25" s="18">
        <f t="shared" si="7"/>
        <v>6.7311681948459918E-4</v>
      </c>
      <c r="O25" s="18">
        <f t="shared" si="7"/>
        <v>9.1418744682936486E-4</v>
      </c>
      <c r="P25" s="18">
        <f t="shared" ref="P25" si="8">IF(P17=0,0,P24/P17)</f>
        <v>-2.3862911151181008E-3</v>
      </c>
      <c r="Q25" s="36"/>
      <c r="R25" s="31">
        <f>AVERAGE(E25:P25)</f>
        <v>6.4014108272437097E-4</v>
      </c>
    </row>
    <row r="26" spans="2:18" x14ac:dyDescent="0.15">
      <c r="B26" s="10"/>
      <c r="C26" s="1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36"/>
      <c r="R26" s="31"/>
    </row>
    <row r="27" spans="2:18" x14ac:dyDescent="0.15">
      <c r="B27" s="10"/>
      <c r="C27" s="11" t="s">
        <v>29</v>
      </c>
      <c r="D27" s="93">
        <v>747087.06000000099</v>
      </c>
      <c r="E27" s="93">
        <f t="shared" ref="E27" si="9">SUM(E20)-SUM(D20)+E24</f>
        <v>373944.44179999799</v>
      </c>
      <c r="F27" s="93">
        <f t="shared" ref="F27" si="10">SUM(F20)-SUM(E20)+F24</f>
        <v>-229449.87959999312</v>
      </c>
      <c r="G27" s="93">
        <f t="shared" ref="G27" si="11">SUM(G20)-SUM(F20)+G24</f>
        <v>-2307070.9188000024</v>
      </c>
      <c r="H27" s="93">
        <f t="shared" ref="H27" si="12">SUM(H20)-SUM(G20)+H24</f>
        <v>576131.22999999928</v>
      </c>
      <c r="I27" s="93">
        <f t="shared" ref="I27" si="13">SUM(I20)-SUM(H20)+I24</f>
        <v>152765.39689999074</v>
      </c>
      <c r="J27" s="93">
        <f t="shared" ref="J27" si="14">SUM(J20)-SUM(I20)+J24</f>
        <v>-522003.9299999983</v>
      </c>
      <c r="K27" s="93">
        <f t="shared" ref="K27" si="15">SUM(K20)-SUM(J20)+K24</f>
        <v>-657474.69749999582</v>
      </c>
      <c r="L27" s="93">
        <f t="shared" ref="L27" si="16">SUM(L20)-SUM(K20)+L24</f>
        <v>-979847.83490000828</v>
      </c>
      <c r="M27" s="93">
        <f t="shared" ref="M27" si="17">SUM(M20)-SUM(L20)+M24</f>
        <v>-6943962.9096645806</v>
      </c>
      <c r="N27" s="93">
        <f t="shared" ref="N27" si="18">SUM(N20)-SUM(M20)+N24</f>
        <v>-1200006.4526354144</v>
      </c>
      <c r="O27" s="93">
        <f t="shared" ref="O27" si="19">SUM(O20)-SUM(N20)+O24</f>
        <v>-436072.40360000229</v>
      </c>
      <c r="P27" s="93">
        <f t="shared" ref="P27" si="20">SUM(P20)-SUM(O20)+P24</f>
        <v>-3012216.7358395369</v>
      </c>
      <c r="Q27" s="94"/>
      <c r="R27" s="95">
        <f>AVERAGE(E27:P27)</f>
        <v>-1265438.7244866285</v>
      </c>
    </row>
    <row r="28" spans="2:18" x14ac:dyDescent="0.15">
      <c r="B28" s="10"/>
      <c r="C28" s="11" t="s">
        <v>30</v>
      </c>
      <c r="D28" s="93">
        <v>1240645.2400000009</v>
      </c>
      <c r="E28" s="93">
        <f t="shared" ref="E28" si="21">SUM(E20)-SUM(D20)+E22</f>
        <v>479167.391799998</v>
      </c>
      <c r="F28" s="93">
        <f t="shared" ref="F28" si="22">SUM(F20)-SUM(E20)+F22</f>
        <v>-132421.34959999309</v>
      </c>
      <c r="G28" s="93">
        <f t="shared" ref="G28" si="23">SUM(G20)-SUM(F20)+G22</f>
        <v>-2127413.1088000024</v>
      </c>
      <c r="H28" s="93">
        <f t="shared" ref="H28" si="24">SUM(H20)-SUM(G20)+H22</f>
        <v>857653.72999999928</v>
      </c>
      <c r="I28" s="93">
        <f t="shared" ref="I28" si="25">SUM(I20)-SUM(H20)+I22</f>
        <v>395727.86689998955</v>
      </c>
      <c r="J28" s="93">
        <f t="shared" ref="J28" si="26">SUM(J20)-SUM(I20)+J22</f>
        <v>-257801.50999999838</v>
      </c>
      <c r="K28" s="93">
        <f t="shared" ref="K28" si="27">SUM(K20)-SUM(J20)+K22</f>
        <v>-258217.6774999958</v>
      </c>
      <c r="L28" s="93">
        <f t="shared" ref="L28" si="28">SUM(L20)-SUM(K20)+L22</f>
        <v>-752052.15490000835</v>
      </c>
      <c r="M28" s="93">
        <f t="shared" ref="M28" si="29">SUM(M20)-SUM(L20)+M22</f>
        <v>-6742113.7496645804</v>
      </c>
      <c r="N28" s="93">
        <f t="shared" ref="N28" si="30">SUM(N20)-SUM(M20)+N22</f>
        <v>-964653.33263541386</v>
      </c>
      <c r="O28" s="93">
        <f t="shared" ref="O28" si="31">SUM(O20)-SUM(N20)+O22</f>
        <v>71337.686399997678</v>
      </c>
      <c r="P28" s="93">
        <f t="shared" ref="P28" si="32">SUM(P20)-SUM(O20)+P22</f>
        <v>-2084866.1758395368</v>
      </c>
      <c r="Q28" s="94"/>
      <c r="R28" s="95">
        <f>AVERAGE(E28:P28)</f>
        <v>-959637.69865329529</v>
      </c>
    </row>
    <row r="29" spans="2:18" x14ac:dyDescent="0.1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33"/>
    </row>
    <row r="30" spans="2:18" s="5" customFormat="1" ht="11.25" thickBot="1" x14ac:dyDescent="0.2">
      <c r="B30" s="25"/>
      <c r="C30" s="25"/>
      <c r="D30" s="25">
        <v>42094</v>
      </c>
      <c r="E30" s="25">
        <v>42124</v>
      </c>
      <c r="F30" s="25">
        <v>42155</v>
      </c>
      <c r="G30" s="25">
        <v>42185</v>
      </c>
      <c r="H30" s="25">
        <v>42216</v>
      </c>
      <c r="I30" s="25">
        <v>42247</v>
      </c>
      <c r="J30" s="25">
        <v>42277</v>
      </c>
      <c r="K30" s="25">
        <v>42308</v>
      </c>
      <c r="L30" s="25">
        <v>42338</v>
      </c>
      <c r="M30" s="25">
        <v>42369</v>
      </c>
      <c r="N30" s="25">
        <v>42400</v>
      </c>
      <c r="O30" s="25">
        <v>42429</v>
      </c>
      <c r="P30" s="25">
        <v>42460</v>
      </c>
      <c r="R30" s="25" t="s">
        <v>25</v>
      </c>
    </row>
    <row r="31" spans="2:18" x14ac:dyDescent="0.15">
      <c r="B31" s="22" t="s">
        <v>21</v>
      </c>
      <c r="C31" s="3" t="s">
        <v>3</v>
      </c>
      <c r="D31" s="14">
        <v>14866537.84</v>
      </c>
      <c r="E31" s="14">
        <v>11810690.75</v>
      </c>
      <c r="F31" s="14">
        <v>14363112.060000001</v>
      </c>
      <c r="G31" s="14">
        <v>14396980.939999999</v>
      </c>
      <c r="H31" s="14">
        <v>13069316.789999999</v>
      </c>
      <c r="I31" s="14">
        <v>12818570.57</v>
      </c>
      <c r="J31" s="14">
        <v>13718946.880000001</v>
      </c>
      <c r="K31" s="14">
        <v>14148219.130000001</v>
      </c>
      <c r="L31" s="14">
        <v>12738600.83</v>
      </c>
      <c r="M31" s="14">
        <v>12491689.1416</v>
      </c>
      <c r="N31" s="14">
        <v>15159608.25</v>
      </c>
      <c r="O31" s="14">
        <v>13332264.52</v>
      </c>
      <c r="P31" s="14">
        <v>13511210.939999999</v>
      </c>
      <c r="Q31" s="34"/>
      <c r="R31" s="27">
        <f t="shared" ref="R31:R37" si="33">AVERAGE(E31:P31)</f>
        <v>13463267.5668</v>
      </c>
    </row>
    <row r="32" spans="2:18" x14ac:dyDescent="0.15">
      <c r="C32" s="3" t="s">
        <v>0</v>
      </c>
      <c r="D32" s="14">
        <v>5656772.4000000004</v>
      </c>
      <c r="E32" s="14">
        <v>5732344.5599999996</v>
      </c>
      <c r="F32" s="14">
        <v>5765762.3499999996</v>
      </c>
      <c r="G32" s="14">
        <v>6286054.3099999996</v>
      </c>
      <c r="H32" s="14">
        <v>7228587.8700000001</v>
      </c>
      <c r="I32" s="14">
        <v>6467479.7800000003</v>
      </c>
      <c r="J32" s="14">
        <v>6905579.9199999999</v>
      </c>
      <c r="K32" s="14">
        <v>6771400.5199999996</v>
      </c>
      <c r="L32" s="14">
        <v>7203705.6200000001</v>
      </c>
      <c r="M32" s="14">
        <v>5365431.4970000004</v>
      </c>
      <c r="N32" s="14">
        <v>6941084.1984000001</v>
      </c>
      <c r="O32" s="14">
        <v>5708156.3899999997</v>
      </c>
      <c r="P32" s="14">
        <v>5219300.7803999996</v>
      </c>
      <c r="Q32" s="34"/>
      <c r="R32" s="28">
        <f t="shared" si="33"/>
        <v>6299573.9829833321</v>
      </c>
    </row>
    <row r="33" spans="2:18" x14ac:dyDescent="0.15">
      <c r="C33" s="3" t="s">
        <v>1</v>
      </c>
      <c r="D33" s="14">
        <v>3894182.55</v>
      </c>
      <c r="E33" s="14">
        <v>3541610.18</v>
      </c>
      <c r="F33" s="14">
        <v>4403007.2699999996</v>
      </c>
      <c r="G33" s="14">
        <v>4654704.7699999996</v>
      </c>
      <c r="H33" s="14">
        <v>4820454.04</v>
      </c>
      <c r="I33" s="14">
        <v>4380938.92</v>
      </c>
      <c r="J33" s="14">
        <v>3680709.8</v>
      </c>
      <c r="K33" s="14">
        <v>5381077.5800000001</v>
      </c>
      <c r="L33" s="14">
        <v>4387977.53</v>
      </c>
      <c r="M33" s="14">
        <v>4731795.3360000001</v>
      </c>
      <c r="N33" s="14">
        <v>4114551.537</v>
      </c>
      <c r="O33" s="14">
        <v>4222625.33</v>
      </c>
      <c r="P33" s="14">
        <v>4985405.07</v>
      </c>
      <c r="Q33" s="34"/>
      <c r="R33" s="28">
        <f t="shared" si="33"/>
        <v>4442071.4469166668</v>
      </c>
    </row>
    <row r="34" spans="2:18" x14ac:dyDescent="0.15">
      <c r="B34" s="10"/>
      <c r="C34" s="38" t="s">
        <v>2</v>
      </c>
      <c r="D34" s="39">
        <v>47788394.759999998</v>
      </c>
      <c r="E34" s="39">
        <v>46049009.780000001</v>
      </c>
      <c r="F34" s="39">
        <v>46461496.43</v>
      </c>
      <c r="G34" s="39">
        <v>47511433.649999999</v>
      </c>
      <c r="H34" s="39">
        <v>46481226</v>
      </c>
      <c r="I34" s="39">
        <v>46690073.659999996</v>
      </c>
      <c r="J34" s="39">
        <v>46122271.590000004</v>
      </c>
      <c r="K34" s="39">
        <v>46093563.399999999</v>
      </c>
      <c r="L34" s="39">
        <v>47581243.979999997</v>
      </c>
      <c r="M34" s="39">
        <v>46240308.439999998</v>
      </c>
      <c r="N34" s="39">
        <v>47601339.865999997</v>
      </c>
      <c r="O34" s="39">
        <v>47282938.313000001</v>
      </c>
      <c r="P34" s="39">
        <v>46602841.347000003</v>
      </c>
      <c r="Q34" s="34"/>
      <c r="R34" s="29">
        <f t="shared" si="33"/>
        <v>46726478.871333338</v>
      </c>
    </row>
    <row r="35" spans="2:18" x14ac:dyDescent="0.15">
      <c r="B35" s="10"/>
      <c r="C35" s="3" t="s">
        <v>6</v>
      </c>
      <c r="D35" s="14">
        <f t="shared" ref="D35:O35" si="34">SUM(D31:D34)</f>
        <v>72205887.549999997</v>
      </c>
      <c r="E35" s="14">
        <f t="shared" si="34"/>
        <v>67133655.269999996</v>
      </c>
      <c r="F35" s="14">
        <f t="shared" si="34"/>
        <v>70993378.109999999</v>
      </c>
      <c r="G35" s="14">
        <f t="shared" si="34"/>
        <v>72849173.670000002</v>
      </c>
      <c r="H35" s="14">
        <f t="shared" si="34"/>
        <v>71599584.700000003</v>
      </c>
      <c r="I35" s="14">
        <f t="shared" si="34"/>
        <v>70357062.930000007</v>
      </c>
      <c r="J35" s="14">
        <f t="shared" si="34"/>
        <v>70427508.189999998</v>
      </c>
      <c r="K35" s="14">
        <f t="shared" si="34"/>
        <v>72394260.629999995</v>
      </c>
      <c r="L35" s="14">
        <f t="shared" si="34"/>
        <v>71911527.959999993</v>
      </c>
      <c r="M35" s="14">
        <f t="shared" si="34"/>
        <v>68829224.4146</v>
      </c>
      <c r="N35" s="14">
        <f t="shared" si="34"/>
        <v>73816583.851399988</v>
      </c>
      <c r="O35" s="14">
        <f t="shared" si="34"/>
        <v>70545984.553000003</v>
      </c>
      <c r="P35" s="14">
        <f t="shared" ref="P35" si="35">SUM(P31:P34)</f>
        <v>70318758.137400001</v>
      </c>
      <c r="Q35" s="34"/>
      <c r="R35" s="28">
        <f t="shared" si="33"/>
        <v>70931391.868033335</v>
      </c>
    </row>
    <row r="36" spans="2:18" x14ac:dyDescent="0.15">
      <c r="B36" s="10"/>
      <c r="C36" s="12" t="s">
        <v>4</v>
      </c>
      <c r="D36" s="16">
        <v>5265162566.6900005</v>
      </c>
      <c r="E36" s="16">
        <v>5285868330.75</v>
      </c>
      <c r="F36" s="16">
        <v>5285620988.1900015</v>
      </c>
      <c r="G36" s="16">
        <v>5292119808.2200003</v>
      </c>
      <c r="H36" s="16">
        <v>5298727390.7299995</v>
      </c>
      <c r="I36" s="16">
        <v>5317259816.9199991</v>
      </c>
      <c r="J36" s="16">
        <v>5336495987.710001</v>
      </c>
      <c r="K36" s="16">
        <v>5364546203.6599998</v>
      </c>
      <c r="L36" s="16">
        <v>5372878487.2099991</v>
      </c>
      <c r="M36" s="16">
        <v>5375915668.2011995</v>
      </c>
      <c r="N36" s="16">
        <v>5382527785.3911991</v>
      </c>
      <c r="O36" s="16">
        <v>5375478326.7812004</v>
      </c>
      <c r="P36" s="16">
        <v>5364956064.2718992</v>
      </c>
      <c r="Q36" s="35"/>
      <c r="R36" s="30">
        <f t="shared" si="33"/>
        <v>5337699571.5029593</v>
      </c>
    </row>
    <row r="37" spans="2:18" x14ac:dyDescent="0.15">
      <c r="B37" s="10"/>
      <c r="C37" s="13" t="s">
        <v>5</v>
      </c>
      <c r="D37" s="18">
        <f t="shared" ref="D37:O37" si="36">IF(D36=0,0,D35/D36)</f>
        <v>1.3713895180902835E-2</v>
      </c>
      <c r="E37" s="18">
        <f t="shared" si="36"/>
        <v>1.2700591666170873E-2</v>
      </c>
      <c r="F37" s="18">
        <f t="shared" si="36"/>
        <v>1.3431416718797093E-2</v>
      </c>
      <c r="G37" s="18">
        <f t="shared" si="36"/>
        <v>1.3765594187200149E-2</v>
      </c>
      <c r="H37" s="18">
        <f t="shared" si="36"/>
        <v>1.3512600181179694E-2</v>
      </c>
      <c r="I37" s="18">
        <f t="shared" si="36"/>
        <v>1.3231827172732373E-2</v>
      </c>
      <c r="J37" s="18">
        <f t="shared" si="36"/>
        <v>1.3197331798280218E-2</v>
      </c>
      <c r="K37" s="18">
        <f t="shared" si="36"/>
        <v>1.3494945868973688E-2</v>
      </c>
      <c r="L37" s="18">
        <f t="shared" si="36"/>
        <v>1.3384171656065471E-2</v>
      </c>
      <c r="M37" s="18">
        <f t="shared" si="36"/>
        <v>1.2803255977717094E-2</v>
      </c>
      <c r="N37" s="18">
        <f t="shared" si="36"/>
        <v>1.3714111063531657E-2</v>
      </c>
      <c r="O37" s="18">
        <f t="shared" si="36"/>
        <v>1.3123666446859708E-2</v>
      </c>
      <c r="P37" s="18">
        <f t="shared" ref="P37" si="37">IF(P36=0,0,P35/P36)</f>
        <v>1.3107052004710733E-2</v>
      </c>
      <c r="Q37" s="36"/>
      <c r="R37" s="31">
        <f t="shared" si="33"/>
        <v>1.3288880395184896E-2</v>
      </c>
    </row>
    <row r="38" spans="2:18" x14ac:dyDescent="0.15">
      <c r="B38" s="10"/>
      <c r="C38" s="13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36"/>
      <c r="R38" s="31"/>
    </row>
    <row r="39" spans="2:18" x14ac:dyDescent="0.15">
      <c r="B39" s="10"/>
      <c r="C39" s="13" t="s">
        <v>49</v>
      </c>
      <c r="D39" s="16">
        <v>64075246.569999993</v>
      </c>
      <c r="E39" s="16">
        <v>61543787.369999997</v>
      </c>
      <c r="F39" s="16">
        <v>62529847.890000001</v>
      </c>
      <c r="G39" s="16">
        <v>63369517.920000002</v>
      </c>
      <c r="H39" s="16">
        <v>62219189.409999996</v>
      </c>
      <c r="I39" s="16">
        <v>61986080.18</v>
      </c>
      <c r="J39" s="16">
        <v>60493940.540000007</v>
      </c>
      <c r="K39" s="16">
        <v>62032496.450000003</v>
      </c>
      <c r="L39" s="16">
        <v>62363485.670000002</v>
      </c>
      <c r="M39" s="16">
        <v>74821674.181199998</v>
      </c>
      <c r="N39" s="16">
        <v>75387380.131200001</v>
      </c>
      <c r="O39" s="16">
        <v>75119039.971200004</v>
      </c>
      <c r="P39" s="16">
        <v>76864256.361900002</v>
      </c>
      <c r="Q39" s="36"/>
      <c r="R39" s="30">
        <f>AVERAGE(E39:P39)</f>
        <v>66560891.339624994</v>
      </c>
    </row>
    <row r="40" spans="2:18" x14ac:dyDescent="0.15">
      <c r="B40" s="10"/>
      <c r="C40" s="11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26"/>
      <c r="R40" s="32"/>
    </row>
    <row r="41" spans="2:18" x14ac:dyDescent="0.15">
      <c r="B41" s="21"/>
      <c r="C41" s="11" t="s">
        <v>22</v>
      </c>
      <c r="D41" s="20">
        <v>1518793.5400000003</v>
      </c>
      <c r="E41" s="20">
        <v>3100780.5999999996</v>
      </c>
      <c r="F41" s="20">
        <v>917083.22830000147</v>
      </c>
      <c r="G41" s="20">
        <v>974924.60799999977</v>
      </c>
      <c r="H41" s="20">
        <v>2146140.5199999982</v>
      </c>
      <c r="I41" s="20">
        <v>1099546.7800000012</v>
      </c>
      <c r="J41" s="20">
        <v>1234728.5561999991</v>
      </c>
      <c r="K41" s="20">
        <v>1558946.2328000003</v>
      </c>
      <c r="L41" s="20">
        <v>1375659.9979000001</v>
      </c>
      <c r="M41" s="20">
        <v>2140221.1189148165</v>
      </c>
      <c r="N41" s="20">
        <v>1042935.3957851864</v>
      </c>
      <c r="O41" s="20">
        <v>1259279.2599999998</v>
      </c>
      <c r="P41" s="20">
        <v>-1054484.1066482728</v>
      </c>
      <c r="Q41" s="34"/>
      <c r="R41" s="28">
        <f>AVERAGE(E41:P41)</f>
        <v>1316313.5159376441</v>
      </c>
    </row>
    <row r="42" spans="2:18" x14ac:dyDescent="0.15">
      <c r="B42" s="10"/>
      <c r="C42" s="38" t="s">
        <v>23</v>
      </c>
      <c r="D42" s="40">
        <v>877405.18</v>
      </c>
      <c r="E42" s="40">
        <v>307872.59000000003</v>
      </c>
      <c r="F42" s="40">
        <v>256787.94</v>
      </c>
      <c r="G42" s="40">
        <v>260106.98</v>
      </c>
      <c r="H42" s="40">
        <v>371296.57</v>
      </c>
      <c r="I42" s="40">
        <v>433475.75</v>
      </c>
      <c r="J42" s="40">
        <v>718505.5</v>
      </c>
      <c r="K42" s="40">
        <v>217479.28</v>
      </c>
      <c r="L42" s="40">
        <v>568543.56999999995</v>
      </c>
      <c r="M42" s="40">
        <v>335879.15</v>
      </c>
      <c r="N42" s="40">
        <v>363292.22000000067</v>
      </c>
      <c r="O42" s="40">
        <v>372455.27</v>
      </c>
      <c r="P42" s="40">
        <v>704408.79</v>
      </c>
      <c r="Q42" s="37"/>
      <c r="R42" s="29">
        <f>AVERAGE(E42:P42)</f>
        <v>409175.30083333334</v>
      </c>
    </row>
    <row r="43" spans="2:18" x14ac:dyDescent="0.15">
      <c r="B43" s="10"/>
      <c r="C43" s="13" t="s">
        <v>24</v>
      </c>
      <c r="D43" s="17">
        <f t="shared" ref="D43:O43" si="38">D41-D42</f>
        <v>641388.36000000022</v>
      </c>
      <c r="E43" s="17">
        <f t="shared" si="38"/>
        <v>2792908.01</v>
      </c>
      <c r="F43" s="17">
        <f t="shared" si="38"/>
        <v>660295.28830000153</v>
      </c>
      <c r="G43" s="17">
        <f t="shared" si="38"/>
        <v>714817.62799999979</v>
      </c>
      <c r="H43" s="17">
        <f t="shared" si="38"/>
        <v>1774843.9499999981</v>
      </c>
      <c r="I43" s="17">
        <f t="shared" si="38"/>
        <v>666071.03000000119</v>
      </c>
      <c r="J43" s="17">
        <f t="shared" si="38"/>
        <v>516223.05619999906</v>
      </c>
      <c r="K43" s="17">
        <f t="shared" si="38"/>
        <v>1341466.9528000003</v>
      </c>
      <c r="L43" s="17">
        <f t="shared" si="38"/>
        <v>807116.42790000013</v>
      </c>
      <c r="M43" s="17">
        <f t="shared" si="38"/>
        <v>1804341.9689148166</v>
      </c>
      <c r="N43" s="17">
        <f t="shared" si="38"/>
        <v>679643.17578518577</v>
      </c>
      <c r="O43" s="17">
        <f t="shared" si="38"/>
        <v>886823.98999999976</v>
      </c>
      <c r="P43" s="17">
        <f t="shared" ref="P43" si="39">P41-P42</f>
        <v>-1758892.8966482729</v>
      </c>
      <c r="Q43" s="35"/>
      <c r="R43" s="30">
        <f>AVERAGE(E43:P43)</f>
        <v>907138.21510431077</v>
      </c>
    </row>
    <row r="44" spans="2:18" x14ac:dyDescent="0.15">
      <c r="B44" s="10"/>
      <c r="C44" s="13" t="s">
        <v>5</v>
      </c>
      <c r="D44" s="18">
        <f t="shared" ref="D44:O44" si="40">IF(D36=0,0,D43/D36)</f>
        <v>1.2181738965815366E-4</v>
      </c>
      <c r="E44" s="18">
        <f t="shared" si="40"/>
        <v>5.2837260318281906E-4</v>
      </c>
      <c r="F44" s="18">
        <f t="shared" si="40"/>
        <v>1.2492293521902936E-4</v>
      </c>
      <c r="G44" s="18">
        <f t="shared" si="40"/>
        <v>1.3507207960214871E-4</v>
      </c>
      <c r="H44" s="18">
        <f t="shared" si="40"/>
        <v>3.3495664508142959E-4</v>
      </c>
      <c r="I44" s="18">
        <f t="shared" si="40"/>
        <v>1.2526584235746826E-4</v>
      </c>
      <c r="J44" s="18">
        <f t="shared" si="40"/>
        <v>9.673445972579488E-5</v>
      </c>
      <c r="K44" s="18">
        <f t="shared" si="40"/>
        <v>2.50061589903872E-4</v>
      </c>
      <c r="L44" s="18">
        <f t="shared" si="40"/>
        <v>1.5022048792306028E-4</v>
      </c>
      <c r="M44" s="18">
        <f t="shared" si="40"/>
        <v>3.3563435148129022E-4</v>
      </c>
      <c r="N44" s="18">
        <f t="shared" si="40"/>
        <v>1.2626840081156955E-4</v>
      </c>
      <c r="O44" s="18">
        <f t="shared" si="40"/>
        <v>1.6497582839870251E-4</v>
      </c>
      <c r="P44" s="18">
        <f t="shared" ref="P44" si="41">IF(P36=0,0,P43/P36)</f>
        <v>-3.2784851834326804E-4</v>
      </c>
      <c r="Q44" s="36"/>
      <c r="R44" s="31">
        <f>AVERAGE(E44:P44)</f>
        <v>1.7038639211199299E-4</v>
      </c>
    </row>
    <row r="45" spans="2:18" x14ac:dyDescent="0.15">
      <c r="B45" s="10"/>
      <c r="C45" s="13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36"/>
      <c r="R45" s="31"/>
    </row>
    <row r="46" spans="2:18" x14ac:dyDescent="0.15">
      <c r="B46" s="10"/>
      <c r="C46" s="11" t="s">
        <v>29</v>
      </c>
      <c r="D46" s="93">
        <v>-495524.38000000932</v>
      </c>
      <c r="E46" s="93">
        <f t="shared" ref="E46" si="42">SUM(E39)-SUM(D39)+E43</f>
        <v>261448.81000000425</v>
      </c>
      <c r="F46" s="93">
        <f t="shared" ref="F46" si="43">SUM(F39)-SUM(E39)+F43</f>
        <v>1646355.8083000048</v>
      </c>
      <c r="G46" s="93">
        <f t="shared" ref="G46" si="44">SUM(G39)-SUM(F39)+G43</f>
        <v>1554487.658000001</v>
      </c>
      <c r="H46" s="93">
        <f t="shared" ref="H46" si="45">SUM(H39)-SUM(G39)+H43</f>
        <v>624515.43999999273</v>
      </c>
      <c r="I46" s="93">
        <f t="shared" ref="I46" si="46">SUM(I39)-SUM(H39)+I43</f>
        <v>432961.80000000447</v>
      </c>
      <c r="J46" s="93">
        <f t="shared" ref="J46" si="47">SUM(J39)-SUM(I39)+J43</f>
        <v>-975916.58379999408</v>
      </c>
      <c r="K46" s="93">
        <f t="shared" ref="K46" si="48">SUM(K39)-SUM(J39)+K43</f>
        <v>2880022.8627999965</v>
      </c>
      <c r="L46" s="93">
        <f t="shared" ref="L46" si="49">SUM(L39)-SUM(K39)+L43</f>
        <v>1138105.6478999988</v>
      </c>
      <c r="M46" s="93">
        <f t="shared" ref="M46" si="50">SUM(M39)-SUM(L39)+M43</f>
        <v>14262530.480114812</v>
      </c>
      <c r="N46" s="93">
        <f t="shared" ref="N46" si="51">SUM(N39)-SUM(M39)+N43</f>
        <v>1245349.1257851887</v>
      </c>
      <c r="O46" s="93">
        <f t="shared" ref="O46" si="52">SUM(O39)-SUM(N39)+O43</f>
        <v>618483.83000000333</v>
      </c>
      <c r="P46" s="93">
        <f t="shared" ref="P46" si="53">SUM(P39)-SUM(O39)+P43</f>
        <v>-13676.505948275328</v>
      </c>
      <c r="Q46" s="94"/>
      <c r="R46" s="95">
        <f>AVERAGE(E46:P46)</f>
        <v>1972889.0310959781</v>
      </c>
    </row>
    <row r="47" spans="2:18" x14ac:dyDescent="0.15">
      <c r="B47" s="10"/>
      <c r="C47" s="11" t="s">
        <v>30</v>
      </c>
      <c r="D47" s="93">
        <v>381880.79999999073</v>
      </c>
      <c r="E47" s="93">
        <f t="shared" ref="E47" si="54">SUM(E39)-SUM(D39)+E41</f>
        <v>569321.4000000041</v>
      </c>
      <c r="F47" s="93">
        <f t="shared" ref="F47" si="55">SUM(F39)-SUM(E39)+F41</f>
        <v>1903143.7483000048</v>
      </c>
      <c r="G47" s="93">
        <f t="shared" ref="G47" si="56">SUM(G39)-SUM(F39)+G41</f>
        <v>1814594.638000001</v>
      </c>
      <c r="H47" s="93">
        <f t="shared" ref="H47" si="57">SUM(H39)-SUM(G39)+H41</f>
        <v>995812.00999999279</v>
      </c>
      <c r="I47" s="93">
        <f t="shared" ref="I47" si="58">SUM(I39)-SUM(H39)+I41</f>
        <v>866437.55000000447</v>
      </c>
      <c r="J47" s="93">
        <f t="shared" ref="J47" si="59">SUM(J39)-SUM(I39)+J41</f>
        <v>-257411.08379999408</v>
      </c>
      <c r="K47" s="93">
        <f t="shared" ref="K47" si="60">SUM(K39)-SUM(J39)+K41</f>
        <v>3097502.1427999968</v>
      </c>
      <c r="L47" s="93">
        <f t="shared" ref="L47" si="61">SUM(L39)-SUM(K39)+L41</f>
        <v>1706649.2178999989</v>
      </c>
      <c r="M47" s="93">
        <f t="shared" ref="M47" si="62">SUM(M39)-SUM(L39)+M41</f>
        <v>14598409.630114812</v>
      </c>
      <c r="N47" s="93">
        <f t="shared" ref="N47" si="63">SUM(N39)-SUM(M39)+N41</f>
        <v>1608641.3457851894</v>
      </c>
      <c r="O47" s="93">
        <f t="shared" ref="O47" si="64">SUM(O39)-SUM(N39)+O41</f>
        <v>990939.10000000335</v>
      </c>
      <c r="P47" s="93">
        <f t="shared" ref="P47" si="65">SUM(P39)-SUM(O39)+P41</f>
        <v>690732.28405172471</v>
      </c>
      <c r="Q47" s="94"/>
      <c r="R47" s="95">
        <f>AVERAGE(E47:P47)</f>
        <v>2382064.3319293116</v>
      </c>
    </row>
    <row r="48" spans="2:18" x14ac:dyDescent="0.1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33"/>
    </row>
    <row r="49" spans="2:18" s="5" customFormat="1" ht="11.25" thickBot="1" x14ac:dyDescent="0.2">
      <c r="B49" s="25"/>
      <c r="C49" s="25"/>
      <c r="D49" s="25">
        <v>42094</v>
      </c>
      <c r="E49" s="25">
        <v>42124</v>
      </c>
      <c r="F49" s="25">
        <v>42155</v>
      </c>
      <c r="G49" s="25">
        <v>42185</v>
      </c>
      <c r="H49" s="25">
        <v>42216</v>
      </c>
      <c r="I49" s="25">
        <v>42247</v>
      </c>
      <c r="J49" s="25">
        <v>42277</v>
      </c>
      <c r="K49" s="25">
        <v>42308</v>
      </c>
      <c r="L49" s="25">
        <v>42338</v>
      </c>
      <c r="M49" s="25">
        <v>42369</v>
      </c>
      <c r="N49" s="25">
        <v>42400</v>
      </c>
      <c r="O49" s="25">
        <v>42429</v>
      </c>
      <c r="P49" s="25">
        <v>42460</v>
      </c>
      <c r="R49" s="25" t="s">
        <v>25</v>
      </c>
    </row>
    <row r="50" spans="2:18" x14ac:dyDescent="0.15">
      <c r="B50" s="22" t="s">
        <v>7</v>
      </c>
      <c r="C50" s="3" t="s">
        <v>3</v>
      </c>
      <c r="D50" s="14">
        <v>218823.9</v>
      </c>
      <c r="E50" s="14">
        <v>74352.100000000006</v>
      </c>
      <c r="F50" s="14">
        <v>235242.35</v>
      </c>
      <c r="G50" s="14">
        <v>145806.85</v>
      </c>
      <c r="H50" s="14">
        <v>142322.95000000001</v>
      </c>
      <c r="I50" s="14">
        <v>170493.67</v>
      </c>
      <c r="J50" s="14">
        <v>220549.99</v>
      </c>
      <c r="K50" s="14">
        <v>180487.14</v>
      </c>
      <c r="L50" s="14">
        <v>179129.48</v>
      </c>
      <c r="M50" s="14">
        <v>111754.522</v>
      </c>
      <c r="N50" s="14">
        <v>140258.318</v>
      </c>
      <c r="O50" s="14">
        <v>159924.42800000001</v>
      </c>
      <c r="P50" s="14">
        <v>161616.76800000001</v>
      </c>
      <c r="Q50" s="34"/>
      <c r="R50" s="27">
        <f t="shared" ref="R50:R58" si="66">AVERAGE(E50:P50)</f>
        <v>160161.54716666669</v>
      </c>
    </row>
    <row r="51" spans="2:18" x14ac:dyDescent="0.15">
      <c r="C51" s="3" t="s">
        <v>0</v>
      </c>
      <c r="D51" s="14">
        <v>50330.44</v>
      </c>
      <c r="E51" s="14">
        <v>124091.05</v>
      </c>
      <c r="F51" s="14">
        <v>75979.87</v>
      </c>
      <c r="G51" s="14">
        <v>155692.26999999999</v>
      </c>
      <c r="H51" s="14">
        <v>97385.04</v>
      </c>
      <c r="I51" s="14">
        <v>66068.84</v>
      </c>
      <c r="J51" s="14">
        <v>100019.38</v>
      </c>
      <c r="K51" s="14">
        <v>72859.31</v>
      </c>
      <c r="L51" s="14">
        <v>67871.399999999994</v>
      </c>
      <c r="M51" s="14">
        <v>122538.9</v>
      </c>
      <c r="N51" s="14">
        <v>128543.79399999999</v>
      </c>
      <c r="O51" s="14">
        <v>79741.119999999995</v>
      </c>
      <c r="P51" s="14">
        <v>48987.21</v>
      </c>
      <c r="Q51" s="34"/>
      <c r="R51" s="28">
        <f t="shared" si="66"/>
        <v>94981.515333333329</v>
      </c>
    </row>
    <row r="52" spans="2:18" x14ac:dyDescent="0.15">
      <c r="C52" s="3" t="s">
        <v>1</v>
      </c>
      <c r="D52" s="14">
        <v>59568.58</v>
      </c>
      <c r="E52" s="14">
        <v>23538.23</v>
      </c>
      <c r="F52" s="14">
        <v>58695.21</v>
      </c>
      <c r="G52" s="14">
        <v>39463.4</v>
      </c>
      <c r="H52" s="14">
        <v>112113.31</v>
      </c>
      <c r="I52" s="14">
        <v>29908.07</v>
      </c>
      <c r="J52" s="14">
        <v>14385.52</v>
      </c>
      <c r="K52" s="14">
        <v>41335.51</v>
      </c>
      <c r="L52" s="14">
        <v>18612.75</v>
      </c>
      <c r="M52" s="14">
        <v>38669.120000000003</v>
      </c>
      <c r="N52" s="14">
        <v>3314.64</v>
      </c>
      <c r="O52" s="14">
        <v>46726.504000000001</v>
      </c>
      <c r="P52" s="14">
        <v>31904.41</v>
      </c>
      <c r="Q52" s="34"/>
      <c r="R52" s="28">
        <f t="shared" si="66"/>
        <v>38222.222833333333</v>
      </c>
    </row>
    <row r="53" spans="2:18" x14ac:dyDescent="0.15">
      <c r="B53" s="10"/>
      <c r="C53" s="38" t="s">
        <v>2</v>
      </c>
      <c r="D53" s="39">
        <v>72411.69</v>
      </c>
      <c r="E53" s="39">
        <v>110511.28</v>
      </c>
      <c r="F53" s="39">
        <v>106370.28</v>
      </c>
      <c r="G53" s="39">
        <v>59767.040000000001</v>
      </c>
      <c r="H53" s="39">
        <v>57475.34</v>
      </c>
      <c r="I53" s="39">
        <v>69748.800000000003</v>
      </c>
      <c r="J53" s="39">
        <v>79390.38</v>
      </c>
      <c r="K53" s="39">
        <v>51674.69</v>
      </c>
      <c r="L53" s="39">
        <v>71267.25</v>
      </c>
      <c r="M53" s="39">
        <v>66043.649999999994</v>
      </c>
      <c r="N53" s="39">
        <v>17815.89</v>
      </c>
      <c r="O53" s="39">
        <v>8109.56</v>
      </c>
      <c r="P53" s="39">
        <v>11953.186</v>
      </c>
      <c r="Q53" s="34"/>
      <c r="R53" s="29">
        <f t="shared" si="66"/>
        <v>59177.278833333337</v>
      </c>
    </row>
    <row r="54" spans="2:18" x14ac:dyDescent="0.15">
      <c r="B54" s="10"/>
      <c r="C54" s="3" t="s">
        <v>6</v>
      </c>
      <c r="D54" s="14">
        <f t="shared" ref="D54:O54" si="67">SUM(D50:D53)</f>
        <v>401134.61</v>
      </c>
      <c r="E54" s="14">
        <f t="shared" si="67"/>
        <v>332492.66000000003</v>
      </c>
      <c r="F54" s="14">
        <f t="shared" si="67"/>
        <v>476287.70999999996</v>
      </c>
      <c r="G54" s="14">
        <f t="shared" si="67"/>
        <v>400729.56</v>
      </c>
      <c r="H54" s="14">
        <f t="shared" si="67"/>
        <v>409296.64000000001</v>
      </c>
      <c r="I54" s="14">
        <f t="shared" si="67"/>
        <v>336219.38</v>
      </c>
      <c r="J54" s="14">
        <f t="shared" si="67"/>
        <v>414345.27</v>
      </c>
      <c r="K54" s="14">
        <f t="shared" si="67"/>
        <v>346356.65</v>
      </c>
      <c r="L54" s="14">
        <f t="shared" si="67"/>
        <v>336880.88</v>
      </c>
      <c r="M54" s="14">
        <f t="shared" si="67"/>
        <v>339006.19200000004</v>
      </c>
      <c r="N54" s="14">
        <f t="shared" si="67"/>
        <v>289932.64199999999</v>
      </c>
      <c r="O54" s="14">
        <f t="shared" si="67"/>
        <v>294501.61200000002</v>
      </c>
      <c r="P54" s="14">
        <f t="shared" ref="P54" si="68">SUM(P50:P53)</f>
        <v>254461.57399999999</v>
      </c>
      <c r="Q54" s="34"/>
      <c r="R54" s="28">
        <f t="shared" si="66"/>
        <v>352542.56416666665</v>
      </c>
    </row>
    <row r="55" spans="2:18" x14ac:dyDescent="0.15">
      <c r="B55" s="10"/>
      <c r="C55" s="12" t="s">
        <v>4</v>
      </c>
      <c r="D55" s="16">
        <v>23096427.169999998</v>
      </c>
      <c r="E55" s="16">
        <v>22425113.640000004</v>
      </c>
      <c r="F55" s="16">
        <v>21823644.140000004</v>
      </c>
      <c r="G55" s="16">
        <v>21306249.379999999</v>
      </c>
      <c r="H55" s="16">
        <v>21011419.169999998</v>
      </c>
      <c r="I55" s="16">
        <v>20911317.020000003</v>
      </c>
      <c r="J55" s="16">
        <v>20475303.189999998</v>
      </c>
      <c r="K55" s="16">
        <v>20124406.790000003</v>
      </c>
      <c r="L55" s="16">
        <v>19999309.969999999</v>
      </c>
      <c r="M55" s="16">
        <v>19658223.487999998</v>
      </c>
      <c r="N55" s="16">
        <v>19298270.606000002</v>
      </c>
      <c r="O55" s="16">
        <v>19159395.166000001</v>
      </c>
      <c r="P55" s="16">
        <v>18998666.078000002</v>
      </c>
      <c r="Q55" s="35"/>
      <c r="R55" s="30">
        <f t="shared" si="66"/>
        <v>20432609.886500005</v>
      </c>
    </row>
    <row r="56" spans="2:18" x14ac:dyDescent="0.15">
      <c r="B56" s="10"/>
      <c r="C56" s="13" t="s">
        <v>5</v>
      </c>
      <c r="D56" s="18">
        <f t="shared" ref="D56:O56" si="69">IF(D55=0,0,D54/D55)</f>
        <v>1.7367820877552641E-2</v>
      </c>
      <c r="E56" s="18">
        <f t="shared" si="69"/>
        <v>1.4826799334783659E-2</v>
      </c>
      <c r="F56" s="18">
        <f t="shared" si="69"/>
        <v>2.1824389499049076E-2</v>
      </c>
      <c r="G56" s="18">
        <f t="shared" si="69"/>
        <v>1.8808076111986257E-2</v>
      </c>
      <c r="H56" s="18">
        <f t="shared" si="69"/>
        <v>1.9479723701119236E-2</v>
      </c>
      <c r="I56" s="18">
        <f t="shared" si="69"/>
        <v>1.6078345504419115E-2</v>
      </c>
      <c r="J56" s="18">
        <f t="shared" si="69"/>
        <v>2.0236343567423386E-2</v>
      </c>
      <c r="K56" s="18">
        <f t="shared" si="69"/>
        <v>1.7210775632507475E-2</v>
      </c>
      <c r="L56" s="18">
        <f t="shared" si="69"/>
        <v>1.6844625164835127E-2</v>
      </c>
      <c r="M56" s="18">
        <f t="shared" si="69"/>
        <v>1.7245006508698008E-2</v>
      </c>
      <c r="N56" s="18">
        <f t="shared" si="69"/>
        <v>1.5023762901835224E-2</v>
      </c>
      <c r="O56" s="18">
        <f t="shared" si="69"/>
        <v>1.5371133036736907E-2</v>
      </c>
      <c r="P56" s="18">
        <f t="shared" ref="P56" si="70">IF(P55=0,0,P54/P55)</f>
        <v>1.3393654741616854E-2</v>
      </c>
      <c r="Q56" s="36"/>
      <c r="R56" s="31">
        <f t="shared" si="66"/>
        <v>1.7195219642084193E-2</v>
      </c>
    </row>
    <row r="57" spans="2:18" x14ac:dyDescent="0.15">
      <c r="B57" s="10"/>
      <c r="C57" s="13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36"/>
      <c r="R57" s="31"/>
    </row>
    <row r="58" spans="2:18" x14ac:dyDescent="0.15">
      <c r="B58" s="10"/>
      <c r="C58" s="13" t="s">
        <v>49</v>
      </c>
      <c r="D58" s="16">
        <v>131980.27000000002</v>
      </c>
      <c r="E58" s="16">
        <v>134049.51</v>
      </c>
      <c r="F58" s="16">
        <v>165065.49</v>
      </c>
      <c r="G58" s="16">
        <v>99230.44</v>
      </c>
      <c r="H58" s="16">
        <v>169588.65</v>
      </c>
      <c r="I58" s="16">
        <v>99656.87</v>
      </c>
      <c r="J58" s="16">
        <v>93775.900000000009</v>
      </c>
      <c r="K58" s="16">
        <v>93010.200000000012</v>
      </c>
      <c r="L58" s="16">
        <v>89880</v>
      </c>
      <c r="M58" s="16">
        <v>108074.458</v>
      </c>
      <c r="N58" s="16">
        <v>23760.117999999999</v>
      </c>
      <c r="O58" s="16">
        <v>56950.902000000002</v>
      </c>
      <c r="P58" s="16">
        <v>47343.65</v>
      </c>
      <c r="Q58" s="36"/>
      <c r="R58" s="30">
        <f t="shared" si="66"/>
        <v>98365.515666666673</v>
      </c>
    </row>
    <row r="59" spans="2:18" x14ac:dyDescent="0.15">
      <c r="B59" s="10"/>
      <c r="C59" s="11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26"/>
      <c r="R59" s="32"/>
    </row>
    <row r="60" spans="2:18" x14ac:dyDescent="0.15">
      <c r="B60" s="21"/>
      <c r="C60" s="11" t="s">
        <v>22</v>
      </c>
      <c r="D60" s="20">
        <v>30849.25</v>
      </c>
      <c r="E60" s="20">
        <v>-492.28999999999996</v>
      </c>
      <c r="F60" s="20">
        <v>-508.55999999999995</v>
      </c>
      <c r="G60" s="20">
        <v>78076.53</v>
      </c>
      <c r="H60" s="20">
        <v>20574.689999999999</v>
      </c>
      <c r="I60" s="20">
        <v>-276.69000000040978</v>
      </c>
      <c r="J60" s="20">
        <v>-277.93000000000006</v>
      </c>
      <c r="K60" s="20">
        <v>-279.34999999999997</v>
      </c>
      <c r="L60" s="20">
        <v>21202.410000000003</v>
      </c>
      <c r="M60" s="20">
        <v>28496.627999999997</v>
      </c>
      <c r="N60" s="20">
        <v>87244.582000000053</v>
      </c>
      <c r="O60" s="20">
        <v>-314.21000000000276</v>
      </c>
      <c r="P60" s="20">
        <v>5496.5620000000017</v>
      </c>
      <c r="Q60" s="34"/>
      <c r="R60" s="28">
        <f>AVERAGE(E60:P60)</f>
        <v>19911.864333333306</v>
      </c>
    </row>
    <row r="61" spans="2:18" x14ac:dyDescent="0.15">
      <c r="B61" s="10"/>
      <c r="C61" s="38" t="s">
        <v>23</v>
      </c>
      <c r="D61" s="40">
        <v>53536.78</v>
      </c>
      <c r="E61" s="40">
        <v>771.16</v>
      </c>
      <c r="F61" s="40">
        <v>5568.46</v>
      </c>
      <c r="G61" s="40">
        <v>2196.33</v>
      </c>
      <c r="H61" s="40">
        <v>1716.02</v>
      </c>
      <c r="I61" s="40">
        <v>1871.7299999995157</v>
      </c>
      <c r="J61" s="40">
        <v>1281.8900000000001</v>
      </c>
      <c r="K61" s="40">
        <v>1017.4</v>
      </c>
      <c r="L61" s="40">
        <v>1647.7</v>
      </c>
      <c r="M61" s="40">
        <v>0</v>
      </c>
      <c r="N61" s="40">
        <v>2017.9300000000076</v>
      </c>
      <c r="O61" s="40">
        <v>5301.84</v>
      </c>
      <c r="P61" s="40">
        <v>2589.5700000000002</v>
      </c>
      <c r="Q61" s="37"/>
      <c r="R61" s="29">
        <f>AVERAGE(E61:P61)</f>
        <v>2165.00249999996</v>
      </c>
    </row>
    <row r="62" spans="2:18" x14ac:dyDescent="0.15">
      <c r="B62" s="10"/>
      <c r="C62" s="13" t="s">
        <v>24</v>
      </c>
      <c r="D62" s="17">
        <f t="shared" ref="D62:O62" si="71">D60-D61</f>
        <v>-22687.53</v>
      </c>
      <c r="E62" s="17">
        <f t="shared" si="71"/>
        <v>-1263.4499999999998</v>
      </c>
      <c r="F62" s="17">
        <f t="shared" si="71"/>
        <v>-6077.02</v>
      </c>
      <c r="G62" s="17">
        <f t="shared" si="71"/>
        <v>75880.2</v>
      </c>
      <c r="H62" s="17">
        <f t="shared" si="71"/>
        <v>18858.669999999998</v>
      </c>
      <c r="I62" s="17">
        <f t="shared" si="71"/>
        <v>-2148.4199999999255</v>
      </c>
      <c r="J62" s="17">
        <f t="shared" si="71"/>
        <v>-1559.8200000000002</v>
      </c>
      <c r="K62" s="17">
        <f t="shared" si="71"/>
        <v>-1296.75</v>
      </c>
      <c r="L62" s="17">
        <f t="shared" si="71"/>
        <v>19554.710000000003</v>
      </c>
      <c r="M62" s="17">
        <f t="shared" si="71"/>
        <v>28496.627999999997</v>
      </c>
      <c r="N62" s="17">
        <f t="shared" si="71"/>
        <v>85226.652000000046</v>
      </c>
      <c r="O62" s="17">
        <f t="shared" si="71"/>
        <v>-5616.0500000000029</v>
      </c>
      <c r="P62" s="17">
        <f t="shared" ref="P62" si="72">P60-P61</f>
        <v>2906.9920000000016</v>
      </c>
      <c r="Q62" s="35"/>
      <c r="R62" s="30">
        <f>AVERAGE(E62:P62)</f>
        <v>17746.86183333334</v>
      </c>
    </row>
    <row r="63" spans="2:18" x14ac:dyDescent="0.15">
      <c r="B63" s="10"/>
      <c r="C63" s="13" t="s">
        <v>5</v>
      </c>
      <c r="D63" s="18">
        <f t="shared" ref="D63:O63" si="73">IF(D55=0,0,D62/D55)</f>
        <v>-9.8229608558110157E-4</v>
      </c>
      <c r="E63" s="18">
        <f t="shared" si="73"/>
        <v>-5.6340851613182709E-5</v>
      </c>
      <c r="F63" s="18">
        <f t="shared" si="73"/>
        <v>-2.784603689931685E-4</v>
      </c>
      <c r="G63" s="18">
        <f t="shared" si="73"/>
        <v>3.5614057944533457E-3</v>
      </c>
      <c r="H63" s="18">
        <f t="shared" si="73"/>
        <v>8.9754384734403445E-4</v>
      </c>
      <c r="I63" s="18">
        <f t="shared" si="73"/>
        <v>-1.0273958344876765E-4</v>
      </c>
      <c r="J63" s="18">
        <f t="shared" si="73"/>
        <v>-7.6180556914136734E-5</v>
      </c>
      <c r="K63" s="18">
        <f t="shared" si="73"/>
        <v>-6.4436681961943179E-5</v>
      </c>
      <c r="L63" s="18">
        <f t="shared" si="73"/>
        <v>9.7776923450524451E-4</v>
      </c>
      <c r="M63" s="18">
        <f t="shared" si="73"/>
        <v>1.4496034200341267E-3</v>
      </c>
      <c r="N63" s="18">
        <f t="shared" si="73"/>
        <v>4.4162844298339526E-3</v>
      </c>
      <c r="O63" s="18">
        <f t="shared" si="73"/>
        <v>-2.9312250994051043E-4</v>
      </c>
      <c r="P63" s="18">
        <f t="shared" ref="P63" si="74">IF(P55=0,0,P62/P55)</f>
        <v>1.5301032125440787E-4</v>
      </c>
      <c r="Q63" s="36"/>
      <c r="R63" s="31">
        <f>AVERAGE(E63:P63)</f>
        <v>8.8202804121278349E-4</v>
      </c>
    </row>
    <row r="64" spans="2:18" x14ac:dyDescent="0.15">
      <c r="B64" s="10"/>
      <c r="C64" s="13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36"/>
      <c r="R64" s="31"/>
    </row>
    <row r="65" spans="2:18" x14ac:dyDescent="0.15">
      <c r="B65" s="10"/>
      <c r="C65" s="11" t="s">
        <v>29</v>
      </c>
      <c r="D65" s="93">
        <v>-63953.349999999977</v>
      </c>
      <c r="E65" s="93">
        <f t="shared" ref="E65" si="75">SUM(E58)-SUM(D58)+E62</f>
        <v>805.78999999999087</v>
      </c>
      <c r="F65" s="93">
        <f t="shared" ref="F65" si="76">SUM(F58)-SUM(E58)+F62</f>
        <v>24938.959999999981</v>
      </c>
      <c r="G65" s="93">
        <f t="shared" ref="G65" si="77">SUM(G58)-SUM(F58)+G62</f>
        <v>10045.150000000009</v>
      </c>
      <c r="H65" s="93">
        <f t="shared" ref="H65" si="78">SUM(H58)-SUM(G58)+H62</f>
        <v>89216.87999999999</v>
      </c>
      <c r="I65" s="93">
        <f t="shared" ref="I65" si="79">SUM(I58)-SUM(H58)+I62</f>
        <v>-72080.199999999924</v>
      </c>
      <c r="J65" s="93">
        <f t="shared" ref="J65" si="80">SUM(J58)-SUM(I58)+J62</f>
        <v>-7440.7899999999863</v>
      </c>
      <c r="K65" s="93">
        <f t="shared" ref="K65" si="81">SUM(K58)-SUM(J58)+K62</f>
        <v>-2062.4499999999971</v>
      </c>
      <c r="L65" s="93">
        <f t="shared" ref="L65" si="82">SUM(L58)-SUM(K58)+L62</f>
        <v>16424.509999999991</v>
      </c>
      <c r="M65" s="93">
        <f t="shared" ref="M65" si="83">SUM(M58)-SUM(L58)+M62</f>
        <v>46691.085999999996</v>
      </c>
      <c r="N65" s="93">
        <f t="shared" ref="N65" si="84">SUM(N58)-SUM(M58)+N62</f>
        <v>912.31200000004901</v>
      </c>
      <c r="O65" s="93">
        <f t="shared" ref="O65" si="85">SUM(O58)-SUM(N58)+O62</f>
        <v>27574.733999999997</v>
      </c>
      <c r="P65" s="93">
        <f t="shared" ref="P65" si="86">SUM(P58)-SUM(O58)+P62</f>
        <v>-6700.2599999999984</v>
      </c>
      <c r="Q65" s="94"/>
      <c r="R65" s="95">
        <f>AVERAGE(E65:P65)</f>
        <v>10693.810166666673</v>
      </c>
    </row>
    <row r="66" spans="2:18" x14ac:dyDescent="0.15">
      <c r="B66" s="10"/>
      <c r="C66" s="11" t="s">
        <v>30</v>
      </c>
      <c r="D66" s="93">
        <v>-10416.569999999978</v>
      </c>
      <c r="E66" s="93">
        <f t="shared" ref="E66" si="87">SUM(E58)-SUM(D58)+E60</f>
        <v>1576.9499999999907</v>
      </c>
      <c r="F66" s="93">
        <f t="shared" ref="F66" si="88">SUM(F58)-SUM(E58)+F60</f>
        <v>30507.41999999998</v>
      </c>
      <c r="G66" s="93">
        <f t="shared" ref="G66" si="89">SUM(G58)-SUM(F58)+G60</f>
        <v>12241.48000000001</v>
      </c>
      <c r="H66" s="93">
        <f t="shared" ref="H66" si="90">SUM(H58)-SUM(G58)+H60</f>
        <v>90932.9</v>
      </c>
      <c r="I66" s="93">
        <f t="shared" ref="I66" si="91">SUM(I58)-SUM(H58)+I60</f>
        <v>-70208.470000000409</v>
      </c>
      <c r="J66" s="93">
        <f t="shared" ref="J66" si="92">SUM(J58)-SUM(I58)+J60</f>
        <v>-6158.8999999999869</v>
      </c>
      <c r="K66" s="93">
        <f t="shared" ref="K66" si="93">SUM(K58)-SUM(J58)+K60</f>
        <v>-1045.049999999997</v>
      </c>
      <c r="L66" s="93">
        <f t="shared" ref="L66" si="94">SUM(L58)-SUM(K58)+L60</f>
        <v>18072.209999999992</v>
      </c>
      <c r="M66" s="93">
        <f t="shared" ref="M66" si="95">SUM(M58)-SUM(L58)+M60</f>
        <v>46691.085999999996</v>
      </c>
      <c r="N66" s="93">
        <f t="shared" ref="N66" si="96">SUM(N58)-SUM(M58)+N60</f>
        <v>2930.2420000000566</v>
      </c>
      <c r="O66" s="93">
        <f t="shared" ref="O66" si="97">SUM(O58)-SUM(N58)+O60</f>
        <v>32876.573999999993</v>
      </c>
      <c r="P66" s="93">
        <f t="shared" ref="P66" si="98">SUM(P58)-SUM(O58)+P60</f>
        <v>-4110.6899999999987</v>
      </c>
      <c r="Q66" s="94"/>
      <c r="R66" s="29">
        <f>AVERAGE(E66:P66)</f>
        <v>12858.812666666636</v>
      </c>
    </row>
    <row r="67" spans="2:18" x14ac:dyDescent="0.15">
      <c r="B67" s="10"/>
      <c r="C67" s="13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</row>
    <row r="68" spans="2:18" ht="11.25" thickBot="1" x14ac:dyDescent="0.2">
      <c r="B68" s="25"/>
      <c r="C68" s="25"/>
      <c r="D68" s="25">
        <v>42094</v>
      </c>
      <c r="E68" s="25">
        <v>42124</v>
      </c>
      <c r="F68" s="25">
        <v>42155</v>
      </c>
      <c r="G68" s="25">
        <v>42185</v>
      </c>
      <c r="H68" s="25">
        <v>42216</v>
      </c>
      <c r="I68" s="25">
        <v>42247</v>
      </c>
      <c r="J68" s="25">
        <v>42277</v>
      </c>
      <c r="K68" s="25">
        <v>42308</v>
      </c>
      <c r="L68" s="25">
        <v>42338</v>
      </c>
      <c r="M68" s="25">
        <v>42369</v>
      </c>
      <c r="N68" s="25">
        <v>42400</v>
      </c>
      <c r="O68" s="25">
        <v>42429</v>
      </c>
      <c r="P68" s="25">
        <v>42460</v>
      </c>
      <c r="Q68" s="5"/>
      <c r="R68" s="25" t="s">
        <v>25</v>
      </c>
    </row>
    <row r="69" spans="2:18" x14ac:dyDescent="0.15">
      <c r="B69" s="22" t="s">
        <v>31</v>
      </c>
      <c r="C69" s="3" t="s">
        <v>3</v>
      </c>
      <c r="D69" s="14">
        <v>0</v>
      </c>
      <c r="E69" s="14">
        <v>15237.15</v>
      </c>
      <c r="F69" s="14">
        <v>15237.15</v>
      </c>
      <c r="G69" s="14">
        <v>15164.32</v>
      </c>
      <c r="H69" s="14">
        <v>0</v>
      </c>
      <c r="I69" s="14">
        <v>0</v>
      </c>
      <c r="J69" s="14">
        <v>14296.73</v>
      </c>
      <c r="K69" s="14">
        <v>13951.33</v>
      </c>
      <c r="L69" s="14">
        <v>13951.33</v>
      </c>
      <c r="M69" s="14">
        <v>10030.879999999999</v>
      </c>
      <c r="N69" s="14">
        <v>9803.34</v>
      </c>
      <c r="O69" s="14">
        <v>9480.93</v>
      </c>
      <c r="P69" s="14">
        <v>9150.48</v>
      </c>
      <c r="Q69" s="34"/>
      <c r="R69" s="27">
        <f t="shared" ref="R69:R77" si="99">AVERAGE(E69:P69)</f>
        <v>10525.303333333333</v>
      </c>
    </row>
    <row r="70" spans="2:18" x14ac:dyDescent="0.15">
      <c r="C70" s="3" t="s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13951.33</v>
      </c>
      <c r="N70" s="14">
        <v>0</v>
      </c>
      <c r="O70" s="14">
        <v>0</v>
      </c>
      <c r="P70" s="14">
        <v>0</v>
      </c>
      <c r="Q70" s="34"/>
      <c r="R70" s="28">
        <f t="shared" si="99"/>
        <v>1162.6108333333334</v>
      </c>
    </row>
    <row r="71" spans="2:18" x14ac:dyDescent="0.15">
      <c r="C71" s="3" t="s">
        <v>1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13951.33</v>
      </c>
      <c r="O71" s="14">
        <v>0</v>
      </c>
      <c r="P71" s="14">
        <v>0</v>
      </c>
      <c r="Q71" s="34"/>
      <c r="R71" s="28">
        <f t="shared" si="99"/>
        <v>1162.6108333333334</v>
      </c>
    </row>
    <row r="72" spans="2:18" x14ac:dyDescent="0.15">
      <c r="B72" s="10"/>
      <c r="C72" s="38" t="s">
        <v>2</v>
      </c>
      <c r="D72" s="39">
        <v>0</v>
      </c>
      <c r="E72" s="39">
        <v>0</v>
      </c>
      <c r="F72" s="39">
        <v>0</v>
      </c>
      <c r="G72" s="39">
        <v>15.85</v>
      </c>
      <c r="H72" s="39">
        <v>0</v>
      </c>
      <c r="I72" s="39">
        <v>0</v>
      </c>
      <c r="J72" s="39">
        <v>0</v>
      </c>
      <c r="K72" s="39">
        <v>0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34"/>
      <c r="R72" s="29">
        <f t="shared" si="99"/>
        <v>1.3208333333333333</v>
      </c>
    </row>
    <row r="73" spans="2:18" x14ac:dyDescent="0.15">
      <c r="B73" s="10"/>
      <c r="C73" s="3" t="s">
        <v>6</v>
      </c>
      <c r="D73" s="14">
        <f t="shared" ref="D73:O73" si="100">SUM(D69:D72)</f>
        <v>0</v>
      </c>
      <c r="E73" s="14">
        <f t="shared" si="100"/>
        <v>15237.15</v>
      </c>
      <c r="F73" s="14">
        <f t="shared" si="100"/>
        <v>15237.15</v>
      </c>
      <c r="G73" s="14">
        <f t="shared" si="100"/>
        <v>15180.17</v>
      </c>
      <c r="H73" s="14">
        <f t="shared" si="100"/>
        <v>0</v>
      </c>
      <c r="I73" s="14">
        <f t="shared" si="100"/>
        <v>0</v>
      </c>
      <c r="J73" s="14">
        <f t="shared" si="100"/>
        <v>14296.73</v>
      </c>
      <c r="K73" s="14">
        <f t="shared" si="100"/>
        <v>13951.33</v>
      </c>
      <c r="L73" s="14">
        <f t="shared" si="100"/>
        <v>13951.33</v>
      </c>
      <c r="M73" s="14">
        <f t="shared" si="100"/>
        <v>23982.21</v>
      </c>
      <c r="N73" s="14">
        <f t="shared" si="100"/>
        <v>23754.67</v>
      </c>
      <c r="O73" s="14">
        <f t="shared" si="100"/>
        <v>9480.93</v>
      </c>
      <c r="P73" s="14">
        <f t="shared" ref="P73" si="101">SUM(P69:P72)</f>
        <v>9150.48</v>
      </c>
      <c r="Q73" s="34"/>
      <c r="R73" s="28">
        <f t="shared" si="99"/>
        <v>12851.845833333333</v>
      </c>
    </row>
    <row r="74" spans="2:18" x14ac:dyDescent="0.15">
      <c r="B74" s="10"/>
      <c r="C74" s="12" t="s">
        <v>4</v>
      </c>
      <c r="D74" s="16">
        <v>266145.87</v>
      </c>
      <c r="E74" s="16">
        <v>259006.59</v>
      </c>
      <c r="F74" s="16">
        <v>251355.8</v>
      </c>
      <c r="G74" s="16">
        <v>242235.82</v>
      </c>
      <c r="H74" s="16">
        <v>234727.21</v>
      </c>
      <c r="I74" s="16">
        <v>227871.21</v>
      </c>
      <c r="J74" s="16">
        <v>208796.84</v>
      </c>
      <c r="K74" s="16">
        <v>201891.66999999998</v>
      </c>
      <c r="L74" s="16">
        <v>195973.06</v>
      </c>
      <c r="M74" s="16">
        <v>190284.53</v>
      </c>
      <c r="N74" s="16">
        <v>184017.08</v>
      </c>
      <c r="O74" s="16">
        <v>163880.26999999999</v>
      </c>
      <c r="P74" s="16">
        <v>146639.84</v>
      </c>
      <c r="Q74" s="35"/>
      <c r="R74" s="30">
        <f t="shared" si="99"/>
        <v>208889.99333333332</v>
      </c>
    </row>
    <row r="75" spans="2:18" x14ac:dyDescent="0.15">
      <c r="B75" s="10"/>
      <c r="C75" s="13" t="s">
        <v>5</v>
      </c>
      <c r="D75" s="18">
        <f t="shared" ref="D75:O75" si="102">IF(D74=0,0,D73/D74)</f>
        <v>0</v>
      </c>
      <c r="E75" s="18">
        <f t="shared" si="102"/>
        <v>5.8829198129669212E-2</v>
      </c>
      <c r="F75" s="18">
        <f t="shared" si="102"/>
        <v>6.0619846448739197E-2</v>
      </c>
      <c r="G75" s="18">
        <f t="shared" si="102"/>
        <v>6.2666908634734536E-2</v>
      </c>
      <c r="H75" s="18">
        <f t="shared" si="102"/>
        <v>0</v>
      </c>
      <c r="I75" s="18">
        <f t="shared" si="102"/>
        <v>0</v>
      </c>
      <c r="J75" s="18">
        <f t="shared" si="102"/>
        <v>6.8471965380318967E-2</v>
      </c>
      <c r="K75" s="18">
        <f t="shared" si="102"/>
        <v>6.9103049174837186E-2</v>
      </c>
      <c r="L75" s="18">
        <f t="shared" si="102"/>
        <v>7.1190040100409718E-2</v>
      </c>
      <c r="M75" s="18">
        <f t="shared" si="102"/>
        <v>0.12603341953231825</v>
      </c>
      <c r="N75" s="18">
        <f t="shared" si="102"/>
        <v>0.12908948451958915</v>
      </c>
      <c r="O75" s="18">
        <f t="shared" si="102"/>
        <v>5.7852784841030597E-2</v>
      </c>
      <c r="P75" s="18">
        <f t="shared" ref="P75" si="103">IF(P74=0,0,P73/P74)</f>
        <v>6.2401050082978811E-2</v>
      </c>
      <c r="Q75" s="36"/>
      <c r="R75" s="31">
        <f t="shared" si="99"/>
        <v>6.3854812237052139E-2</v>
      </c>
    </row>
    <row r="76" spans="2:18" x14ac:dyDescent="0.15">
      <c r="B76" s="10"/>
      <c r="C76" s="13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36"/>
      <c r="R76" s="31"/>
    </row>
    <row r="77" spans="2:18" x14ac:dyDescent="0.15">
      <c r="B77" s="10"/>
      <c r="C77" s="13" t="s">
        <v>49</v>
      </c>
      <c r="D77" s="16">
        <v>0</v>
      </c>
      <c r="E77" s="16">
        <v>0</v>
      </c>
      <c r="F77" s="16">
        <v>0</v>
      </c>
      <c r="G77" s="16">
        <v>15.85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13951.33</v>
      </c>
      <c r="O77" s="16">
        <v>0</v>
      </c>
      <c r="P77" s="16">
        <v>0</v>
      </c>
      <c r="Q77" s="36"/>
      <c r="R77" s="30">
        <f t="shared" si="99"/>
        <v>1163.9316666666666</v>
      </c>
    </row>
    <row r="78" spans="2:18" x14ac:dyDescent="0.15">
      <c r="B78" s="10"/>
      <c r="C78" s="11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26"/>
      <c r="R78" s="32"/>
    </row>
    <row r="79" spans="2:18" x14ac:dyDescent="0.15">
      <c r="B79" s="21"/>
      <c r="C79" s="11" t="s">
        <v>22</v>
      </c>
      <c r="D79" s="20">
        <v>0</v>
      </c>
      <c r="E79" s="20">
        <v>5589.3</v>
      </c>
      <c r="F79" s="20">
        <v>273.47000000000003</v>
      </c>
      <c r="G79" s="20">
        <v>0</v>
      </c>
      <c r="H79" s="20">
        <v>0</v>
      </c>
      <c r="I79" s="20">
        <v>68024.270000000019</v>
      </c>
      <c r="J79" s="20">
        <v>551.63</v>
      </c>
      <c r="K79" s="20">
        <v>11392.59</v>
      </c>
      <c r="L79" s="20">
        <v>0</v>
      </c>
      <c r="M79" s="20">
        <v>11784.74</v>
      </c>
      <c r="N79" s="20">
        <v>0</v>
      </c>
      <c r="O79" s="20">
        <v>26847.46</v>
      </c>
      <c r="P79" s="20">
        <v>10.71</v>
      </c>
      <c r="Q79" s="34"/>
      <c r="R79" s="28">
        <f>AVERAGE(E79:P79)</f>
        <v>10372.847500000002</v>
      </c>
    </row>
    <row r="80" spans="2:18" x14ac:dyDescent="0.15">
      <c r="B80" s="10"/>
      <c r="C80" s="38" t="s">
        <v>23</v>
      </c>
      <c r="D80" s="40">
        <v>-919.49</v>
      </c>
      <c r="E80" s="40">
        <v>0</v>
      </c>
      <c r="F80" s="40">
        <v>0</v>
      </c>
      <c r="G80" s="40">
        <v>100</v>
      </c>
      <c r="H80" s="40">
        <v>0</v>
      </c>
      <c r="I80" s="40">
        <v>50</v>
      </c>
      <c r="J80" s="40">
        <v>0</v>
      </c>
      <c r="K80" s="40">
        <v>0</v>
      </c>
      <c r="L80" s="40">
        <v>50</v>
      </c>
      <c r="M80" s="40">
        <v>0</v>
      </c>
      <c r="N80" s="40">
        <v>-294.49</v>
      </c>
      <c r="O80" s="40">
        <v>100</v>
      </c>
      <c r="P80" s="40">
        <v>1379.24</v>
      </c>
      <c r="Q80" s="37"/>
      <c r="R80" s="29">
        <f>AVERAGE(E80:P80)</f>
        <v>115.39583333333333</v>
      </c>
    </row>
    <row r="81" spans="2:18" x14ac:dyDescent="0.15">
      <c r="B81" s="10"/>
      <c r="C81" s="13" t="s">
        <v>24</v>
      </c>
      <c r="D81" s="17">
        <f t="shared" ref="D81:O81" si="104">D79-D80</f>
        <v>919.49</v>
      </c>
      <c r="E81" s="17">
        <f t="shared" si="104"/>
        <v>5589.3</v>
      </c>
      <c r="F81" s="17">
        <f t="shared" si="104"/>
        <v>273.47000000000003</v>
      </c>
      <c r="G81" s="17">
        <f t="shared" si="104"/>
        <v>-100</v>
      </c>
      <c r="H81" s="17">
        <f t="shared" si="104"/>
        <v>0</v>
      </c>
      <c r="I81" s="17">
        <f t="shared" si="104"/>
        <v>67974.270000000019</v>
      </c>
      <c r="J81" s="17">
        <f t="shared" si="104"/>
        <v>551.63</v>
      </c>
      <c r="K81" s="17">
        <f t="shared" si="104"/>
        <v>11392.59</v>
      </c>
      <c r="L81" s="17">
        <f t="shared" si="104"/>
        <v>-50</v>
      </c>
      <c r="M81" s="17">
        <f t="shared" si="104"/>
        <v>11784.74</v>
      </c>
      <c r="N81" s="17">
        <f t="shared" si="104"/>
        <v>294.49</v>
      </c>
      <c r="O81" s="17">
        <f t="shared" si="104"/>
        <v>26747.46</v>
      </c>
      <c r="P81" s="17">
        <f t="shared" ref="P81" si="105">P79-P80</f>
        <v>-1368.53</v>
      </c>
      <c r="Q81" s="35"/>
      <c r="R81" s="30">
        <f>AVERAGE(E81:P81)</f>
        <v>10257.45166666667</v>
      </c>
    </row>
    <row r="82" spans="2:18" x14ac:dyDescent="0.15">
      <c r="B82" s="10"/>
      <c r="C82" s="13" t="s">
        <v>5</v>
      </c>
      <c r="D82" s="18">
        <f t="shared" ref="D82:O82" si="106">IF(D74=0,0,D81/D74)</f>
        <v>3.454834749079518E-3</v>
      </c>
      <c r="E82" s="18">
        <f t="shared" si="106"/>
        <v>2.1579759804567136E-2</v>
      </c>
      <c r="F82" s="18">
        <f t="shared" si="106"/>
        <v>1.0879796686609183E-3</v>
      </c>
      <c r="G82" s="18">
        <f t="shared" si="106"/>
        <v>-4.1282086191876991E-4</v>
      </c>
      <c r="H82" s="18">
        <f t="shared" si="106"/>
        <v>0</v>
      </c>
      <c r="I82" s="18">
        <f t="shared" si="106"/>
        <v>0.2983012641219574</v>
      </c>
      <c r="J82" s="18">
        <f t="shared" si="106"/>
        <v>2.6419461137438672E-3</v>
      </c>
      <c r="K82" s="18">
        <f t="shared" si="106"/>
        <v>5.6429222661836427E-2</v>
      </c>
      <c r="L82" s="18">
        <f t="shared" si="106"/>
        <v>-2.5513710915163544E-4</v>
      </c>
      <c r="M82" s="18">
        <f t="shared" si="106"/>
        <v>6.1932202265733323E-2</v>
      </c>
      <c r="N82" s="18">
        <f t="shared" si="106"/>
        <v>1.6003405770812146E-3</v>
      </c>
      <c r="O82" s="18">
        <f t="shared" si="106"/>
        <v>0.1632134240442733</v>
      </c>
      <c r="P82" s="18">
        <f t="shared" ref="P82" si="107">IF(P74=0,0,P81/P74)</f>
        <v>-9.3325933798072882E-3</v>
      </c>
      <c r="Q82" s="36"/>
      <c r="R82" s="31">
        <f>AVERAGE(E82:P82)</f>
        <v>4.9732132325581317E-2</v>
      </c>
    </row>
    <row r="83" spans="2:18" x14ac:dyDescent="0.15">
      <c r="B83" s="10"/>
      <c r="C83" s="13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36"/>
      <c r="R83" s="31"/>
    </row>
    <row r="84" spans="2:18" x14ac:dyDescent="0.15">
      <c r="B84" s="10"/>
      <c r="C84" s="11" t="s">
        <v>29</v>
      </c>
      <c r="D84" s="93">
        <v>919.49</v>
      </c>
      <c r="E84" s="93">
        <f t="shared" ref="E84" si="108">SUM(E77)-SUM(D77)+E81</f>
        <v>5589.3</v>
      </c>
      <c r="F84" s="93">
        <f t="shared" ref="F84" si="109">SUM(F77)-SUM(E77)+F81</f>
        <v>273.47000000000003</v>
      </c>
      <c r="G84" s="93">
        <f t="shared" ref="G84" si="110">SUM(G77)-SUM(F77)+G81</f>
        <v>-84.15</v>
      </c>
      <c r="H84" s="93">
        <f t="shared" ref="H84" si="111">SUM(H77)-SUM(G77)+H81</f>
        <v>-15.85</v>
      </c>
      <c r="I84" s="93">
        <f t="shared" ref="I84" si="112">SUM(I77)-SUM(H77)+I81</f>
        <v>67974.270000000019</v>
      </c>
      <c r="J84" s="93">
        <f t="shared" ref="J84" si="113">SUM(J77)-SUM(I77)+J81</f>
        <v>551.63</v>
      </c>
      <c r="K84" s="93">
        <f t="shared" ref="K84" si="114">SUM(K77)-SUM(J77)+K81</f>
        <v>11392.59</v>
      </c>
      <c r="L84" s="93">
        <f t="shared" ref="L84" si="115">SUM(L77)-SUM(K77)+L81</f>
        <v>-50</v>
      </c>
      <c r="M84" s="93">
        <f t="shared" ref="M84" si="116">SUM(M77)-SUM(L77)+M81</f>
        <v>11784.74</v>
      </c>
      <c r="N84" s="93">
        <f t="shared" ref="N84" si="117">SUM(N77)-SUM(M77)+N81</f>
        <v>14245.82</v>
      </c>
      <c r="O84" s="93">
        <f t="shared" ref="O84" si="118">SUM(O77)-SUM(N77)+O81</f>
        <v>12796.13</v>
      </c>
      <c r="P84" s="93">
        <f t="shared" ref="P84" si="119">SUM(P77)-SUM(O77)+P81</f>
        <v>-1368.53</v>
      </c>
      <c r="Q84" s="94"/>
      <c r="R84" s="95">
        <f>AVERAGE(E84:P84)</f>
        <v>10257.45166666667</v>
      </c>
    </row>
    <row r="85" spans="2:18" x14ac:dyDescent="0.15">
      <c r="B85" s="10"/>
      <c r="C85" s="11" t="s">
        <v>30</v>
      </c>
      <c r="D85" s="93">
        <v>0</v>
      </c>
      <c r="E85" s="93">
        <f t="shared" ref="E85" si="120">SUM(E77)-SUM(D77)+E79</f>
        <v>5589.3</v>
      </c>
      <c r="F85" s="93">
        <f t="shared" ref="F85" si="121">SUM(F77)-SUM(E77)+F79</f>
        <v>273.47000000000003</v>
      </c>
      <c r="G85" s="93">
        <f t="shared" ref="G85" si="122">SUM(G77)-SUM(F77)+G79</f>
        <v>15.85</v>
      </c>
      <c r="H85" s="93">
        <f t="shared" ref="H85" si="123">SUM(H77)-SUM(G77)+H79</f>
        <v>-15.85</v>
      </c>
      <c r="I85" s="93">
        <f t="shared" ref="I85" si="124">SUM(I77)-SUM(H77)+I79</f>
        <v>68024.270000000019</v>
      </c>
      <c r="J85" s="93">
        <f t="shared" ref="J85" si="125">SUM(J77)-SUM(I77)+J79</f>
        <v>551.63</v>
      </c>
      <c r="K85" s="93">
        <f t="shared" ref="K85" si="126">SUM(K77)-SUM(J77)+K79</f>
        <v>11392.59</v>
      </c>
      <c r="L85" s="93">
        <f t="shared" ref="L85" si="127">SUM(L77)-SUM(K77)+L79</f>
        <v>0</v>
      </c>
      <c r="M85" s="93">
        <f t="shared" ref="M85" si="128">SUM(M77)-SUM(L77)+M79</f>
        <v>11784.74</v>
      </c>
      <c r="N85" s="93">
        <f t="shared" ref="N85" si="129">SUM(N77)-SUM(M77)+N79</f>
        <v>13951.33</v>
      </c>
      <c r="O85" s="93">
        <f t="shared" ref="O85" si="130">SUM(O77)-SUM(N77)+O79</f>
        <v>12896.13</v>
      </c>
      <c r="P85" s="93">
        <f t="shared" ref="P85" si="131">SUM(P77)-SUM(O77)+P79</f>
        <v>10.71</v>
      </c>
      <c r="Q85" s="94"/>
      <c r="R85" s="95">
        <f>AVERAGE(E85:P85)</f>
        <v>10372.847500000003</v>
      </c>
    </row>
    <row r="86" spans="2:18" x14ac:dyDescent="0.1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33"/>
    </row>
    <row r="87" spans="2:18" s="5" customFormat="1" ht="11.25" thickBot="1" x14ac:dyDescent="0.2">
      <c r="B87" s="25"/>
      <c r="C87" s="25"/>
      <c r="D87" s="25">
        <v>42094</v>
      </c>
      <c r="E87" s="25">
        <v>42124</v>
      </c>
      <c r="F87" s="25">
        <v>42155</v>
      </c>
      <c r="G87" s="25">
        <v>42185</v>
      </c>
      <c r="H87" s="25">
        <v>42216</v>
      </c>
      <c r="I87" s="25">
        <v>42247</v>
      </c>
      <c r="J87" s="25">
        <v>42277</v>
      </c>
      <c r="K87" s="25">
        <v>42308</v>
      </c>
      <c r="L87" s="25">
        <v>42338</v>
      </c>
      <c r="M87" s="25">
        <v>42369</v>
      </c>
      <c r="N87" s="25">
        <v>42400</v>
      </c>
      <c r="O87" s="25">
        <v>42429</v>
      </c>
      <c r="P87" s="25">
        <v>42460</v>
      </c>
      <c r="R87" s="25" t="s">
        <v>25</v>
      </c>
    </row>
    <row r="88" spans="2:18" x14ac:dyDescent="0.15">
      <c r="B88" s="22" t="s">
        <v>12</v>
      </c>
      <c r="C88" s="3" t="s">
        <v>3</v>
      </c>
      <c r="D88" s="14">
        <v>19355.669999999998</v>
      </c>
      <c r="E88" s="14">
        <v>10351.14</v>
      </c>
      <c r="F88" s="14">
        <v>21729.57</v>
      </c>
      <c r="G88" s="14">
        <v>3416.03</v>
      </c>
      <c r="H88" s="14">
        <v>19985.62</v>
      </c>
      <c r="I88" s="14">
        <v>2801.43</v>
      </c>
      <c r="J88" s="14">
        <v>51924.78</v>
      </c>
      <c r="K88" s="14">
        <v>45225.74</v>
      </c>
      <c r="L88" s="14">
        <v>41613.75</v>
      </c>
      <c r="M88" s="14">
        <v>31325.4</v>
      </c>
      <c r="N88" s="14">
        <v>59278.79</v>
      </c>
      <c r="O88" s="14">
        <v>56720.160000000003</v>
      </c>
      <c r="P88" s="14">
        <v>54012.42</v>
      </c>
      <c r="Q88" s="34"/>
      <c r="R88" s="27">
        <f t="shared" ref="R88:R96" si="132">AVERAGE(E88:P88)</f>
        <v>33198.735833333332</v>
      </c>
    </row>
    <row r="89" spans="2:18" x14ac:dyDescent="0.15">
      <c r="C89" s="3" t="s">
        <v>0</v>
      </c>
      <c r="D89" s="14">
        <v>0</v>
      </c>
      <c r="E89" s="14">
        <v>0</v>
      </c>
      <c r="F89" s="14">
        <v>0</v>
      </c>
      <c r="G89" s="14">
        <v>0</v>
      </c>
      <c r="H89" s="14">
        <v>891.03</v>
      </c>
      <c r="I89" s="14">
        <v>5098.99</v>
      </c>
      <c r="J89" s="14">
        <v>0</v>
      </c>
      <c r="K89" s="14">
        <v>6050.49</v>
      </c>
      <c r="L89" s="14">
        <v>0</v>
      </c>
      <c r="M89" s="14">
        <v>0</v>
      </c>
      <c r="N89" s="14">
        <v>921.03</v>
      </c>
      <c r="O89" s="14">
        <v>4787.8599999999997</v>
      </c>
      <c r="P89" s="14">
        <v>0</v>
      </c>
      <c r="Q89" s="34"/>
      <c r="R89" s="28">
        <f t="shared" si="132"/>
        <v>1479.1166666666666</v>
      </c>
    </row>
    <row r="90" spans="2:18" x14ac:dyDescent="0.15">
      <c r="C90" s="3" t="s">
        <v>1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5098.99</v>
      </c>
      <c r="K90" s="14">
        <v>0</v>
      </c>
      <c r="L90" s="14">
        <v>1000</v>
      </c>
      <c r="M90" s="14">
        <v>0</v>
      </c>
      <c r="N90" s="14">
        <v>0</v>
      </c>
      <c r="O90" s="14">
        <v>0</v>
      </c>
      <c r="P90" s="14">
        <v>1915.144</v>
      </c>
      <c r="Q90" s="34"/>
      <c r="R90" s="28">
        <f t="shared" si="132"/>
        <v>667.84450000000004</v>
      </c>
    </row>
    <row r="91" spans="2:18" x14ac:dyDescent="0.15">
      <c r="B91" s="10"/>
      <c r="C91" s="38" t="s">
        <v>2</v>
      </c>
      <c r="D91" s="39">
        <v>0</v>
      </c>
      <c r="E91" s="39">
        <v>0</v>
      </c>
      <c r="F91" s="39">
        <v>0</v>
      </c>
      <c r="G91" s="39">
        <v>0</v>
      </c>
      <c r="H91" s="39">
        <v>0</v>
      </c>
      <c r="I91" s="39">
        <v>0</v>
      </c>
      <c r="J91" s="39">
        <v>0</v>
      </c>
      <c r="K91" s="39">
        <v>9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34"/>
      <c r="R91" s="29">
        <f t="shared" si="132"/>
        <v>0.75</v>
      </c>
    </row>
    <row r="92" spans="2:18" x14ac:dyDescent="0.15">
      <c r="B92" s="10"/>
      <c r="C92" s="3" t="s">
        <v>6</v>
      </c>
      <c r="D92" s="14">
        <f t="shared" ref="D92:O92" si="133">SUM(D88:D91)</f>
        <v>19355.669999999998</v>
      </c>
      <c r="E92" s="14">
        <f t="shared" si="133"/>
        <v>10351.14</v>
      </c>
      <c r="F92" s="14">
        <f t="shared" si="133"/>
        <v>21729.57</v>
      </c>
      <c r="G92" s="14">
        <f t="shared" si="133"/>
        <v>3416.03</v>
      </c>
      <c r="H92" s="14">
        <f t="shared" si="133"/>
        <v>20876.649999999998</v>
      </c>
      <c r="I92" s="14">
        <f t="shared" si="133"/>
        <v>7900.42</v>
      </c>
      <c r="J92" s="14">
        <f t="shared" si="133"/>
        <v>57023.77</v>
      </c>
      <c r="K92" s="14">
        <f t="shared" si="133"/>
        <v>51285.229999999996</v>
      </c>
      <c r="L92" s="14">
        <f t="shared" si="133"/>
        <v>42613.75</v>
      </c>
      <c r="M92" s="14">
        <f t="shared" si="133"/>
        <v>31325.4</v>
      </c>
      <c r="N92" s="14">
        <f t="shared" si="133"/>
        <v>60199.82</v>
      </c>
      <c r="O92" s="14">
        <f t="shared" si="133"/>
        <v>61508.020000000004</v>
      </c>
      <c r="P92" s="14">
        <f t="shared" ref="P92" si="134">SUM(P88:P91)</f>
        <v>55927.563999999998</v>
      </c>
      <c r="Q92" s="34"/>
      <c r="R92" s="28">
        <f t="shared" si="132"/>
        <v>35346.447</v>
      </c>
    </row>
    <row r="93" spans="2:18" x14ac:dyDescent="0.15">
      <c r="B93" s="10"/>
      <c r="C93" s="12" t="s">
        <v>4</v>
      </c>
      <c r="D93" s="16">
        <v>8559377.8100000005</v>
      </c>
      <c r="E93" s="16">
        <v>8543013.7599999998</v>
      </c>
      <c r="F93" s="16">
        <v>8408537.3200000003</v>
      </c>
      <c r="G93" s="16">
        <v>8344201.1800000006</v>
      </c>
      <c r="H93" s="16">
        <v>8094849.3800000008</v>
      </c>
      <c r="I93" s="16">
        <v>8129961.2800000003</v>
      </c>
      <c r="J93" s="16">
        <v>8149652.5500000007</v>
      </c>
      <c r="K93" s="16">
        <v>8069546.3500000006</v>
      </c>
      <c r="L93" s="16">
        <v>8049578.2999999998</v>
      </c>
      <c r="M93" s="16">
        <v>7962567.818</v>
      </c>
      <c r="N93" s="16">
        <v>7850213.648</v>
      </c>
      <c r="O93" s="16">
        <v>7780562.6080000009</v>
      </c>
      <c r="P93" s="16">
        <v>8204209.9560000002</v>
      </c>
      <c r="Q93" s="35"/>
      <c r="R93" s="30">
        <f t="shared" si="132"/>
        <v>8132241.1791666662</v>
      </c>
    </row>
    <row r="94" spans="2:18" x14ac:dyDescent="0.15">
      <c r="B94" s="10"/>
      <c r="C94" s="13" t="s">
        <v>5</v>
      </c>
      <c r="D94" s="18">
        <f t="shared" ref="D94:O94" si="135">IF(D93=0,0,D92/D93)</f>
        <v>2.2613407691136835E-3</v>
      </c>
      <c r="E94" s="18">
        <f t="shared" si="135"/>
        <v>1.2116496930469651E-3</v>
      </c>
      <c r="F94" s="18">
        <f t="shared" si="135"/>
        <v>2.5842270983700644E-3</v>
      </c>
      <c r="G94" s="18">
        <f t="shared" si="135"/>
        <v>4.093896978644036E-4</v>
      </c>
      <c r="H94" s="18">
        <f t="shared" si="135"/>
        <v>2.5790041321312389E-3</v>
      </c>
      <c r="I94" s="18">
        <f t="shared" si="135"/>
        <v>9.7176600575396587E-4</v>
      </c>
      <c r="J94" s="18">
        <f t="shared" si="135"/>
        <v>6.9970798939152307E-3</v>
      </c>
      <c r="K94" s="18">
        <f t="shared" si="135"/>
        <v>6.3554043530588298E-3</v>
      </c>
      <c r="L94" s="18">
        <f t="shared" si="135"/>
        <v>5.293910862386419E-3</v>
      </c>
      <c r="M94" s="18">
        <f t="shared" si="135"/>
        <v>3.934082662277176E-3</v>
      </c>
      <c r="N94" s="18">
        <f t="shared" si="135"/>
        <v>7.6685581691572323E-3</v>
      </c>
      <c r="O94" s="18">
        <f t="shared" si="135"/>
        <v>7.9053434949237795E-3</v>
      </c>
      <c r="P94" s="18">
        <f t="shared" ref="P94" si="136">IF(P93=0,0,P92/P93)</f>
        <v>6.8169347566609251E-3</v>
      </c>
      <c r="Q94" s="36"/>
      <c r="R94" s="31">
        <f t="shared" si="132"/>
        <v>4.3939459016288521E-3</v>
      </c>
    </row>
    <row r="95" spans="2:18" x14ac:dyDescent="0.15">
      <c r="B95" s="10"/>
      <c r="C95" s="13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36"/>
      <c r="R95" s="31"/>
    </row>
    <row r="96" spans="2:18" x14ac:dyDescent="0.15">
      <c r="B96" s="10"/>
      <c r="C96" s="13" t="s">
        <v>49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5098.99</v>
      </c>
      <c r="K96" s="16">
        <v>9</v>
      </c>
      <c r="L96" s="16">
        <v>1000</v>
      </c>
      <c r="M96" s="16">
        <v>221.328</v>
      </c>
      <c r="N96" s="16">
        <v>138.988</v>
      </c>
      <c r="O96" s="16">
        <v>0</v>
      </c>
      <c r="P96" s="16">
        <v>2240.8360000000002</v>
      </c>
      <c r="Q96" s="36"/>
      <c r="R96" s="30">
        <f t="shared" si="132"/>
        <v>725.76183333333336</v>
      </c>
    </row>
    <row r="97" spans="2:18" x14ac:dyDescent="0.15">
      <c r="B97" s="10"/>
      <c r="C97" s="11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26"/>
      <c r="R97" s="32"/>
    </row>
    <row r="98" spans="2:18" x14ac:dyDescent="0.15">
      <c r="B98" s="21"/>
      <c r="C98" s="11" t="s">
        <v>22</v>
      </c>
      <c r="D98" s="20">
        <v>15.489999999999782</v>
      </c>
      <c r="E98" s="20">
        <v>1069.02</v>
      </c>
      <c r="F98" s="20">
        <v>-114.61999999999989</v>
      </c>
      <c r="G98" s="20">
        <v>-108.01999999999998</v>
      </c>
      <c r="H98" s="20">
        <v>-52.140000000000327</v>
      </c>
      <c r="I98" s="20">
        <v>778.45999999999958</v>
      </c>
      <c r="J98" s="20">
        <v>-113.2199999999998</v>
      </c>
      <c r="K98" s="20">
        <v>-125.05000000000018</v>
      </c>
      <c r="L98" s="20">
        <v>-121.79999999999973</v>
      </c>
      <c r="M98" s="20">
        <v>1791.2439999999999</v>
      </c>
      <c r="N98" s="20">
        <v>-118.03200000000015</v>
      </c>
      <c r="O98" s="20">
        <v>805.84999999999991</v>
      </c>
      <c r="P98" s="20">
        <v>7006.4579999999987</v>
      </c>
      <c r="Q98" s="34"/>
      <c r="R98" s="28">
        <f>AVERAGE(E98:P98)</f>
        <v>891.51249999999982</v>
      </c>
    </row>
    <row r="99" spans="2:18" x14ac:dyDescent="0.15">
      <c r="B99" s="10"/>
      <c r="C99" s="38" t="s">
        <v>23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40">
        <v>0</v>
      </c>
      <c r="P99" s="40">
        <v>0</v>
      </c>
      <c r="Q99" s="37"/>
      <c r="R99" s="29">
        <f>AVERAGE(E99:P99)</f>
        <v>0</v>
      </c>
    </row>
    <row r="100" spans="2:18" x14ac:dyDescent="0.15">
      <c r="B100" s="10"/>
      <c r="C100" s="13" t="s">
        <v>24</v>
      </c>
      <c r="D100" s="17">
        <f t="shared" ref="D100:O100" si="137">D98-D99</f>
        <v>15.489999999999782</v>
      </c>
      <c r="E100" s="17">
        <f t="shared" si="137"/>
        <v>1069.02</v>
      </c>
      <c r="F100" s="17">
        <f t="shared" si="137"/>
        <v>-114.61999999999989</v>
      </c>
      <c r="G100" s="17">
        <f t="shared" si="137"/>
        <v>-108.01999999999998</v>
      </c>
      <c r="H100" s="17">
        <f t="shared" si="137"/>
        <v>-52.140000000000327</v>
      </c>
      <c r="I100" s="17">
        <f t="shared" si="137"/>
        <v>778.45999999999958</v>
      </c>
      <c r="J100" s="17">
        <f t="shared" si="137"/>
        <v>-113.2199999999998</v>
      </c>
      <c r="K100" s="17">
        <f t="shared" si="137"/>
        <v>-125.05000000000018</v>
      </c>
      <c r="L100" s="17">
        <f t="shared" si="137"/>
        <v>-121.79999999999973</v>
      </c>
      <c r="M100" s="17">
        <f t="shared" si="137"/>
        <v>1791.2439999999999</v>
      </c>
      <c r="N100" s="17">
        <f t="shared" si="137"/>
        <v>-118.03200000000015</v>
      </c>
      <c r="O100" s="17">
        <f t="shared" si="137"/>
        <v>805.84999999999991</v>
      </c>
      <c r="P100" s="17">
        <f t="shared" ref="P100" si="138">P98-P99</f>
        <v>7006.4579999999987</v>
      </c>
      <c r="Q100" s="35"/>
      <c r="R100" s="30">
        <f>AVERAGE(E100:P100)</f>
        <v>891.51249999999982</v>
      </c>
    </row>
    <row r="101" spans="2:18" x14ac:dyDescent="0.15">
      <c r="B101" s="10"/>
      <c r="C101" s="13" t="s">
        <v>5</v>
      </c>
      <c r="D101" s="18">
        <f t="shared" ref="D101:O101" si="139">IF(D93=0,0,D100/D93)</f>
        <v>1.8097109794479069E-6</v>
      </c>
      <c r="E101" s="18">
        <f t="shared" si="139"/>
        <v>1.251338263090893E-4</v>
      </c>
      <c r="F101" s="18">
        <f t="shared" si="139"/>
        <v>-1.3631383870696774E-5</v>
      </c>
      <c r="G101" s="18">
        <f t="shared" si="139"/>
        <v>-1.2945517212469699E-5</v>
      </c>
      <c r="H101" s="18">
        <f t="shared" si="139"/>
        <v>-6.4411328182119085E-6</v>
      </c>
      <c r="I101" s="18">
        <f t="shared" si="139"/>
        <v>9.5751993544549772E-5</v>
      </c>
      <c r="J101" s="18">
        <f t="shared" si="139"/>
        <v>-1.3892616808553364E-5</v>
      </c>
      <c r="K101" s="18">
        <f t="shared" si="139"/>
        <v>-1.5496534077160381E-5</v>
      </c>
      <c r="L101" s="18">
        <f t="shared" si="139"/>
        <v>-1.5131227433367501E-5</v>
      </c>
      <c r="M101" s="18">
        <f t="shared" si="139"/>
        <v>2.249580839927987E-4</v>
      </c>
      <c r="N101" s="18">
        <f t="shared" si="139"/>
        <v>-1.503551435572345E-5</v>
      </c>
      <c r="O101" s="18">
        <f t="shared" si="139"/>
        <v>1.0357220172888554E-4</v>
      </c>
      <c r="P101" s="18">
        <f t="shared" ref="P101" si="140">IF(P93=0,0,P100/P93)</f>
        <v>8.5400764212231707E-4</v>
      </c>
      <c r="Q101" s="36"/>
      <c r="R101" s="31">
        <f>AVERAGE(E101:P101)</f>
        <v>1.0923748509345477E-4</v>
      </c>
    </row>
    <row r="102" spans="2:18" x14ac:dyDescent="0.15">
      <c r="B102" s="10"/>
      <c r="C102" s="13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36"/>
      <c r="R102" s="31"/>
    </row>
    <row r="103" spans="2:18" x14ac:dyDescent="0.15">
      <c r="B103" s="10"/>
      <c r="C103" s="11" t="s">
        <v>29</v>
      </c>
      <c r="D103" s="93">
        <v>15.489999999999782</v>
      </c>
      <c r="E103" s="93">
        <f t="shared" ref="E103" si="141">SUM(E96)-SUM(D96)+E100</f>
        <v>1069.02</v>
      </c>
      <c r="F103" s="93">
        <f t="shared" ref="F103" si="142">SUM(F96)-SUM(E96)+F100</f>
        <v>-114.61999999999989</v>
      </c>
      <c r="G103" s="93">
        <f t="shared" ref="G103" si="143">SUM(G96)-SUM(F96)+G100</f>
        <v>-108.01999999999998</v>
      </c>
      <c r="H103" s="93">
        <f t="shared" ref="H103" si="144">SUM(H96)-SUM(G96)+H100</f>
        <v>-52.140000000000327</v>
      </c>
      <c r="I103" s="93">
        <f t="shared" ref="I103" si="145">SUM(I96)-SUM(H96)+I100</f>
        <v>778.45999999999958</v>
      </c>
      <c r="J103" s="93">
        <f t="shared" ref="J103" si="146">SUM(J96)-SUM(I96)+J100</f>
        <v>4985.7700000000004</v>
      </c>
      <c r="K103" s="93">
        <f t="shared" ref="K103" si="147">SUM(K96)-SUM(J96)+K100</f>
        <v>-5215.04</v>
      </c>
      <c r="L103" s="93">
        <f t="shared" ref="L103" si="148">SUM(L96)-SUM(K96)+L100</f>
        <v>869.20000000000027</v>
      </c>
      <c r="M103" s="93">
        <f t="shared" ref="M103" si="149">SUM(M96)-SUM(L96)+M100</f>
        <v>1012.5719999999999</v>
      </c>
      <c r="N103" s="93">
        <f t="shared" ref="N103" si="150">SUM(N96)-SUM(M96)+N100</f>
        <v>-200.37200000000016</v>
      </c>
      <c r="O103" s="93">
        <f t="shared" ref="O103" si="151">SUM(O96)-SUM(N96)+O100</f>
        <v>666.86199999999985</v>
      </c>
      <c r="P103" s="93">
        <f t="shared" ref="P103" si="152">SUM(P96)-SUM(O96)+P100</f>
        <v>9247.2939999999981</v>
      </c>
      <c r="Q103" s="94"/>
      <c r="R103" s="95">
        <f>AVERAGE(E103:P103)</f>
        <v>1078.2488333333331</v>
      </c>
    </row>
    <row r="104" spans="2:18" x14ac:dyDescent="0.15">
      <c r="B104" s="10"/>
      <c r="C104" s="11" t="s">
        <v>30</v>
      </c>
      <c r="D104" s="93">
        <v>15.489999999999782</v>
      </c>
      <c r="E104" s="93">
        <f t="shared" ref="E104" si="153">SUM(E96)-SUM(D96)+E98</f>
        <v>1069.02</v>
      </c>
      <c r="F104" s="93">
        <f t="shared" ref="F104" si="154">SUM(F96)-SUM(E96)+F98</f>
        <v>-114.61999999999989</v>
      </c>
      <c r="G104" s="93">
        <f t="shared" ref="G104" si="155">SUM(G96)-SUM(F96)+G98</f>
        <v>-108.01999999999998</v>
      </c>
      <c r="H104" s="93">
        <f t="shared" ref="H104" si="156">SUM(H96)-SUM(G96)+H98</f>
        <v>-52.140000000000327</v>
      </c>
      <c r="I104" s="93">
        <f t="shared" ref="I104" si="157">SUM(I96)-SUM(H96)+I98</f>
        <v>778.45999999999958</v>
      </c>
      <c r="J104" s="93">
        <f t="shared" ref="J104" si="158">SUM(J96)-SUM(I96)+J98</f>
        <v>4985.7700000000004</v>
      </c>
      <c r="K104" s="93">
        <f t="shared" ref="K104" si="159">SUM(K96)-SUM(J96)+K98</f>
        <v>-5215.04</v>
      </c>
      <c r="L104" s="93">
        <f t="shared" ref="L104" si="160">SUM(L96)-SUM(K96)+L98</f>
        <v>869.20000000000027</v>
      </c>
      <c r="M104" s="93">
        <f t="shared" ref="M104" si="161">SUM(M96)-SUM(L96)+M98</f>
        <v>1012.5719999999999</v>
      </c>
      <c r="N104" s="93">
        <f t="shared" ref="N104" si="162">SUM(N96)-SUM(M96)+N98</f>
        <v>-200.37200000000016</v>
      </c>
      <c r="O104" s="93">
        <f t="shared" ref="O104" si="163">SUM(O96)-SUM(N96)+O98</f>
        <v>666.86199999999985</v>
      </c>
      <c r="P104" s="93">
        <f t="shared" ref="P104" si="164">SUM(P96)-SUM(O96)+P98</f>
        <v>9247.2939999999981</v>
      </c>
      <c r="Q104" s="94"/>
      <c r="R104" s="95">
        <f>AVERAGE(E104:P104)</f>
        <v>1078.2488333333331</v>
      </c>
    </row>
    <row r="105" spans="2:18" x14ac:dyDescent="0.1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33"/>
    </row>
    <row r="106" spans="2:18" s="5" customFormat="1" ht="11.25" thickBot="1" x14ac:dyDescent="0.2">
      <c r="B106" s="25"/>
      <c r="C106" s="25"/>
      <c r="D106" s="25">
        <v>42094</v>
      </c>
      <c r="E106" s="25">
        <v>42124</v>
      </c>
      <c r="F106" s="25">
        <v>42155</v>
      </c>
      <c r="G106" s="25">
        <v>42185</v>
      </c>
      <c r="H106" s="25">
        <v>42216</v>
      </c>
      <c r="I106" s="25">
        <v>42247</v>
      </c>
      <c r="J106" s="25">
        <v>42277</v>
      </c>
      <c r="K106" s="25">
        <v>42308</v>
      </c>
      <c r="L106" s="25">
        <v>42338</v>
      </c>
      <c r="M106" s="25">
        <v>42369</v>
      </c>
      <c r="N106" s="25">
        <v>42400</v>
      </c>
      <c r="O106" s="25">
        <v>42429</v>
      </c>
      <c r="P106" s="25">
        <v>42460</v>
      </c>
      <c r="R106" s="25" t="s">
        <v>25</v>
      </c>
    </row>
    <row r="107" spans="2:18" x14ac:dyDescent="0.15">
      <c r="B107" s="22" t="s">
        <v>13</v>
      </c>
      <c r="C107" s="3" t="s">
        <v>3</v>
      </c>
      <c r="D107" s="14">
        <v>340058.08</v>
      </c>
      <c r="E107" s="14">
        <v>341407.04</v>
      </c>
      <c r="F107" s="14">
        <v>394853.42</v>
      </c>
      <c r="G107" s="14">
        <v>363273.27</v>
      </c>
      <c r="H107" s="14">
        <v>492281.1</v>
      </c>
      <c r="I107" s="14">
        <v>328638.2</v>
      </c>
      <c r="J107" s="14">
        <v>485557.56</v>
      </c>
      <c r="K107" s="14">
        <v>503314.76</v>
      </c>
      <c r="L107" s="14">
        <v>596949.07999999996</v>
      </c>
      <c r="M107" s="14">
        <v>402894.13</v>
      </c>
      <c r="N107" s="14">
        <v>513153.76</v>
      </c>
      <c r="O107" s="14">
        <v>517845.71</v>
      </c>
      <c r="P107" s="14">
        <v>500843.27</v>
      </c>
      <c r="Q107" s="34"/>
      <c r="R107" s="27">
        <f t="shared" ref="R107:R115" si="165">AVERAGE(E107:P107)</f>
        <v>453417.60833333322</v>
      </c>
    </row>
    <row r="108" spans="2:18" x14ac:dyDescent="0.15">
      <c r="C108" s="3" t="s">
        <v>0</v>
      </c>
      <c r="D108" s="14">
        <v>219247.3</v>
      </c>
      <c r="E108" s="14">
        <v>192892.53</v>
      </c>
      <c r="F108" s="14">
        <v>218154.64</v>
      </c>
      <c r="G108" s="14">
        <v>239847.97</v>
      </c>
      <c r="H108" s="14">
        <v>257531.72</v>
      </c>
      <c r="I108" s="14">
        <v>356519.23</v>
      </c>
      <c r="J108" s="14">
        <v>297473.53999999998</v>
      </c>
      <c r="K108" s="14">
        <v>399660.32</v>
      </c>
      <c r="L108" s="14">
        <v>389703</v>
      </c>
      <c r="M108" s="14">
        <v>385023.64</v>
      </c>
      <c r="N108" s="14">
        <v>297228.39</v>
      </c>
      <c r="O108" s="14">
        <v>309331.39</v>
      </c>
      <c r="P108" s="14">
        <v>333103.96000000002</v>
      </c>
      <c r="Q108" s="34"/>
      <c r="R108" s="28">
        <f t="shared" si="165"/>
        <v>306372.52750000003</v>
      </c>
    </row>
    <row r="109" spans="2:18" x14ac:dyDescent="0.15">
      <c r="C109" s="3" t="s">
        <v>1</v>
      </c>
      <c r="D109" s="14">
        <v>182184.61</v>
      </c>
      <c r="E109" s="14">
        <v>206815.4</v>
      </c>
      <c r="F109" s="14">
        <v>106736.41</v>
      </c>
      <c r="G109" s="14">
        <v>157353.4</v>
      </c>
      <c r="H109" s="14">
        <v>177360.92</v>
      </c>
      <c r="I109" s="14">
        <v>203614.12</v>
      </c>
      <c r="J109" s="14">
        <v>286701.2</v>
      </c>
      <c r="K109" s="14">
        <v>244292.32</v>
      </c>
      <c r="L109" s="14">
        <v>351803.82</v>
      </c>
      <c r="M109" s="14">
        <v>284481.5</v>
      </c>
      <c r="N109" s="14">
        <v>345354.41</v>
      </c>
      <c r="O109" s="14">
        <v>230198.11</v>
      </c>
      <c r="P109" s="14">
        <v>313291.07</v>
      </c>
      <c r="Q109" s="34"/>
      <c r="R109" s="28">
        <f t="shared" si="165"/>
        <v>242333.55666666664</v>
      </c>
    </row>
    <row r="110" spans="2:18" x14ac:dyDescent="0.15">
      <c r="B110" s="10"/>
      <c r="C110" s="38" t="s">
        <v>2</v>
      </c>
      <c r="D110" s="39">
        <v>0</v>
      </c>
      <c r="E110" s="39">
        <v>0</v>
      </c>
      <c r="F110" s="39">
        <v>18203.97</v>
      </c>
      <c r="G110" s="39">
        <v>0</v>
      </c>
      <c r="H110" s="39">
        <v>5181.13</v>
      </c>
      <c r="I110" s="39">
        <v>5130.1499999999996</v>
      </c>
      <c r="J110" s="39">
        <v>5130.1499999999996</v>
      </c>
      <c r="K110" s="39">
        <v>0</v>
      </c>
      <c r="L110" s="39">
        <v>6587.33</v>
      </c>
      <c r="M110" s="39">
        <v>10198.790000000001</v>
      </c>
      <c r="N110" s="39">
        <v>0</v>
      </c>
      <c r="O110" s="39">
        <v>0</v>
      </c>
      <c r="P110" s="39">
        <v>0</v>
      </c>
      <c r="Q110" s="34"/>
      <c r="R110" s="29">
        <f t="shared" si="165"/>
        <v>4202.626666666667</v>
      </c>
    </row>
    <row r="111" spans="2:18" x14ac:dyDescent="0.15">
      <c r="B111" s="10"/>
      <c r="C111" s="3" t="s">
        <v>6</v>
      </c>
      <c r="D111" s="14">
        <f t="shared" ref="D111:O111" si="166">SUM(D107:D110)</f>
        <v>741489.99</v>
      </c>
      <c r="E111" s="14">
        <f t="shared" si="166"/>
        <v>741114.97</v>
      </c>
      <c r="F111" s="14">
        <f t="shared" si="166"/>
        <v>737948.44000000006</v>
      </c>
      <c r="G111" s="14">
        <f t="shared" si="166"/>
        <v>760474.64</v>
      </c>
      <c r="H111" s="14">
        <f t="shared" si="166"/>
        <v>932354.87</v>
      </c>
      <c r="I111" s="14">
        <f t="shared" si="166"/>
        <v>893901.7</v>
      </c>
      <c r="J111" s="14">
        <f t="shared" si="166"/>
        <v>1074862.45</v>
      </c>
      <c r="K111" s="14">
        <f t="shared" si="166"/>
        <v>1147267.4000000001</v>
      </c>
      <c r="L111" s="14">
        <f t="shared" si="166"/>
        <v>1345043.23</v>
      </c>
      <c r="M111" s="14">
        <f t="shared" si="166"/>
        <v>1082598.06</v>
      </c>
      <c r="N111" s="14">
        <f t="shared" si="166"/>
        <v>1155736.56</v>
      </c>
      <c r="O111" s="14">
        <f t="shared" si="166"/>
        <v>1057375.21</v>
      </c>
      <c r="P111" s="14">
        <f t="shared" ref="P111" si="167">SUM(P107:P110)</f>
        <v>1147238.3</v>
      </c>
      <c r="Q111" s="34"/>
      <c r="R111" s="28">
        <f t="shared" si="165"/>
        <v>1006326.3191666668</v>
      </c>
    </row>
    <row r="112" spans="2:18" x14ac:dyDescent="0.15">
      <c r="B112" s="10"/>
      <c r="C112" s="12" t="s">
        <v>4</v>
      </c>
      <c r="D112" s="16">
        <v>68903736.179999992</v>
      </c>
      <c r="E112" s="16">
        <v>71734443.900000021</v>
      </c>
      <c r="F112" s="16">
        <v>74893340.230000004</v>
      </c>
      <c r="G112" s="16">
        <v>76989468.629999995</v>
      </c>
      <c r="H112" s="16">
        <v>79357145.809999987</v>
      </c>
      <c r="I112" s="16">
        <v>85407426.410000011</v>
      </c>
      <c r="J112" s="16">
        <v>90591601.720000014</v>
      </c>
      <c r="K112" s="16">
        <v>98120957.379999995</v>
      </c>
      <c r="L112" s="16">
        <v>104310174.57999998</v>
      </c>
      <c r="M112" s="16">
        <v>106856096.45</v>
      </c>
      <c r="N112" s="16">
        <v>110120632.54000001</v>
      </c>
      <c r="O112" s="16">
        <v>116052888.78999999</v>
      </c>
      <c r="P112" s="16">
        <v>119774081.45999998</v>
      </c>
      <c r="Q112" s="35"/>
      <c r="R112" s="30">
        <f t="shared" si="165"/>
        <v>94517354.825000003</v>
      </c>
    </row>
    <row r="113" spans="2:18" x14ac:dyDescent="0.15">
      <c r="B113" s="10"/>
      <c r="C113" s="13" t="s">
        <v>5</v>
      </c>
      <c r="D113" s="18">
        <f t="shared" ref="D113:O113" si="168">IF(D112=0,0,D111/D112)</f>
        <v>1.0761245051545187E-2</v>
      </c>
      <c r="E113" s="18">
        <f t="shared" si="168"/>
        <v>1.0331368443214485E-2</v>
      </c>
      <c r="F113" s="18">
        <f t="shared" si="168"/>
        <v>9.8533252453921159E-3</v>
      </c>
      <c r="G113" s="18">
        <f t="shared" si="168"/>
        <v>9.8776450017434032E-3</v>
      </c>
      <c r="H113" s="18">
        <f t="shared" si="168"/>
        <v>1.1748845809453391E-2</v>
      </c>
      <c r="I113" s="18">
        <f t="shared" si="168"/>
        <v>1.0466322866454346E-2</v>
      </c>
      <c r="J113" s="18">
        <f t="shared" si="168"/>
        <v>1.1864923785343574E-2</v>
      </c>
      <c r="K113" s="18">
        <f t="shared" si="168"/>
        <v>1.1692378780578916E-2</v>
      </c>
      <c r="L113" s="18">
        <f t="shared" si="168"/>
        <v>1.2894650358085903E-2</v>
      </c>
      <c r="M113" s="18">
        <f t="shared" si="168"/>
        <v>1.0131364479579023E-2</v>
      </c>
      <c r="N113" s="18">
        <f t="shared" si="168"/>
        <v>1.049518635465695E-2</v>
      </c>
      <c r="O113" s="18">
        <f t="shared" si="168"/>
        <v>9.1111494166538284E-3</v>
      </c>
      <c r="P113" s="18">
        <f t="shared" ref="P113" si="169">IF(P112=0,0,P111/P112)</f>
        <v>9.5783518939624203E-3</v>
      </c>
      <c r="Q113" s="36"/>
      <c r="R113" s="31">
        <f t="shared" si="165"/>
        <v>1.0670459369593195E-2</v>
      </c>
    </row>
    <row r="114" spans="2:18" x14ac:dyDescent="0.15">
      <c r="B114" s="10"/>
      <c r="C114" s="13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36"/>
      <c r="R114" s="31"/>
    </row>
    <row r="115" spans="2:18" x14ac:dyDescent="0.15">
      <c r="B115" s="10"/>
      <c r="C115" s="13" t="s">
        <v>49</v>
      </c>
      <c r="D115" s="16">
        <v>182184.61</v>
      </c>
      <c r="E115" s="16">
        <v>206815.4</v>
      </c>
      <c r="F115" s="16">
        <v>124940.38</v>
      </c>
      <c r="G115" s="16">
        <v>157353.4</v>
      </c>
      <c r="H115" s="16">
        <v>182542.05000000002</v>
      </c>
      <c r="I115" s="16">
        <v>208744.27</v>
      </c>
      <c r="J115" s="16">
        <v>291831.35000000003</v>
      </c>
      <c r="K115" s="16">
        <v>244292.32</v>
      </c>
      <c r="L115" s="16">
        <v>358391.15</v>
      </c>
      <c r="M115" s="16">
        <v>294680.28999999998</v>
      </c>
      <c r="N115" s="16">
        <v>345354.41</v>
      </c>
      <c r="O115" s="16">
        <v>230198.11</v>
      </c>
      <c r="P115" s="16">
        <v>313291.07</v>
      </c>
      <c r="Q115" s="36"/>
      <c r="R115" s="30">
        <f t="shared" si="165"/>
        <v>246536.18333333335</v>
      </c>
    </row>
    <row r="116" spans="2:18" x14ac:dyDescent="0.15">
      <c r="B116" s="10"/>
      <c r="C116" s="11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26"/>
      <c r="R116" s="32"/>
    </row>
    <row r="117" spans="2:18" x14ac:dyDescent="0.15">
      <c r="B117" s="21"/>
      <c r="C117" s="11" t="s">
        <v>22</v>
      </c>
      <c r="D117" s="20">
        <v>284241.7</v>
      </c>
      <c r="E117" s="20">
        <v>181841.84999999998</v>
      </c>
      <c r="F117" s="20">
        <v>202052.23</v>
      </c>
      <c r="G117" s="20">
        <v>162101.88999999998</v>
      </c>
      <c r="H117" s="20">
        <v>180292.82</v>
      </c>
      <c r="I117" s="20">
        <v>218002.98</v>
      </c>
      <c r="J117" s="20">
        <v>219972.65</v>
      </c>
      <c r="K117" s="20">
        <v>303506.8</v>
      </c>
      <c r="L117" s="20">
        <v>245518.88999999998</v>
      </c>
      <c r="M117" s="20">
        <v>521321.42</v>
      </c>
      <c r="N117" s="20">
        <v>332594.91000000003</v>
      </c>
      <c r="O117" s="20">
        <v>380087.56</v>
      </c>
      <c r="P117" s="20">
        <v>217452.45</v>
      </c>
      <c r="Q117" s="34"/>
      <c r="R117" s="28">
        <f>AVERAGE(E117:P117)</f>
        <v>263728.87083333335</v>
      </c>
    </row>
    <row r="118" spans="2:18" x14ac:dyDescent="0.15">
      <c r="B118" s="10"/>
      <c r="C118" s="38" t="s">
        <v>23</v>
      </c>
      <c r="D118" s="40">
        <v>958.33</v>
      </c>
      <c r="E118" s="40">
        <v>958.33</v>
      </c>
      <c r="F118" s="40">
        <v>958.33</v>
      </c>
      <c r="G118" s="40">
        <v>4011.67</v>
      </c>
      <c r="H118" s="40">
        <v>-2095.0100000000002</v>
      </c>
      <c r="I118" s="40">
        <v>958.33000000000175</v>
      </c>
      <c r="J118" s="40">
        <v>1083.33</v>
      </c>
      <c r="K118" s="40">
        <v>958.33</v>
      </c>
      <c r="L118" s="40">
        <v>958.33</v>
      </c>
      <c r="M118" s="40">
        <v>125</v>
      </c>
      <c r="N118" s="40">
        <v>1791.6599999999999</v>
      </c>
      <c r="O118" s="40">
        <v>125</v>
      </c>
      <c r="P118" s="40">
        <v>1791.66</v>
      </c>
      <c r="Q118" s="37"/>
      <c r="R118" s="29">
        <f>AVERAGE(E118:P118)</f>
        <v>968.74666666666678</v>
      </c>
    </row>
    <row r="119" spans="2:18" x14ac:dyDescent="0.15">
      <c r="B119" s="10"/>
      <c r="C119" s="13" t="s">
        <v>24</v>
      </c>
      <c r="D119" s="17">
        <f t="shared" ref="D119:O119" si="170">D117-D118</f>
        <v>283283.37</v>
      </c>
      <c r="E119" s="17">
        <f t="shared" si="170"/>
        <v>180883.52</v>
      </c>
      <c r="F119" s="17">
        <f t="shared" si="170"/>
        <v>201093.90000000002</v>
      </c>
      <c r="G119" s="17">
        <f t="shared" si="170"/>
        <v>158090.21999999997</v>
      </c>
      <c r="H119" s="17">
        <f t="shared" si="170"/>
        <v>182387.83000000002</v>
      </c>
      <c r="I119" s="17">
        <f t="shared" si="170"/>
        <v>217044.65000000002</v>
      </c>
      <c r="J119" s="17">
        <f t="shared" si="170"/>
        <v>218889.32</v>
      </c>
      <c r="K119" s="17">
        <f t="shared" si="170"/>
        <v>302548.46999999997</v>
      </c>
      <c r="L119" s="17">
        <f t="shared" si="170"/>
        <v>244560.56</v>
      </c>
      <c r="M119" s="17">
        <f t="shared" si="170"/>
        <v>521196.42</v>
      </c>
      <c r="N119" s="17">
        <f t="shared" si="170"/>
        <v>330803.25000000006</v>
      </c>
      <c r="O119" s="17">
        <f t="shared" si="170"/>
        <v>379962.56</v>
      </c>
      <c r="P119" s="17">
        <f t="shared" ref="P119" si="171">P117-P118</f>
        <v>215660.79</v>
      </c>
      <c r="Q119" s="35"/>
      <c r="R119" s="30">
        <f>AVERAGE(E119:P119)</f>
        <v>262760.1241666667</v>
      </c>
    </row>
    <row r="120" spans="2:18" x14ac:dyDescent="0.15">
      <c r="B120" s="10"/>
      <c r="C120" s="13" t="s">
        <v>5</v>
      </c>
      <c r="D120" s="18">
        <f t="shared" ref="D120:O120" si="172">IF(D112=0,0,D119/D112)</f>
        <v>4.1112918646380439E-3</v>
      </c>
      <c r="E120" s="18">
        <f t="shared" si="172"/>
        <v>2.5215713702633155E-3</v>
      </c>
      <c r="F120" s="18">
        <f t="shared" si="172"/>
        <v>2.6850705200547045E-3</v>
      </c>
      <c r="G120" s="18">
        <f t="shared" si="172"/>
        <v>2.0534005859912893E-3</v>
      </c>
      <c r="H120" s="18">
        <f t="shared" si="172"/>
        <v>2.2983164041292534E-3</v>
      </c>
      <c r="I120" s="18">
        <f t="shared" si="172"/>
        <v>2.5412854493246637E-3</v>
      </c>
      <c r="J120" s="18">
        <f t="shared" si="172"/>
        <v>2.4162208841007342E-3</v>
      </c>
      <c r="K120" s="18">
        <f t="shared" si="172"/>
        <v>3.0834235425190467E-3</v>
      </c>
      <c r="L120" s="18">
        <f t="shared" si="172"/>
        <v>2.3445513439576877E-3</v>
      </c>
      <c r="M120" s="18">
        <f t="shared" si="172"/>
        <v>4.8775543681204717E-3</v>
      </c>
      <c r="N120" s="18">
        <f t="shared" si="172"/>
        <v>3.0040078990632361E-3</v>
      </c>
      <c r="O120" s="18">
        <f t="shared" si="172"/>
        <v>3.2740465486175859E-3</v>
      </c>
      <c r="P120" s="18">
        <f t="shared" ref="P120" si="173">IF(P112=0,0,P119/P112)</f>
        <v>1.800563088200535E-3</v>
      </c>
      <c r="Q120" s="36"/>
      <c r="R120" s="31">
        <f>AVERAGE(E120:P120)</f>
        <v>2.7416676670285432E-3</v>
      </c>
    </row>
    <row r="121" spans="2:18" x14ac:dyDescent="0.15">
      <c r="B121" s="10"/>
      <c r="C121" s="13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36"/>
      <c r="R121" s="31"/>
    </row>
    <row r="122" spans="2:18" x14ac:dyDescent="0.15">
      <c r="B122" s="10"/>
      <c r="C122" s="11" t="s">
        <v>29</v>
      </c>
      <c r="D122" s="93">
        <v>212985.96999999997</v>
      </c>
      <c r="E122" s="93">
        <f t="shared" ref="E122" si="174">SUM(E115)-SUM(D115)+E119</f>
        <v>205514.31</v>
      </c>
      <c r="F122" s="93">
        <f t="shared" ref="F122" si="175">SUM(F115)-SUM(E115)+F119</f>
        <v>119218.88000000003</v>
      </c>
      <c r="G122" s="93">
        <f t="shared" ref="G122" si="176">SUM(G115)-SUM(F115)+G119</f>
        <v>190503.23999999996</v>
      </c>
      <c r="H122" s="93">
        <f t="shared" ref="H122" si="177">SUM(H115)-SUM(G115)+H119</f>
        <v>207576.48000000004</v>
      </c>
      <c r="I122" s="93">
        <f t="shared" ref="I122" si="178">SUM(I115)-SUM(H115)+I119</f>
        <v>243246.87</v>
      </c>
      <c r="J122" s="93">
        <f t="shared" ref="J122" si="179">SUM(J115)-SUM(I115)+J119</f>
        <v>301976.40000000002</v>
      </c>
      <c r="K122" s="93">
        <f t="shared" ref="K122" si="180">SUM(K115)-SUM(J115)+K119</f>
        <v>255009.43999999994</v>
      </c>
      <c r="L122" s="93">
        <f t="shared" ref="L122" si="181">SUM(L115)-SUM(K115)+L119</f>
        <v>358659.39</v>
      </c>
      <c r="M122" s="93">
        <f t="shared" ref="M122" si="182">SUM(M115)-SUM(L115)+M119</f>
        <v>457485.55999999994</v>
      </c>
      <c r="N122" s="93">
        <f t="shared" ref="N122" si="183">SUM(N115)-SUM(M115)+N119</f>
        <v>381477.37000000005</v>
      </c>
      <c r="O122" s="93">
        <f t="shared" ref="O122" si="184">SUM(O115)-SUM(N115)+O119</f>
        <v>264806.26</v>
      </c>
      <c r="P122" s="93">
        <f t="shared" ref="P122" si="185">SUM(P115)-SUM(O115)+P119</f>
        <v>298753.75</v>
      </c>
      <c r="Q122" s="94"/>
      <c r="R122" s="95">
        <f>AVERAGE(E122:P122)</f>
        <v>273685.66250000003</v>
      </c>
    </row>
    <row r="123" spans="2:18" x14ac:dyDescent="0.15">
      <c r="B123" s="10"/>
      <c r="C123" s="11" t="s">
        <v>30</v>
      </c>
      <c r="D123" s="93">
        <v>213944.3</v>
      </c>
      <c r="E123" s="93">
        <f t="shared" ref="E123" si="186">SUM(E115)-SUM(D115)+E117</f>
        <v>206472.63999999998</v>
      </c>
      <c r="F123" s="93">
        <f t="shared" ref="F123" si="187">SUM(F115)-SUM(E115)+F117</f>
        <v>120177.21000000002</v>
      </c>
      <c r="G123" s="93">
        <f t="shared" ref="G123" si="188">SUM(G115)-SUM(F115)+G117</f>
        <v>194514.90999999997</v>
      </c>
      <c r="H123" s="93">
        <f t="shared" ref="H123" si="189">SUM(H115)-SUM(G115)+H117</f>
        <v>205481.47000000003</v>
      </c>
      <c r="I123" s="93">
        <f t="shared" ref="I123" si="190">SUM(I115)-SUM(H115)+I117</f>
        <v>244205.19999999998</v>
      </c>
      <c r="J123" s="93">
        <f t="shared" ref="J123" si="191">SUM(J115)-SUM(I115)+J117</f>
        <v>303059.73000000004</v>
      </c>
      <c r="K123" s="93">
        <f t="shared" ref="K123" si="192">SUM(K115)-SUM(J115)+K117</f>
        <v>255967.76999999996</v>
      </c>
      <c r="L123" s="93">
        <f t="shared" ref="L123" si="193">SUM(L115)-SUM(K115)+L117</f>
        <v>359617.72</v>
      </c>
      <c r="M123" s="93">
        <f t="shared" ref="M123" si="194">SUM(M115)-SUM(L115)+M117</f>
        <v>457610.55999999994</v>
      </c>
      <c r="N123" s="93">
        <f t="shared" ref="N123" si="195">SUM(N115)-SUM(M115)+N117</f>
        <v>383269.03</v>
      </c>
      <c r="O123" s="93">
        <f t="shared" ref="O123" si="196">SUM(O115)-SUM(N115)+O117</f>
        <v>264931.26</v>
      </c>
      <c r="P123" s="93">
        <f t="shared" ref="P123" si="197">SUM(P115)-SUM(O115)+P117</f>
        <v>300545.41000000003</v>
      </c>
      <c r="Q123" s="94"/>
      <c r="R123" s="95">
        <f>AVERAGE(E123:P123)</f>
        <v>274654.40916666668</v>
      </c>
    </row>
    <row r="124" spans="2:18" x14ac:dyDescent="0.1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33"/>
    </row>
    <row r="125" spans="2:18" s="5" customFormat="1" ht="11.25" thickBot="1" x14ac:dyDescent="0.2">
      <c r="B125" s="25"/>
      <c r="C125" s="25"/>
      <c r="D125" s="25">
        <v>42094</v>
      </c>
      <c r="E125" s="25">
        <v>42124</v>
      </c>
      <c r="F125" s="25">
        <v>42155</v>
      </c>
      <c r="G125" s="25">
        <v>42185</v>
      </c>
      <c r="H125" s="25">
        <v>42216</v>
      </c>
      <c r="I125" s="25">
        <v>42247</v>
      </c>
      <c r="J125" s="25">
        <v>42277</v>
      </c>
      <c r="K125" s="25">
        <v>42308</v>
      </c>
      <c r="L125" s="25">
        <v>42338</v>
      </c>
      <c r="M125" s="25">
        <v>42369</v>
      </c>
      <c r="N125" s="25">
        <v>42400</v>
      </c>
      <c r="O125" s="25">
        <v>42429</v>
      </c>
      <c r="P125" s="25">
        <v>42460</v>
      </c>
      <c r="R125" s="25" t="s">
        <v>25</v>
      </c>
    </row>
    <row r="126" spans="2:18" x14ac:dyDescent="0.15">
      <c r="B126" s="22" t="s">
        <v>14</v>
      </c>
      <c r="C126" s="3" t="s">
        <v>3</v>
      </c>
      <c r="D126" s="14">
        <v>2105842.4500000002</v>
      </c>
      <c r="E126" s="14">
        <v>1793325.79</v>
      </c>
      <c r="F126" s="14">
        <v>2110957.71</v>
      </c>
      <c r="G126" s="14">
        <v>2211479.5699999998</v>
      </c>
      <c r="H126" s="14">
        <v>1999176.47</v>
      </c>
      <c r="I126" s="14">
        <v>2248735.91</v>
      </c>
      <c r="J126" s="14">
        <v>2271664.81</v>
      </c>
      <c r="K126" s="14">
        <v>2287215</v>
      </c>
      <c r="L126" s="14">
        <v>2595589.4700000002</v>
      </c>
      <c r="M126" s="14">
        <v>2739667.83</v>
      </c>
      <c r="N126" s="14">
        <v>2703484.01</v>
      </c>
      <c r="O126" s="14">
        <v>2249236.5699999998</v>
      </c>
      <c r="P126" s="14">
        <v>2446476.37</v>
      </c>
      <c r="Q126" s="34"/>
      <c r="R126" s="27">
        <f t="shared" ref="R126:R134" si="198">AVERAGE(E126:P126)</f>
        <v>2304750.7925</v>
      </c>
    </row>
    <row r="127" spans="2:18" x14ac:dyDescent="0.15">
      <c r="C127" s="3" t="s">
        <v>0</v>
      </c>
      <c r="D127" s="14">
        <v>1370570.29</v>
      </c>
      <c r="E127" s="14">
        <v>1304527.06</v>
      </c>
      <c r="F127" s="14">
        <v>1246897.32</v>
      </c>
      <c r="G127" s="14">
        <v>1268837.76</v>
      </c>
      <c r="H127" s="14">
        <v>1465535.41</v>
      </c>
      <c r="I127" s="14">
        <v>1228819.22</v>
      </c>
      <c r="J127" s="14">
        <v>1441559.93</v>
      </c>
      <c r="K127" s="14">
        <v>1303566.8400000001</v>
      </c>
      <c r="L127" s="14">
        <v>1469217.58</v>
      </c>
      <c r="M127" s="14">
        <v>1395895.99</v>
      </c>
      <c r="N127" s="14">
        <v>1666989.62</v>
      </c>
      <c r="O127" s="14">
        <v>1394416.19</v>
      </c>
      <c r="P127" s="14">
        <v>1524087.54</v>
      </c>
      <c r="Q127" s="34"/>
      <c r="R127" s="28">
        <f t="shared" si="198"/>
        <v>1392529.2050000001</v>
      </c>
    </row>
    <row r="128" spans="2:18" x14ac:dyDescent="0.15">
      <c r="C128" s="3" t="s">
        <v>1</v>
      </c>
      <c r="D128" s="14">
        <v>1101625.1399999999</v>
      </c>
      <c r="E128" s="14">
        <v>1049179.19</v>
      </c>
      <c r="F128" s="14">
        <v>1029263.08</v>
      </c>
      <c r="G128" s="14">
        <v>928833.15</v>
      </c>
      <c r="H128" s="14">
        <v>954345.25</v>
      </c>
      <c r="I128" s="14">
        <v>1034392.64</v>
      </c>
      <c r="J128" s="14">
        <v>920600.09</v>
      </c>
      <c r="K128" s="14">
        <v>1008229.6</v>
      </c>
      <c r="L128" s="14">
        <v>1145453.6100000001</v>
      </c>
      <c r="M128" s="14">
        <v>1176436.31</v>
      </c>
      <c r="N128" s="14">
        <v>1220722.45</v>
      </c>
      <c r="O128" s="14">
        <v>1167754.07</v>
      </c>
      <c r="P128" s="14">
        <v>1070291.6399999999</v>
      </c>
      <c r="Q128" s="34"/>
      <c r="R128" s="28">
        <f t="shared" si="198"/>
        <v>1058791.7566666666</v>
      </c>
    </row>
    <row r="129" spans="2:20" x14ac:dyDescent="0.15">
      <c r="B129" s="10"/>
      <c r="C129" s="38" t="s">
        <v>2</v>
      </c>
      <c r="D129" s="39">
        <v>1998845.95</v>
      </c>
      <c r="E129" s="39">
        <v>2146427.41</v>
      </c>
      <c r="F129" s="39">
        <v>2097369.87</v>
      </c>
      <c r="G129" s="39">
        <v>1966719.92</v>
      </c>
      <c r="H129" s="39">
        <v>1811558.8</v>
      </c>
      <c r="I129" s="39">
        <v>1746181.42</v>
      </c>
      <c r="J129" s="39">
        <v>1796000.05</v>
      </c>
      <c r="K129" s="39">
        <v>1848926.38</v>
      </c>
      <c r="L129" s="39">
        <v>1982905.11</v>
      </c>
      <c r="M129" s="39">
        <v>2118213.86</v>
      </c>
      <c r="N129" s="39">
        <v>2287880.02</v>
      </c>
      <c r="O129" s="39">
        <v>2248619.2599999998</v>
      </c>
      <c r="P129" s="39">
        <v>2161759.13</v>
      </c>
      <c r="Q129" s="34"/>
      <c r="R129" s="29">
        <f t="shared" si="198"/>
        <v>2017713.4358333333</v>
      </c>
    </row>
    <row r="130" spans="2:20" x14ac:dyDescent="0.15">
      <c r="B130" s="10"/>
      <c r="C130" s="3" t="s">
        <v>6</v>
      </c>
      <c r="D130" s="14">
        <f t="shared" ref="D130:O130" si="199">SUM(D126:D129)</f>
        <v>6576883.8300000001</v>
      </c>
      <c r="E130" s="14">
        <f t="shared" si="199"/>
        <v>6293459.4500000002</v>
      </c>
      <c r="F130" s="14">
        <f t="shared" si="199"/>
        <v>6484487.9800000004</v>
      </c>
      <c r="G130" s="14">
        <f t="shared" si="199"/>
        <v>6375870.4000000004</v>
      </c>
      <c r="H130" s="14">
        <f t="shared" si="199"/>
        <v>6230615.9299999997</v>
      </c>
      <c r="I130" s="14">
        <f t="shared" si="199"/>
        <v>6258129.1899999995</v>
      </c>
      <c r="J130" s="14">
        <f t="shared" si="199"/>
        <v>6429824.8799999999</v>
      </c>
      <c r="K130" s="14">
        <f t="shared" si="199"/>
        <v>6447937.8199999994</v>
      </c>
      <c r="L130" s="14">
        <f t="shared" si="199"/>
        <v>7193165.7700000005</v>
      </c>
      <c r="M130" s="14">
        <f t="shared" si="199"/>
        <v>7430213.9900000002</v>
      </c>
      <c r="N130" s="14">
        <f t="shared" si="199"/>
        <v>7879076.0999999996</v>
      </c>
      <c r="O130" s="14">
        <f t="shared" si="199"/>
        <v>7060026.0899999999</v>
      </c>
      <c r="P130" s="14">
        <f t="shared" ref="P130" si="200">SUM(P126:P129)</f>
        <v>7202614.6799999997</v>
      </c>
      <c r="Q130" s="34"/>
      <c r="R130" s="28">
        <f t="shared" si="198"/>
        <v>6773785.1900000004</v>
      </c>
    </row>
    <row r="131" spans="2:20" x14ac:dyDescent="0.15">
      <c r="B131" s="10"/>
      <c r="C131" s="12" t="s">
        <v>4</v>
      </c>
      <c r="D131" s="16">
        <v>241397766.35999995</v>
      </c>
      <c r="E131" s="16">
        <v>243467315.51999998</v>
      </c>
      <c r="F131" s="16">
        <v>245526310.14000002</v>
      </c>
      <c r="G131" s="16">
        <v>248491858.55999997</v>
      </c>
      <c r="H131" s="16">
        <v>250341297.06999999</v>
      </c>
      <c r="I131" s="16">
        <v>254758553.68999997</v>
      </c>
      <c r="J131" s="16">
        <v>257307362.70000002</v>
      </c>
      <c r="K131" s="16">
        <v>259315386.54999998</v>
      </c>
      <c r="L131" s="16">
        <v>262061591.21000004</v>
      </c>
      <c r="M131" s="16">
        <v>264437585.99000004</v>
      </c>
      <c r="N131" s="16">
        <v>265625891.10999998</v>
      </c>
      <c r="O131" s="16">
        <v>264605710.07999998</v>
      </c>
      <c r="P131" s="16">
        <v>261947444.31999996</v>
      </c>
      <c r="Q131" s="35"/>
      <c r="R131" s="30">
        <f t="shared" si="198"/>
        <v>256490525.57833338</v>
      </c>
    </row>
    <row r="132" spans="2:20" x14ac:dyDescent="0.15">
      <c r="B132" s="10"/>
      <c r="C132" s="13" t="s">
        <v>5</v>
      </c>
      <c r="D132" s="18">
        <f t="shared" ref="D132:O132" si="201">IF(D131=0,0,D130/D131)</f>
        <v>2.7245006982342161E-2</v>
      </c>
      <c r="E132" s="18">
        <f t="shared" si="201"/>
        <v>2.5849299059129825E-2</v>
      </c>
      <c r="F132" s="18">
        <f t="shared" si="201"/>
        <v>2.6410562584117853E-2</v>
      </c>
      <c r="G132" s="18">
        <f t="shared" si="201"/>
        <v>2.5658266781647919E-2</v>
      </c>
      <c r="H132" s="18">
        <f t="shared" si="201"/>
        <v>2.4888486250264196E-2</v>
      </c>
      <c r="I132" s="18">
        <f t="shared" si="201"/>
        <v>2.456494237133695E-2</v>
      </c>
      <c r="J132" s="18">
        <f t="shared" si="201"/>
        <v>2.498888804630385E-2</v>
      </c>
      <c r="K132" s="18">
        <f t="shared" si="201"/>
        <v>2.486523420682844E-2</v>
      </c>
      <c r="L132" s="18">
        <f t="shared" si="201"/>
        <v>2.7448378592175453E-2</v>
      </c>
      <c r="M132" s="18">
        <f t="shared" si="201"/>
        <v>2.809817659688128E-2</v>
      </c>
      <c r="N132" s="18">
        <f t="shared" si="201"/>
        <v>2.9662304631054005E-2</v>
      </c>
      <c r="O132" s="18">
        <f t="shared" si="201"/>
        <v>2.6681306642496475E-2</v>
      </c>
      <c r="P132" s="18">
        <f t="shared" ref="P132" si="202">IF(P131=0,0,P130/P131)</f>
        <v>2.7496411345785642E-2</v>
      </c>
      <c r="Q132" s="36"/>
      <c r="R132" s="31">
        <f t="shared" si="198"/>
        <v>2.6384354759001818E-2</v>
      </c>
    </row>
    <row r="133" spans="2:20" x14ac:dyDescent="0.15">
      <c r="B133" s="10"/>
      <c r="C133" s="13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36"/>
      <c r="R133" s="31"/>
    </row>
    <row r="134" spans="2:20" x14ac:dyDescent="0.15">
      <c r="B134" s="10"/>
      <c r="C134" s="13" t="s">
        <v>49</v>
      </c>
      <c r="D134" s="16">
        <v>3201735.63</v>
      </c>
      <c r="E134" s="16">
        <v>3292912.4000000004</v>
      </c>
      <c r="F134" s="16">
        <v>3228678.26</v>
      </c>
      <c r="G134" s="16">
        <v>2990940.61</v>
      </c>
      <c r="H134" s="16">
        <v>2866432.49</v>
      </c>
      <c r="I134" s="16">
        <v>2879130.32</v>
      </c>
      <c r="J134" s="16">
        <v>2827398.56</v>
      </c>
      <c r="K134" s="16">
        <v>2968027.8899999997</v>
      </c>
      <c r="L134" s="16">
        <v>3256162.2300000004</v>
      </c>
      <c r="M134" s="16">
        <v>3294650.17</v>
      </c>
      <c r="N134" s="16">
        <v>3516747.8899999997</v>
      </c>
      <c r="O134" s="16">
        <v>3429513.65</v>
      </c>
      <c r="P134" s="16">
        <v>3243532.0599999996</v>
      </c>
      <c r="Q134" s="36"/>
      <c r="R134" s="30">
        <f t="shared" si="198"/>
        <v>3149510.5441666669</v>
      </c>
    </row>
    <row r="135" spans="2:20" x14ac:dyDescent="0.15">
      <c r="B135" s="10"/>
      <c r="C135" s="11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26"/>
      <c r="R135" s="32"/>
      <c r="T135" s="20"/>
    </row>
    <row r="136" spans="2:20" x14ac:dyDescent="0.15">
      <c r="B136" s="21"/>
      <c r="C136" s="11" t="s">
        <v>22</v>
      </c>
      <c r="D136" s="20">
        <v>1342189.4999999998</v>
      </c>
      <c r="E136" s="20">
        <v>1008506.9100000004</v>
      </c>
      <c r="F136" s="20">
        <v>1115209.19</v>
      </c>
      <c r="G136" s="20">
        <v>1239873.92</v>
      </c>
      <c r="H136" s="20">
        <v>1091002.6300000001</v>
      </c>
      <c r="I136" s="20">
        <v>1159423.3900000046</v>
      </c>
      <c r="J136" s="20">
        <v>988207.09000000008</v>
      </c>
      <c r="K136" s="20">
        <v>1129466.0900000001</v>
      </c>
      <c r="L136" s="20">
        <v>846884.12</v>
      </c>
      <c r="M136" s="20">
        <v>1247486.2479999999</v>
      </c>
      <c r="N136" s="20">
        <v>1006580.1600000007</v>
      </c>
      <c r="O136" s="20">
        <v>1181882.2799999998</v>
      </c>
      <c r="P136" s="20">
        <v>1231769.4559999998</v>
      </c>
      <c r="Q136" s="34"/>
      <c r="R136" s="28">
        <f>AVERAGE(E136:P136)</f>
        <v>1103857.6236666669</v>
      </c>
    </row>
    <row r="137" spans="2:20" x14ac:dyDescent="0.15">
      <c r="B137" s="10"/>
      <c r="C137" s="38" t="s">
        <v>23</v>
      </c>
      <c r="D137" s="40">
        <v>331952.09999999998</v>
      </c>
      <c r="E137" s="40">
        <v>444065.76</v>
      </c>
      <c r="F137" s="40">
        <v>164516.66</v>
      </c>
      <c r="G137" s="40">
        <v>177660.1</v>
      </c>
      <c r="H137" s="40">
        <v>145344.92000000001</v>
      </c>
      <c r="I137" s="40">
        <v>232141.6099999994</v>
      </c>
      <c r="J137" s="40">
        <v>154255.82999999999</v>
      </c>
      <c r="K137" s="40">
        <v>223345.45</v>
      </c>
      <c r="L137" s="40">
        <v>165857.89000000001</v>
      </c>
      <c r="M137" s="40">
        <v>167847.71</v>
      </c>
      <c r="N137" s="40">
        <v>126419.5</v>
      </c>
      <c r="O137" s="40">
        <v>166193.88</v>
      </c>
      <c r="P137" s="40">
        <v>178519.04000000001</v>
      </c>
      <c r="Q137" s="37"/>
      <c r="R137" s="29">
        <f>AVERAGE(E137:P137)</f>
        <v>195514.02916666659</v>
      </c>
    </row>
    <row r="138" spans="2:20" x14ac:dyDescent="0.15">
      <c r="B138" s="10"/>
      <c r="C138" s="13" t="s">
        <v>24</v>
      </c>
      <c r="D138" s="17">
        <f t="shared" ref="D138:O138" si="203">D136-D137</f>
        <v>1010237.3999999998</v>
      </c>
      <c r="E138" s="17">
        <f t="shared" si="203"/>
        <v>564441.15000000037</v>
      </c>
      <c r="F138" s="17">
        <f t="shared" si="203"/>
        <v>950692.52999999991</v>
      </c>
      <c r="G138" s="17">
        <f t="shared" si="203"/>
        <v>1062213.8199999998</v>
      </c>
      <c r="H138" s="17">
        <f t="shared" si="203"/>
        <v>945657.71000000008</v>
      </c>
      <c r="I138" s="17">
        <f t="shared" si="203"/>
        <v>927281.78000000515</v>
      </c>
      <c r="J138" s="17">
        <f t="shared" si="203"/>
        <v>833951.26000000013</v>
      </c>
      <c r="K138" s="17">
        <f t="shared" si="203"/>
        <v>906120.64000000013</v>
      </c>
      <c r="L138" s="17">
        <f t="shared" si="203"/>
        <v>681026.23</v>
      </c>
      <c r="M138" s="17">
        <f t="shared" si="203"/>
        <v>1079638.5379999999</v>
      </c>
      <c r="N138" s="17">
        <f t="shared" si="203"/>
        <v>880160.66000000073</v>
      </c>
      <c r="O138" s="17">
        <f t="shared" si="203"/>
        <v>1015688.3999999998</v>
      </c>
      <c r="P138" s="17">
        <f t="shared" ref="P138" si="204">P136-P137</f>
        <v>1053250.4159999997</v>
      </c>
      <c r="Q138" s="35"/>
      <c r="R138" s="30">
        <f>AVERAGE(E138:P138)</f>
        <v>908343.59450000047</v>
      </c>
    </row>
    <row r="139" spans="2:20" x14ac:dyDescent="0.15">
      <c r="B139" s="10"/>
      <c r="C139" s="13" t="s">
        <v>5</v>
      </c>
      <c r="D139" s="18">
        <f t="shared" ref="D139:O139" si="205">IF(D131=0,0,D138/D131)</f>
        <v>4.1849492446977251E-3</v>
      </c>
      <c r="E139" s="18">
        <f t="shared" si="205"/>
        <v>2.3183446566306496E-3</v>
      </c>
      <c r="F139" s="18">
        <f t="shared" si="205"/>
        <v>3.8720596968117652E-3</v>
      </c>
      <c r="G139" s="18">
        <f t="shared" si="205"/>
        <v>4.2746423410226992E-3</v>
      </c>
      <c r="H139" s="18">
        <f t="shared" si="205"/>
        <v>3.7774738769352023E-3</v>
      </c>
      <c r="I139" s="18">
        <f t="shared" si="205"/>
        <v>3.6398455187037896E-3</v>
      </c>
      <c r="J139" s="18">
        <f t="shared" si="205"/>
        <v>3.2410703341292303E-3</v>
      </c>
      <c r="K139" s="18">
        <f t="shared" si="205"/>
        <v>3.494280274129766E-3</v>
      </c>
      <c r="L139" s="18">
        <f t="shared" si="205"/>
        <v>2.5987258447739007E-3</v>
      </c>
      <c r="M139" s="18">
        <f t="shared" si="205"/>
        <v>4.0827726283994576E-3</v>
      </c>
      <c r="N139" s="18">
        <f t="shared" si="205"/>
        <v>3.313534897979926E-3</v>
      </c>
      <c r="O139" s="18">
        <f t="shared" si="205"/>
        <v>3.838497663912544E-3</v>
      </c>
      <c r="P139" s="18">
        <f t="shared" ref="P139" si="206">IF(P131=0,0,P138/P131)</f>
        <v>4.0208463141687655E-3</v>
      </c>
      <c r="Q139" s="36"/>
      <c r="R139" s="31">
        <f>AVERAGE(E139:P139)</f>
        <v>3.539341170633141E-3</v>
      </c>
    </row>
    <row r="140" spans="2:20" x14ac:dyDescent="0.15">
      <c r="B140" s="10"/>
      <c r="C140" s="13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36"/>
      <c r="R140" s="31"/>
    </row>
    <row r="141" spans="2:20" x14ac:dyDescent="0.15">
      <c r="B141" s="10"/>
      <c r="C141" s="11" t="s">
        <v>29</v>
      </c>
      <c r="D141" s="93">
        <v>1118099.7200000002</v>
      </c>
      <c r="E141" s="93">
        <f t="shared" ref="E141" si="207">SUM(E134)-SUM(D134)+E138</f>
        <v>655617.92000000086</v>
      </c>
      <c r="F141" s="93">
        <f t="shared" ref="F141" si="208">SUM(F134)-SUM(E134)+F138</f>
        <v>886458.38999999932</v>
      </c>
      <c r="G141" s="93">
        <f t="shared" ref="G141" si="209">SUM(G134)-SUM(F134)+G138</f>
        <v>824476.16999999993</v>
      </c>
      <c r="H141" s="93">
        <f t="shared" ref="H141" si="210">SUM(H134)-SUM(G134)+H138</f>
        <v>821149.59000000043</v>
      </c>
      <c r="I141" s="93">
        <f t="shared" ref="I141" si="211">SUM(I134)-SUM(H134)+I138</f>
        <v>939979.61000000476</v>
      </c>
      <c r="J141" s="93">
        <f t="shared" ref="J141" si="212">SUM(J134)-SUM(I134)+J138</f>
        <v>782219.50000000035</v>
      </c>
      <c r="K141" s="93">
        <f t="shared" ref="K141" si="213">SUM(K134)-SUM(J134)+K138</f>
        <v>1046749.9699999997</v>
      </c>
      <c r="L141" s="93">
        <f t="shared" ref="L141" si="214">SUM(L134)-SUM(K134)+L138</f>
        <v>969160.57000000076</v>
      </c>
      <c r="M141" s="93">
        <f t="shared" ref="M141" si="215">SUM(M134)-SUM(L134)+M138</f>
        <v>1118126.4779999994</v>
      </c>
      <c r="N141" s="93">
        <f t="shared" ref="N141" si="216">SUM(N134)-SUM(M134)+N138</f>
        <v>1102258.3800000004</v>
      </c>
      <c r="O141" s="93">
        <f t="shared" ref="O141" si="217">SUM(O134)-SUM(N134)+O138</f>
        <v>928454.16</v>
      </c>
      <c r="P141" s="93">
        <f t="shared" ref="P141" si="218">SUM(P134)-SUM(O134)+P138</f>
        <v>867268.82599999942</v>
      </c>
      <c r="Q141" s="94"/>
      <c r="R141" s="95">
        <f>AVERAGE(E141:P141)</f>
        <v>911826.63033333374</v>
      </c>
    </row>
    <row r="142" spans="2:20" x14ac:dyDescent="0.15">
      <c r="B142" s="10"/>
      <c r="C142" s="11" t="s">
        <v>30</v>
      </c>
      <c r="D142" s="93">
        <v>1450051.82</v>
      </c>
      <c r="E142" s="93">
        <f t="shared" ref="E142" si="219">SUM(E134)-SUM(D134)+E136</f>
        <v>1099683.6800000009</v>
      </c>
      <c r="F142" s="93">
        <f t="shared" ref="F142" si="220">SUM(F134)-SUM(E134)+F136</f>
        <v>1050975.0499999993</v>
      </c>
      <c r="G142" s="93">
        <f t="shared" ref="G142" si="221">SUM(G134)-SUM(F134)+G136</f>
        <v>1002136.27</v>
      </c>
      <c r="H142" s="93">
        <f t="shared" ref="H142" si="222">SUM(H134)-SUM(G134)+H136</f>
        <v>966494.51000000047</v>
      </c>
      <c r="I142" s="93">
        <f t="shared" ref="I142" si="223">SUM(I134)-SUM(H134)+I136</f>
        <v>1172121.2200000042</v>
      </c>
      <c r="J142" s="93">
        <f t="shared" ref="J142" si="224">SUM(J134)-SUM(I134)+J136</f>
        <v>936475.33000000031</v>
      </c>
      <c r="K142" s="93">
        <f t="shared" ref="K142" si="225">SUM(K134)-SUM(J134)+K136</f>
        <v>1270095.4199999997</v>
      </c>
      <c r="L142" s="93">
        <f t="shared" ref="L142" si="226">SUM(L134)-SUM(K134)+L136</f>
        <v>1135018.4600000009</v>
      </c>
      <c r="M142" s="93">
        <f t="shared" ref="M142" si="227">SUM(M134)-SUM(L134)+M136</f>
        <v>1285974.1879999994</v>
      </c>
      <c r="N142" s="93">
        <f t="shared" ref="N142" si="228">SUM(N134)-SUM(M134)+N136</f>
        <v>1228677.8800000004</v>
      </c>
      <c r="O142" s="93">
        <f t="shared" ref="O142" si="229">SUM(O134)-SUM(N134)+O136</f>
        <v>1094648.04</v>
      </c>
      <c r="P142" s="93">
        <f t="shared" ref="P142" si="230">SUM(P134)-SUM(O134)+P136</f>
        <v>1045787.8659999995</v>
      </c>
      <c r="Q142" s="94"/>
      <c r="R142" s="95">
        <f>AVERAGE(E142:P142)</f>
        <v>1107340.6595000003</v>
      </c>
    </row>
    <row r="143" spans="2:20" x14ac:dyDescent="0.1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33"/>
    </row>
    <row r="144" spans="2:20" s="5" customFormat="1" ht="11.25" thickBot="1" x14ac:dyDescent="0.2">
      <c r="B144" s="24"/>
      <c r="C144" s="24"/>
      <c r="D144" s="24">
        <v>42094</v>
      </c>
      <c r="E144" s="24">
        <v>42124</v>
      </c>
      <c r="F144" s="24">
        <v>42155</v>
      </c>
      <c r="G144" s="24">
        <v>42185</v>
      </c>
      <c r="H144" s="24">
        <v>42216</v>
      </c>
      <c r="I144" s="24">
        <v>42247</v>
      </c>
      <c r="J144" s="24">
        <v>42277</v>
      </c>
      <c r="K144" s="24">
        <v>42308</v>
      </c>
      <c r="L144" s="24">
        <v>42338</v>
      </c>
      <c r="M144" s="24">
        <v>42369</v>
      </c>
      <c r="N144" s="24">
        <v>42400</v>
      </c>
      <c r="O144" s="24">
        <v>42429</v>
      </c>
      <c r="P144" s="24">
        <v>42460</v>
      </c>
      <c r="R144" s="24" t="s">
        <v>25</v>
      </c>
    </row>
    <row r="145" spans="2:18" x14ac:dyDescent="0.15">
      <c r="B145" s="23" t="s">
        <v>16</v>
      </c>
      <c r="C145" s="3" t="s">
        <v>3</v>
      </c>
      <c r="D145" s="14">
        <f t="shared" ref="D145:O145" si="231">D12+D31</f>
        <v>23420813.920000002</v>
      </c>
      <c r="E145" s="14">
        <f t="shared" si="231"/>
        <v>18663902.199999999</v>
      </c>
      <c r="F145" s="14">
        <f t="shared" si="231"/>
        <v>22069590.510000002</v>
      </c>
      <c r="G145" s="14">
        <f t="shared" si="231"/>
        <v>20488245.920000002</v>
      </c>
      <c r="H145" s="14">
        <f t="shared" si="231"/>
        <v>21620233.549999997</v>
      </c>
      <c r="I145" s="14">
        <f t="shared" si="231"/>
        <v>21086820.210000001</v>
      </c>
      <c r="J145" s="14">
        <f t="shared" si="231"/>
        <v>20645689.68</v>
      </c>
      <c r="K145" s="14">
        <f t="shared" si="231"/>
        <v>20161780.5</v>
      </c>
      <c r="L145" s="14">
        <f t="shared" si="231"/>
        <v>17871704.850000001</v>
      </c>
      <c r="M145" s="14">
        <f t="shared" si="231"/>
        <v>18911257.043400001</v>
      </c>
      <c r="N145" s="14">
        <f t="shared" si="231"/>
        <v>21379157.9586</v>
      </c>
      <c r="O145" s="14">
        <f t="shared" si="231"/>
        <v>18162449.9844</v>
      </c>
      <c r="P145" s="14">
        <f t="shared" ref="P145:P148" si="232">P12+P31</f>
        <v>20434264.186999999</v>
      </c>
      <c r="Q145" s="34"/>
      <c r="R145" s="41">
        <f t="shared" ref="R145:R151" si="233">AVERAGE(E145:P145)</f>
        <v>20124591.382783335</v>
      </c>
    </row>
    <row r="146" spans="2:18" x14ac:dyDescent="0.15">
      <c r="C146" s="3" t="s">
        <v>0</v>
      </c>
      <c r="D146" s="14">
        <f t="shared" ref="D146:O146" si="234">D13+D32</f>
        <v>9903119.75</v>
      </c>
      <c r="E146" s="14">
        <f t="shared" si="234"/>
        <v>9274346.8999999985</v>
      </c>
      <c r="F146" s="14">
        <f t="shared" si="234"/>
        <v>9084946.709999999</v>
      </c>
      <c r="G146" s="14">
        <f t="shared" si="234"/>
        <v>9625379.9499999993</v>
      </c>
      <c r="H146" s="14">
        <f t="shared" si="234"/>
        <v>10278747</v>
      </c>
      <c r="I146" s="14">
        <f t="shared" si="234"/>
        <v>10142216.98</v>
      </c>
      <c r="J146" s="14">
        <f t="shared" si="234"/>
        <v>9707485.8900000006</v>
      </c>
      <c r="K146" s="14">
        <f t="shared" si="234"/>
        <v>9170109.5899999999</v>
      </c>
      <c r="L146" s="14">
        <f t="shared" si="234"/>
        <v>9403555.8300000001</v>
      </c>
      <c r="M146" s="14">
        <f t="shared" si="234"/>
        <v>8475135.7318000011</v>
      </c>
      <c r="N146" s="14">
        <f t="shared" si="234"/>
        <v>10163086.2278</v>
      </c>
      <c r="O146" s="14">
        <f t="shared" si="234"/>
        <v>7553392.2899999991</v>
      </c>
      <c r="P146" s="14">
        <f t="shared" si="232"/>
        <v>7340236.3303999994</v>
      </c>
      <c r="Q146" s="14"/>
      <c r="R146" s="42">
        <f t="shared" si="233"/>
        <v>9184886.6191666685</v>
      </c>
    </row>
    <row r="147" spans="2:18" x14ac:dyDescent="0.15">
      <c r="B147" s="10"/>
      <c r="C147" s="3" t="s">
        <v>1</v>
      </c>
      <c r="D147" s="14">
        <f t="shared" ref="D147:O147" si="235">D14+D33</f>
        <v>5583509.6899999995</v>
      </c>
      <c r="E147" s="14">
        <f t="shared" si="235"/>
        <v>5869798.1699999999</v>
      </c>
      <c r="F147" s="14">
        <f t="shared" si="235"/>
        <v>6721993</v>
      </c>
      <c r="G147" s="14">
        <f t="shared" si="235"/>
        <v>6770370.0699999994</v>
      </c>
      <c r="H147" s="14">
        <f t="shared" si="235"/>
        <v>6530839.8399999999</v>
      </c>
      <c r="I147" s="14">
        <f t="shared" si="235"/>
        <v>6578194.7699999996</v>
      </c>
      <c r="J147" s="14">
        <f t="shared" si="235"/>
        <v>6521068.75</v>
      </c>
      <c r="K147" s="14">
        <f t="shared" si="235"/>
        <v>7289572.6600000001</v>
      </c>
      <c r="L147" s="14">
        <f t="shared" si="235"/>
        <v>5954000.6400000006</v>
      </c>
      <c r="M147" s="14">
        <f t="shared" si="235"/>
        <v>6119303.9737</v>
      </c>
      <c r="N147" s="14">
        <f t="shared" si="235"/>
        <v>5951434.1524</v>
      </c>
      <c r="O147" s="14">
        <f t="shared" si="235"/>
        <v>5798288.3494000006</v>
      </c>
      <c r="P147" s="14">
        <f t="shared" si="232"/>
        <v>6091205.9394000005</v>
      </c>
      <c r="Q147" s="14"/>
      <c r="R147" s="42">
        <f t="shared" si="233"/>
        <v>6349672.5262416666</v>
      </c>
    </row>
    <row r="148" spans="2:18" x14ac:dyDescent="0.15">
      <c r="B148" s="10"/>
      <c r="C148" s="8" t="s">
        <v>2</v>
      </c>
      <c r="D148" s="15">
        <f t="shared" ref="D148:O148" si="236">D15+D34</f>
        <v>76204837.959999993</v>
      </c>
      <c r="E148" s="15">
        <f t="shared" si="236"/>
        <v>74193840.519999996</v>
      </c>
      <c r="F148" s="15">
        <f t="shared" si="236"/>
        <v>74284859.859999999</v>
      </c>
      <c r="G148" s="15">
        <f t="shared" si="236"/>
        <v>74864105.729999989</v>
      </c>
      <c r="H148" s="15">
        <f t="shared" si="236"/>
        <v>74206447.319999993</v>
      </c>
      <c r="I148" s="15">
        <f t="shared" si="236"/>
        <v>72956994.099999994</v>
      </c>
      <c r="J148" s="15">
        <f t="shared" si="236"/>
        <v>71241506.050000012</v>
      </c>
      <c r="K148" s="15">
        <f t="shared" si="236"/>
        <v>71342977.859999999</v>
      </c>
      <c r="L148" s="15">
        <f t="shared" si="236"/>
        <v>72797179.060000002</v>
      </c>
      <c r="M148" s="15">
        <f t="shared" si="236"/>
        <v>71390130.143999994</v>
      </c>
      <c r="N148" s="15">
        <f t="shared" si="236"/>
        <v>71716503.477699995</v>
      </c>
      <c r="O148" s="15">
        <f t="shared" si="236"/>
        <v>70987374.766499996</v>
      </c>
      <c r="P148" s="15">
        <f t="shared" si="232"/>
        <v>69341473.814700007</v>
      </c>
      <c r="Q148" s="49"/>
      <c r="R148" s="46">
        <f t="shared" si="233"/>
        <v>72443616.058575004</v>
      </c>
    </row>
    <row r="149" spans="2:18" x14ac:dyDescent="0.15">
      <c r="B149" s="10"/>
      <c r="C149" s="3" t="s">
        <v>6</v>
      </c>
      <c r="D149" s="14">
        <f t="shared" ref="D149:O149" si="237">SUM(D145:D148)</f>
        <v>115112281.31999999</v>
      </c>
      <c r="E149" s="14">
        <f t="shared" si="237"/>
        <v>108001887.78999999</v>
      </c>
      <c r="F149" s="14">
        <f t="shared" si="237"/>
        <v>112161390.08</v>
      </c>
      <c r="G149" s="14">
        <f t="shared" si="237"/>
        <v>111748101.66999999</v>
      </c>
      <c r="H149" s="14">
        <f t="shared" si="237"/>
        <v>112636267.70999999</v>
      </c>
      <c r="I149" s="14">
        <f t="shared" si="237"/>
        <v>110764226.06</v>
      </c>
      <c r="J149" s="14">
        <f t="shared" si="237"/>
        <v>108115750.37</v>
      </c>
      <c r="K149" s="14">
        <f t="shared" si="237"/>
        <v>107964440.61</v>
      </c>
      <c r="L149" s="14">
        <f t="shared" si="237"/>
        <v>106026440.38</v>
      </c>
      <c r="M149" s="14">
        <f t="shared" si="237"/>
        <v>104895826.89289999</v>
      </c>
      <c r="N149" s="14">
        <f t="shared" si="237"/>
        <v>109210181.81649999</v>
      </c>
      <c r="O149" s="14">
        <f t="shared" si="237"/>
        <v>102501505.39030001</v>
      </c>
      <c r="P149" s="14">
        <f t="shared" ref="P149" si="238">SUM(P145:P148)</f>
        <v>103207180.27150001</v>
      </c>
      <c r="Q149" s="49"/>
      <c r="R149" s="47">
        <f t="shared" si="233"/>
        <v>108102766.58676668</v>
      </c>
    </row>
    <row r="150" spans="2:18" x14ac:dyDescent="0.15">
      <c r="B150" s="10"/>
      <c r="C150" s="12" t="s">
        <v>4</v>
      </c>
      <c r="D150" s="16">
        <f t="shared" ref="D150:O150" si="239">D17+D36</f>
        <v>5937235627.9100008</v>
      </c>
      <c r="E150" s="16">
        <f t="shared" si="239"/>
        <v>5946377309.6499996</v>
      </c>
      <c r="F150" s="16">
        <f t="shared" si="239"/>
        <v>5935001601.3400011</v>
      </c>
      <c r="G150" s="16">
        <f t="shared" si="239"/>
        <v>5929891922.8000002</v>
      </c>
      <c r="H150" s="16">
        <f t="shared" si="239"/>
        <v>5924117065.1299992</v>
      </c>
      <c r="I150" s="16">
        <f t="shared" si="239"/>
        <v>5929594960.829999</v>
      </c>
      <c r="J150" s="16">
        <f t="shared" si="239"/>
        <v>5934881767.3900013</v>
      </c>
      <c r="K150" s="16">
        <f t="shared" si="239"/>
        <v>5948197579.7600002</v>
      </c>
      <c r="L150" s="16">
        <f t="shared" si="239"/>
        <v>5944694111.4099989</v>
      </c>
      <c r="M150" s="16">
        <f t="shared" si="239"/>
        <v>5933929563.2631998</v>
      </c>
      <c r="N150" s="16">
        <f t="shared" si="239"/>
        <v>5929036015.9331989</v>
      </c>
      <c r="O150" s="16">
        <f t="shared" si="239"/>
        <v>5911048894.6096001</v>
      </c>
      <c r="P150" s="16">
        <f t="shared" ref="P150" si="240">P17+P36</f>
        <v>5889964171.5821991</v>
      </c>
      <c r="Q150" s="16"/>
      <c r="R150" s="43">
        <f t="shared" si="233"/>
        <v>5929727913.6415167</v>
      </c>
    </row>
    <row r="151" spans="2:18" x14ac:dyDescent="0.15">
      <c r="C151" s="13" t="s">
        <v>5</v>
      </c>
      <c r="D151" s="18">
        <f t="shared" ref="D151:O151" si="241">IF(D150=0,0,D149/D150)</f>
        <v>1.9388194866121779E-2</v>
      </c>
      <c r="E151" s="18">
        <f t="shared" si="241"/>
        <v>1.8162636201159075E-2</v>
      </c>
      <c r="F151" s="18">
        <f t="shared" si="241"/>
        <v>1.8898291460389204E-2</v>
      </c>
      <c r="G151" s="18">
        <f t="shared" si="241"/>
        <v>1.8844879995255345E-2</v>
      </c>
      <c r="H151" s="18">
        <f t="shared" si="241"/>
        <v>1.901317385724691E-2</v>
      </c>
      <c r="I151" s="18">
        <f t="shared" si="241"/>
        <v>1.8679897495814064E-2</v>
      </c>
      <c r="J151" s="18">
        <f t="shared" si="241"/>
        <v>1.8217001552424582E-2</v>
      </c>
      <c r="K151" s="18">
        <f t="shared" si="241"/>
        <v>1.8150782512230568E-2</v>
      </c>
      <c r="L151" s="18">
        <f t="shared" si="241"/>
        <v>1.7835474524500301E-2</v>
      </c>
      <c r="M151" s="18">
        <f t="shared" si="241"/>
        <v>1.7677295588796212E-2</v>
      </c>
      <c r="N151" s="18">
        <f t="shared" si="241"/>
        <v>1.8419551091107832E-2</v>
      </c>
      <c r="O151" s="18">
        <f t="shared" si="241"/>
        <v>1.7340662751711141E-2</v>
      </c>
      <c r="P151" s="18">
        <f t="shared" ref="P151" si="242">IF(P150=0,0,P149/P150)</f>
        <v>1.7522548060555664E-2</v>
      </c>
      <c r="Q151" s="18"/>
      <c r="R151" s="45">
        <f t="shared" si="233"/>
        <v>1.8230182924265908E-2</v>
      </c>
    </row>
    <row r="152" spans="2:18" x14ac:dyDescent="0.15">
      <c r="C152" s="13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45"/>
    </row>
    <row r="153" spans="2:18" x14ac:dyDescent="0.15">
      <c r="C153" s="13" t="s">
        <v>48</v>
      </c>
      <c r="D153" s="16">
        <v>5973654188.9200001</v>
      </c>
      <c r="E153" s="16">
        <v>5982238310.3699999</v>
      </c>
      <c r="F153" s="16">
        <v>5971716566.1999998</v>
      </c>
      <c r="G153" s="16">
        <v>5967112499.8000002</v>
      </c>
      <c r="H153" s="16">
        <v>5962414717.5799999</v>
      </c>
      <c r="I153" s="16">
        <v>5968901114.3999996</v>
      </c>
      <c r="J153" s="16">
        <v>5975053039.6500006</v>
      </c>
      <c r="K153" s="16">
        <v>5988909009.1999998</v>
      </c>
      <c r="L153" s="16">
        <v>5986650800.2699995</v>
      </c>
      <c r="M153" s="16">
        <v>5974781985.8800001</v>
      </c>
      <c r="N153" s="16">
        <v>5972682115.5699997</v>
      </c>
      <c r="O153" s="16">
        <v>5955296434.0900002</v>
      </c>
      <c r="P153" s="16">
        <v>5938554429.8800001</v>
      </c>
      <c r="Q153" s="18"/>
      <c r="R153" s="43">
        <f>AVERAGE(E153:P153)</f>
        <v>5970359251.9075003</v>
      </c>
    </row>
    <row r="154" spans="2:18" x14ac:dyDescent="0.15">
      <c r="C154" s="13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8"/>
      <c r="R154" s="45"/>
    </row>
    <row r="155" spans="2:18" x14ac:dyDescent="0.15">
      <c r="C155" s="13" t="s">
        <v>49</v>
      </c>
      <c r="D155" s="16">
        <f t="shared" ref="D155:N155" si="243">SUM(D20,D39)</f>
        <v>111355153.25</v>
      </c>
      <c r="E155" s="16">
        <f t="shared" si="243"/>
        <v>108770995.81</v>
      </c>
      <c r="F155" s="16">
        <f t="shared" si="243"/>
        <v>108454910.37</v>
      </c>
      <c r="G155" s="16">
        <f t="shared" si="243"/>
        <v>106674686.59</v>
      </c>
      <c r="H155" s="16">
        <f t="shared" si="243"/>
        <v>105775354.25999999</v>
      </c>
      <c r="I155" s="16">
        <f t="shared" si="243"/>
        <v>105134702.22999999</v>
      </c>
      <c r="J155" s="16">
        <f t="shared" si="243"/>
        <v>102375835.40000001</v>
      </c>
      <c r="K155" s="16">
        <f t="shared" si="243"/>
        <v>103217558.69</v>
      </c>
      <c r="L155" s="16">
        <f t="shared" si="243"/>
        <v>102305079.55</v>
      </c>
      <c r="M155" s="16">
        <f t="shared" si="243"/>
        <v>106432951.8522</v>
      </c>
      <c r="N155" s="16">
        <f t="shared" si="243"/>
        <v>105430787.4676</v>
      </c>
      <c r="O155" s="16">
        <f t="shared" ref="O155:P155" si="244">SUM(O20,O39)</f>
        <v>104236763.014</v>
      </c>
      <c r="P155" s="16">
        <f t="shared" si="244"/>
        <v>104222584.85070001</v>
      </c>
      <c r="Q155" s="18"/>
      <c r="R155" s="43">
        <f>AVERAGE(E155:P155)</f>
        <v>105252684.17370832</v>
      </c>
    </row>
    <row r="156" spans="2:18" x14ac:dyDescent="0.15">
      <c r="C156" s="3"/>
      <c r="R156" s="44"/>
    </row>
    <row r="157" spans="2:18" x14ac:dyDescent="0.15">
      <c r="B157" s="21"/>
      <c r="C157" s="11" t="s">
        <v>22</v>
      </c>
      <c r="D157" s="20">
        <f t="shared" ref="D157:O157" si="245">D22+D41</f>
        <v>2351714.4600000009</v>
      </c>
      <c r="E157" s="20">
        <f t="shared" si="245"/>
        <v>3632646.2317999997</v>
      </c>
      <c r="F157" s="20">
        <f t="shared" si="245"/>
        <v>2086807.8387000018</v>
      </c>
      <c r="G157" s="20">
        <f t="shared" si="245"/>
        <v>1467405.3091999996</v>
      </c>
      <c r="H157" s="20">
        <f t="shared" si="245"/>
        <v>2752798.0699999975</v>
      </c>
      <c r="I157" s="20">
        <f t="shared" si="245"/>
        <v>1902817.4468999952</v>
      </c>
      <c r="J157" s="20">
        <f t="shared" si="245"/>
        <v>2243654.2361999983</v>
      </c>
      <c r="K157" s="20">
        <f t="shared" si="245"/>
        <v>1997561.1753000019</v>
      </c>
      <c r="L157" s="20">
        <f t="shared" si="245"/>
        <v>1867076.2029999986</v>
      </c>
      <c r="M157" s="20">
        <f t="shared" si="245"/>
        <v>3728423.5782502312</v>
      </c>
      <c r="N157" s="20">
        <f t="shared" si="245"/>
        <v>1646152.3977497742</v>
      </c>
      <c r="O157" s="20">
        <f t="shared" si="245"/>
        <v>2256301.2399999979</v>
      </c>
      <c r="P157" s="20">
        <f t="shared" ref="P157:P158" si="246">P22+P41</f>
        <v>-1379955.728487812</v>
      </c>
      <c r="Q157" s="20"/>
      <c r="R157" s="42">
        <f>AVERAGE(E157:P157)</f>
        <v>2016807.3332176821</v>
      </c>
    </row>
    <row r="158" spans="2:18" x14ac:dyDescent="0.15">
      <c r="B158" s="10"/>
      <c r="C158" s="8" t="s">
        <v>23</v>
      </c>
      <c r="D158" s="15">
        <f t="shared" ref="D158:O158" si="247">D23+D42</f>
        <v>1370963.36</v>
      </c>
      <c r="E158" s="15">
        <f t="shared" si="247"/>
        <v>413095.54000000004</v>
      </c>
      <c r="F158" s="15">
        <f t="shared" si="247"/>
        <v>353816.47</v>
      </c>
      <c r="G158" s="15">
        <f t="shared" si="247"/>
        <v>439764.79000000004</v>
      </c>
      <c r="H158" s="15">
        <f t="shared" si="247"/>
        <v>652819.07000000007</v>
      </c>
      <c r="I158" s="15">
        <f t="shared" si="247"/>
        <v>676438.21999999881</v>
      </c>
      <c r="J158" s="15">
        <f t="shared" si="247"/>
        <v>982707.91999999993</v>
      </c>
      <c r="K158" s="15">
        <f t="shared" si="247"/>
        <v>616736.29999999993</v>
      </c>
      <c r="L158" s="15">
        <f t="shared" si="247"/>
        <v>796339.25</v>
      </c>
      <c r="M158" s="15">
        <f t="shared" si="247"/>
        <v>537728.31000000006</v>
      </c>
      <c r="N158" s="15">
        <f t="shared" si="247"/>
        <v>598645.34000000125</v>
      </c>
      <c r="O158" s="15">
        <f t="shared" si="247"/>
        <v>879865.36</v>
      </c>
      <c r="P158" s="15">
        <f t="shared" si="246"/>
        <v>1631759.35</v>
      </c>
      <c r="Q158" s="20"/>
      <c r="R158" s="46">
        <f>AVERAGE(E158:P158)</f>
        <v>714976.32666666678</v>
      </c>
    </row>
    <row r="159" spans="2:18" x14ac:dyDescent="0.15">
      <c r="B159" s="10"/>
      <c r="C159" s="13" t="s">
        <v>24</v>
      </c>
      <c r="D159" s="17">
        <f t="shared" ref="D159:O159" si="248">D157-D158</f>
        <v>980751.10000000079</v>
      </c>
      <c r="E159" s="17">
        <f t="shared" si="248"/>
        <v>3219550.6917999997</v>
      </c>
      <c r="F159" s="17">
        <f t="shared" si="248"/>
        <v>1732991.3687000019</v>
      </c>
      <c r="G159" s="17">
        <f t="shared" si="248"/>
        <v>1027640.5191999995</v>
      </c>
      <c r="H159" s="17">
        <f t="shared" si="248"/>
        <v>2099978.9999999972</v>
      </c>
      <c r="I159" s="17">
        <f t="shared" si="248"/>
        <v>1226379.2268999964</v>
      </c>
      <c r="J159" s="17">
        <f t="shared" si="248"/>
        <v>1260946.3161999984</v>
      </c>
      <c r="K159" s="17">
        <f t="shared" si="248"/>
        <v>1380824.8753000018</v>
      </c>
      <c r="L159" s="17">
        <f t="shared" si="248"/>
        <v>1070736.9529999986</v>
      </c>
      <c r="M159" s="17">
        <f t="shared" si="248"/>
        <v>3190695.2682502312</v>
      </c>
      <c r="N159" s="17">
        <f t="shared" si="248"/>
        <v>1047507.0577497729</v>
      </c>
      <c r="O159" s="17">
        <f t="shared" si="248"/>
        <v>1376435.879999998</v>
      </c>
      <c r="P159" s="17">
        <f t="shared" ref="P159" si="249">P157-P158</f>
        <v>-3011715.0784878121</v>
      </c>
      <c r="Q159" s="17"/>
      <c r="R159" s="48">
        <f>AVERAGE(E159:P159)</f>
        <v>1301831.0065510154</v>
      </c>
    </row>
    <row r="160" spans="2:18" x14ac:dyDescent="0.15">
      <c r="B160" s="10"/>
      <c r="C160" s="13" t="s">
        <v>5</v>
      </c>
      <c r="D160" s="18">
        <f t="shared" ref="D160:O160" si="250">IF(D150=0,0,D159/D150)</f>
        <v>1.651864876963356E-4</v>
      </c>
      <c r="E160" s="18">
        <f t="shared" si="250"/>
        <v>5.4143060962095265E-4</v>
      </c>
      <c r="F160" s="18">
        <f t="shared" si="250"/>
        <v>2.9199509707103163E-4</v>
      </c>
      <c r="G160" s="18">
        <f t="shared" si="250"/>
        <v>1.7329835561568954E-4</v>
      </c>
      <c r="H160" s="18">
        <f t="shared" si="250"/>
        <v>3.5447965948558029E-4</v>
      </c>
      <c r="I160" s="18">
        <f t="shared" si="250"/>
        <v>2.0682343988101561E-4</v>
      </c>
      <c r="J160" s="18">
        <f t="shared" si="250"/>
        <v>2.1246359500006148E-4</v>
      </c>
      <c r="K160" s="18">
        <f t="shared" si="250"/>
        <v>2.3214172979030664E-4</v>
      </c>
      <c r="L160" s="18">
        <f t="shared" si="250"/>
        <v>1.8011640850365548E-4</v>
      </c>
      <c r="M160" s="18">
        <f t="shared" si="250"/>
        <v>5.3770359661896576E-4</v>
      </c>
      <c r="N160" s="18">
        <f t="shared" si="250"/>
        <v>1.7667409253962861E-4</v>
      </c>
      <c r="O160" s="18">
        <f t="shared" si="250"/>
        <v>2.3285814489797175E-4</v>
      </c>
      <c r="P160" s="18">
        <f t="shared" ref="P160" si="251">IF(P150=0,0,P159/P150)</f>
        <v>-5.1132994883376116E-4</v>
      </c>
      <c r="Q160" s="18"/>
      <c r="R160" s="45">
        <f>AVERAGE(E160:P160)</f>
        <v>2.1905456501592488E-4</v>
      </c>
    </row>
    <row r="161" spans="2:18" x14ac:dyDescent="0.15">
      <c r="B161" s="10"/>
      <c r="C161" s="13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45"/>
    </row>
    <row r="162" spans="2:18" x14ac:dyDescent="0.15">
      <c r="C162" s="11" t="s">
        <v>29</v>
      </c>
      <c r="D162" s="93">
        <v>251562.679999999</v>
      </c>
      <c r="E162" s="93">
        <f t="shared" ref="E162" si="252">SUM(E155)-SUM(D155)+E159</f>
        <v>635393.25180000206</v>
      </c>
      <c r="F162" s="93">
        <f t="shared" ref="F162" si="253">SUM(F155)-SUM(E155)+F159</f>
        <v>1416905.9287000042</v>
      </c>
      <c r="G162" s="93">
        <f t="shared" ref="G162" si="254">SUM(G155)-SUM(F155)+G159</f>
        <v>-752583.26080000168</v>
      </c>
      <c r="H162" s="93">
        <f t="shared" ref="H162" si="255">SUM(H155)-SUM(G155)+H159</f>
        <v>1200646.6699999841</v>
      </c>
      <c r="I162" s="93">
        <f t="shared" ref="I162" si="256">SUM(I155)-SUM(H155)+I159</f>
        <v>585727.19689999521</v>
      </c>
      <c r="J162" s="93">
        <f t="shared" ref="J162" si="257">SUM(J155)-SUM(I155)+J159</f>
        <v>-1497920.5137999849</v>
      </c>
      <c r="K162" s="93">
        <f t="shared" ref="K162" si="258">SUM(K155)-SUM(J155)+K159</f>
        <v>2222548.1652999935</v>
      </c>
      <c r="L162" s="93">
        <f t="shared" ref="L162" si="259">SUM(L155)-SUM(K155)+L159</f>
        <v>158257.81299999799</v>
      </c>
      <c r="M162" s="93">
        <f t="shared" ref="M162" si="260">SUM(M155)-SUM(L155)+M159</f>
        <v>7318567.5704502352</v>
      </c>
      <c r="N162" s="93">
        <f t="shared" ref="N162" si="261">SUM(N155)-SUM(M155)+N159</f>
        <v>45342.673149774317</v>
      </c>
      <c r="O162" s="93">
        <f t="shared" ref="O162" si="262">SUM(O155)-SUM(N155)+O159</f>
        <v>182411.42639999371</v>
      </c>
      <c r="P162" s="93">
        <f t="shared" ref="P162" si="263">SUM(P155)-SUM(O155)+P159</f>
        <v>-3025893.2417878048</v>
      </c>
      <c r="Q162" s="94"/>
      <c r="R162" s="42">
        <f>AVERAGE(E162:P162)</f>
        <v>707450.30660934921</v>
      </c>
    </row>
    <row r="163" spans="2:18" x14ac:dyDescent="0.15">
      <c r="C163" s="11" t="s">
        <v>30</v>
      </c>
      <c r="D163" s="93">
        <v>1622526.0399999991</v>
      </c>
      <c r="E163" s="93">
        <f t="shared" ref="E163" si="264">SUM(E155)-SUM(D155)+E157</f>
        <v>1048488.7918000021</v>
      </c>
      <c r="F163" s="93">
        <f t="shared" ref="F163" si="265">SUM(F155)-SUM(E155)+F157</f>
        <v>1770722.3987000042</v>
      </c>
      <c r="G163" s="93">
        <f t="shared" ref="G163" si="266">SUM(G155)-SUM(F155)+G157</f>
        <v>-312818.47080000164</v>
      </c>
      <c r="H163" s="93">
        <f t="shared" ref="H163" si="267">SUM(H155)-SUM(G155)+H157</f>
        <v>1853465.7399999844</v>
      </c>
      <c r="I163" s="93">
        <f t="shared" ref="I163" si="268">SUM(I155)-SUM(H155)+I157</f>
        <v>1262165.416899994</v>
      </c>
      <c r="J163" s="93">
        <f t="shared" ref="J163" si="269">SUM(J155)-SUM(I155)+J157</f>
        <v>-515212.59379998501</v>
      </c>
      <c r="K163" s="93">
        <f t="shared" ref="K163" si="270">SUM(K155)-SUM(J155)+K157</f>
        <v>2839284.4652999938</v>
      </c>
      <c r="L163" s="93">
        <f t="shared" ref="L163" si="271">SUM(L155)-SUM(K155)+L157</f>
        <v>954597.06299999799</v>
      </c>
      <c r="M163" s="93">
        <f t="shared" ref="M163" si="272">SUM(M155)-SUM(L155)+M157</f>
        <v>7856295.8804502357</v>
      </c>
      <c r="N163" s="93">
        <f t="shared" ref="N163" si="273">SUM(N155)-SUM(M155)+N157</f>
        <v>643988.01314977556</v>
      </c>
      <c r="O163" s="93">
        <f t="shared" ref="O163" si="274">SUM(O155)-SUM(N155)+O157</f>
        <v>1062276.7863999936</v>
      </c>
      <c r="P163" s="93">
        <f t="shared" ref="P163" si="275">SUM(P155)-SUM(O155)+P157</f>
        <v>-1394133.8917878047</v>
      </c>
      <c r="Q163" s="94"/>
      <c r="R163" s="46">
        <f>AVERAGE(E163:P163)</f>
        <v>1422426.6332760158</v>
      </c>
    </row>
    <row r="164" spans="2:18" x14ac:dyDescent="0.15">
      <c r="R164" s="10"/>
    </row>
    <row r="165" spans="2:18" s="5" customFormat="1" ht="11.25" thickBot="1" x14ac:dyDescent="0.2">
      <c r="B165" s="24"/>
      <c r="C165" s="24"/>
      <c r="D165" s="24">
        <v>42094</v>
      </c>
      <c r="E165" s="24">
        <v>42124</v>
      </c>
      <c r="F165" s="24">
        <v>42155</v>
      </c>
      <c r="G165" s="24">
        <v>42185</v>
      </c>
      <c r="H165" s="24">
        <v>42216</v>
      </c>
      <c r="I165" s="24">
        <v>42247</v>
      </c>
      <c r="J165" s="24">
        <v>42277</v>
      </c>
      <c r="K165" s="24">
        <v>42308</v>
      </c>
      <c r="L165" s="24">
        <v>42338</v>
      </c>
      <c r="M165" s="24">
        <v>42369</v>
      </c>
      <c r="N165" s="24">
        <v>42400</v>
      </c>
      <c r="O165" s="24">
        <v>42429</v>
      </c>
      <c r="P165" s="24">
        <v>42460</v>
      </c>
      <c r="R165" s="24" t="s">
        <v>25</v>
      </c>
    </row>
    <row r="166" spans="2:18" x14ac:dyDescent="0.15">
      <c r="B166" s="23" t="s">
        <v>17</v>
      </c>
      <c r="C166" s="3" t="s">
        <v>3</v>
      </c>
      <c r="D166" s="14">
        <f t="shared" ref="D166:O166" si="276">D50+D69+D88+D107+D126</f>
        <v>2684080.1</v>
      </c>
      <c r="E166" s="14">
        <f t="shared" si="276"/>
        <v>2234673.2200000002</v>
      </c>
      <c r="F166" s="14">
        <f t="shared" si="276"/>
        <v>2778020.2</v>
      </c>
      <c r="G166" s="14">
        <f t="shared" si="276"/>
        <v>2739140.04</v>
      </c>
      <c r="H166" s="14">
        <f t="shared" si="276"/>
        <v>2653766.1399999997</v>
      </c>
      <c r="I166" s="14">
        <f t="shared" si="276"/>
        <v>2750669.21</v>
      </c>
      <c r="J166" s="14">
        <f t="shared" si="276"/>
        <v>3043993.87</v>
      </c>
      <c r="K166" s="14">
        <f t="shared" si="276"/>
        <v>3030193.9699999997</v>
      </c>
      <c r="L166" s="14">
        <f t="shared" si="276"/>
        <v>3427233.1100000003</v>
      </c>
      <c r="M166" s="14">
        <f t="shared" si="276"/>
        <v>3295672.7620000001</v>
      </c>
      <c r="N166" s="14">
        <f t="shared" si="276"/>
        <v>3425978.2179999999</v>
      </c>
      <c r="O166" s="14">
        <f t="shared" si="276"/>
        <v>2993207.798</v>
      </c>
      <c r="P166" s="14">
        <f t="shared" ref="P166:P169" si="277">P50+P69+P88+P107+P126</f>
        <v>3172099.3080000002</v>
      </c>
      <c r="Q166" s="34"/>
      <c r="R166" s="41">
        <f t="shared" ref="R166:R174" si="278">AVERAGE(E166:P166)</f>
        <v>2962053.9871666669</v>
      </c>
    </row>
    <row r="167" spans="2:18" x14ac:dyDescent="0.15">
      <c r="C167" s="3" t="s">
        <v>0</v>
      </c>
      <c r="D167" s="14">
        <f t="shared" ref="D167:O167" si="279">D51+D70+D89+D108+D127</f>
        <v>1640148.03</v>
      </c>
      <c r="E167" s="14">
        <f t="shared" si="279"/>
        <v>1621510.6400000001</v>
      </c>
      <c r="F167" s="14">
        <f t="shared" si="279"/>
        <v>1541031.83</v>
      </c>
      <c r="G167" s="14">
        <f t="shared" si="279"/>
        <v>1664378</v>
      </c>
      <c r="H167" s="14">
        <f t="shared" si="279"/>
        <v>1821343.2</v>
      </c>
      <c r="I167" s="14">
        <f t="shared" si="279"/>
        <v>1656506.28</v>
      </c>
      <c r="J167" s="14">
        <f t="shared" si="279"/>
        <v>1839052.8499999999</v>
      </c>
      <c r="K167" s="14">
        <f t="shared" si="279"/>
        <v>1782136.96</v>
      </c>
      <c r="L167" s="14">
        <f t="shared" si="279"/>
        <v>1926791.98</v>
      </c>
      <c r="M167" s="14">
        <f t="shared" si="279"/>
        <v>1917409.8599999999</v>
      </c>
      <c r="N167" s="14">
        <f t="shared" si="279"/>
        <v>2093682.8340000003</v>
      </c>
      <c r="O167" s="14">
        <f t="shared" si="279"/>
        <v>1788276.56</v>
      </c>
      <c r="P167" s="14">
        <f t="shared" si="277"/>
        <v>1906178.71</v>
      </c>
      <c r="Q167" s="14"/>
      <c r="R167" s="42">
        <f t="shared" si="278"/>
        <v>1796524.9753333332</v>
      </c>
    </row>
    <row r="168" spans="2:18" x14ac:dyDescent="0.15">
      <c r="B168" s="10"/>
      <c r="C168" s="3" t="s">
        <v>1</v>
      </c>
      <c r="D168" s="14">
        <f t="shared" ref="D168:O168" si="280">D52+D71+D90+D109+D128</f>
        <v>1343378.3299999998</v>
      </c>
      <c r="E168" s="14">
        <f t="shared" si="280"/>
        <v>1279532.8199999998</v>
      </c>
      <c r="F168" s="14">
        <f t="shared" si="280"/>
        <v>1194694.7</v>
      </c>
      <c r="G168" s="14">
        <f t="shared" si="280"/>
        <v>1125649.95</v>
      </c>
      <c r="H168" s="14">
        <f t="shared" si="280"/>
        <v>1243819.48</v>
      </c>
      <c r="I168" s="14">
        <f t="shared" si="280"/>
        <v>1267914.83</v>
      </c>
      <c r="J168" s="14">
        <f t="shared" si="280"/>
        <v>1226785.8</v>
      </c>
      <c r="K168" s="14">
        <f t="shared" si="280"/>
        <v>1293857.43</v>
      </c>
      <c r="L168" s="14">
        <f t="shared" si="280"/>
        <v>1516870.1800000002</v>
      </c>
      <c r="M168" s="14">
        <f t="shared" si="280"/>
        <v>1499586.9300000002</v>
      </c>
      <c r="N168" s="14">
        <f t="shared" si="280"/>
        <v>1583342.83</v>
      </c>
      <c r="O168" s="14">
        <f t="shared" si="280"/>
        <v>1444678.6840000001</v>
      </c>
      <c r="P168" s="14">
        <f t="shared" si="277"/>
        <v>1417402.264</v>
      </c>
      <c r="Q168" s="14"/>
      <c r="R168" s="42">
        <f t="shared" si="278"/>
        <v>1341177.9915</v>
      </c>
    </row>
    <row r="169" spans="2:18" x14ac:dyDescent="0.15">
      <c r="B169" s="10"/>
      <c r="C169" s="8" t="s">
        <v>2</v>
      </c>
      <c r="D169" s="15">
        <f t="shared" ref="D169:O169" si="281">D53+D72+D91+D110+D129</f>
        <v>2071257.64</v>
      </c>
      <c r="E169" s="15">
        <f t="shared" si="281"/>
        <v>2256938.69</v>
      </c>
      <c r="F169" s="15">
        <f t="shared" si="281"/>
        <v>2221944.12</v>
      </c>
      <c r="G169" s="15">
        <f t="shared" si="281"/>
        <v>2026502.8099999998</v>
      </c>
      <c r="H169" s="15">
        <f t="shared" si="281"/>
        <v>1874215.27</v>
      </c>
      <c r="I169" s="15">
        <f t="shared" si="281"/>
        <v>1821060.3699999999</v>
      </c>
      <c r="J169" s="15">
        <f t="shared" si="281"/>
        <v>1880520.58</v>
      </c>
      <c r="K169" s="15">
        <f t="shared" si="281"/>
        <v>1900610.0699999998</v>
      </c>
      <c r="L169" s="15">
        <f t="shared" si="281"/>
        <v>2060759.6900000002</v>
      </c>
      <c r="M169" s="15">
        <f t="shared" si="281"/>
        <v>2194456.2999999998</v>
      </c>
      <c r="N169" s="15">
        <f t="shared" si="281"/>
        <v>2305695.91</v>
      </c>
      <c r="O169" s="15">
        <f t="shared" si="281"/>
        <v>2256728.8199999998</v>
      </c>
      <c r="P169" s="15">
        <f t="shared" si="277"/>
        <v>2173712.3160000001</v>
      </c>
      <c r="Q169" s="49"/>
      <c r="R169" s="46">
        <f t="shared" si="278"/>
        <v>2081095.4121666665</v>
      </c>
    </row>
    <row r="170" spans="2:18" x14ac:dyDescent="0.15">
      <c r="B170" s="10"/>
      <c r="C170" s="3" t="s">
        <v>6</v>
      </c>
      <c r="D170" s="14">
        <f t="shared" ref="D170:M170" si="282">SUM(D166:D169)</f>
        <v>7738864.0999999996</v>
      </c>
      <c r="E170" s="14">
        <f t="shared" si="282"/>
        <v>7392655.3699999992</v>
      </c>
      <c r="F170" s="14">
        <f t="shared" si="282"/>
        <v>7735690.8500000006</v>
      </c>
      <c r="G170" s="14">
        <f t="shared" si="282"/>
        <v>7555670.7999999998</v>
      </c>
      <c r="H170" s="14">
        <f t="shared" si="282"/>
        <v>7593144.0899999999</v>
      </c>
      <c r="I170" s="14">
        <f t="shared" si="282"/>
        <v>7496150.6900000004</v>
      </c>
      <c r="J170" s="14">
        <f t="shared" si="282"/>
        <v>7990353.0999999996</v>
      </c>
      <c r="K170" s="14">
        <f t="shared" si="282"/>
        <v>8006798.4299999997</v>
      </c>
      <c r="L170" s="14">
        <f t="shared" si="282"/>
        <v>8931654.959999999</v>
      </c>
      <c r="M170" s="14">
        <f t="shared" si="282"/>
        <v>8907125.8519999981</v>
      </c>
      <c r="N170" s="14">
        <f t="shared" ref="N170:O170" si="283">SUM(N166:N169)</f>
        <v>9408699.7919999994</v>
      </c>
      <c r="O170" s="14">
        <f t="shared" si="283"/>
        <v>8482891.8619999997</v>
      </c>
      <c r="P170" s="14">
        <f t="shared" ref="P170" si="284">SUM(P166:P169)</f>
        <v>8669392.5979999993</v>
      </c>
      <c r="Q170" s="49"/>
      <c r="R170" s="47">
        <f t="shared" si="278"/>
        <v>8180852.3661666662</v>
      </c>
    </row>
    <row r="171" spans="2:18" x14ac:dyDescent="0.15">
      <c r="B171" s="10"/>
      <c r="C171" s="12" t="s">
        <v>4</v>
      </c>
      <c r="D171" s="16">
        <f t="shared" ref="D171:O171" si="285">D55+D74+D93+D112+D131</f>
        <v>342223453.38999999</v>
      </c>
      <c r="E171" s="16">
        <f t="shared" si="285"/>
        <v>346428893.40999997</v>
      </c>
      <c r="F171" s="16">
        <f t="shared" si="285"/>
        <v>350903187.63</v>
      </c>
      <c r="G171" s="16">
        <f t="shared" si="285"/>
        <v>355374013.56999993</v>
      </c>
      <c r="H171" s="16">
        <f t="shared" si="285"/>
        <v>359039438.63999999</v>
      </c>
      <c r="I171" s="16">
        <f t="shared" si="285"/>
        <v>369435129.61000001</v>
      </c>
      <c r="J171" s="16">
        <f t="shared" si="285"/>
        <v>376732717</v>
      </c>
      <c r="K171" s="16">
        <f t="shared" si="285"/>
        <v>385832188.74000001</v>
      </c>
      <c r="L171" s="16">
        <f t="shared" si="285"/>
        <v>394616627.12</v>
      </c>
      <c r="M171" s="16">
        <f t="shared" si="285"/>
        <v>399104758.27600002</v>
      </c>
      <c r="N171" s="16">
        <f t="shared" si="285"/>
        <v>403079024.98399997</v>
      </c>
      <c r="O171" s="16">
        <f t="shared" si="285"/>
        <v>407762436.91399997</v>
      </c>
      <c r="P171" s="16">
        <f t="shared" ref="P171" si="286">P55+P74+P93+P112+P131</f>
        <v>409071041.65399992</v>
      </c>
      <c r="Q171" s="16"/>
      <c r="R171" s="43">
        <f t="shared" si="278"/>
        <v>379781621.46233338</v>
      </c>
    </row>
    <row r="172" spans="2:18" x14ac:dyDescent="0.15">
      <c r="C172" s="13" t="s">
        <v>5</v>
      </c>
      <c r="D172" s="18">
        <f t="shared" ref="D172:O172" si="287">IF(D171=0,0,D170/D171)</f>
        <v>2.2613482575026038E-2</v>
      </c>
      <c r="E172" s="18">
        <f t="shared" si="287"/>
        <v>2.1339603914765741E-2</v>
      </c>
      <c r="F172" s="18">
        <f t="shared" si="287"/>
        <v>2.2045085717935065E-2</v>
      </c>
      <c r="G172" s="18">
        <f t="shared" si="287"/>
        <v>2.1261179803490945E-2</v>
      </c>
      <c r="H172" s="18">
        <f t="shared" si="287"/>
        <v>2.1148495883243228E-2</v>
      </c>
      <c r="I172" s="18">
        <f t="shared" si="287"/>
        <v>2.0290844289533129E-2</v>
      </c>
      <c r="J172" s="18">
        <f t="shared" si="287"/>
        <v>2.1209607606232934E-2</v>
      </c>
      <c r="K172" s="18">
        <f t="shared" si="287"/>
        <v>2.0752022935534613E-2</v>
      </c>
      <c r="L172" s="18">
        <f t="shared" si="287"/>
        <v>2.2633752219680163E-2</v>
      </c>
      <c r="M172" s="18">
        <f t="shared" si="287"/>
        <v>2.2317764114053219E-2</v>
      </c>
      <c r="N172" s="18">
        <f t="shared" si="287"/>
        <v>2.3342072419604253E-2</v>
      </c>
      <c r="O172" s="18">
        <f t="shared" si="287"/>
        <v>2.080351472832968E-2</v>
      </c>
      <c r="P172" s="18">
        <f t="shared" ref="P172" si="288">IF(P171=0,0,P170/P171)</f>
        <v>2.119287780173092E-2</v>
      </c>
      <c r="Q172" s="18"/>
      <c r="R172" s="45">
        <f t="shared" si="278"/>
        <v>2.1528068452844492E-2</v>
      </c>
    </row>
    <row r="173" spans="2:18" x14ac:dyDescent="0.15">
      <c r="C173" s="13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45"/>
    </row>
    <row r="174" spans="2:18" x14ac:dyDescent="0.15">
      <c r="C174" s="13" t="s">
        <v>48</v>
      </c>
      <c r="D174" s="16">
        <v>346884084.62</v>
      </c>
      <c r="E174" s="16">
        <v>351593455.99000001</v>
      </c>
      <c r="F174" s="16">
        <v>356125655.19</v>
      </c>
      <c r="G174" s="16">
        <v>360354576.58999997</v>
      </c>
      <c r="H174" s="16">
        <v>364025867.97999996</v>
      </c>
      <c r="I174" s="16">
        <v>374377769.94999999</v>
      </c>
      <c r="J174" s="16">
        <v>381674219.03999996</v>
      </c>
      <c r="K174" s="16">
        <v>390932426.81999999</v>
      </c>
      <c r="L174" s="16">
        <v>399869911.61000001</v>
      </c>
      <c r="M174" s="16">
        <v>404130332.89999998</v>
      </c>
      <c r="N174" s="16">
        <v>408004569.12</v>
      </c>
      <c r="O174" s="16">
        <v>412748643.38</v>
      </c>
      <c r="P174" s="16">
        <v>414549101.24000001</v>
      </c>
      <c r="Q174" s="18"/>
      <c r="R174" s="43">
        <f t="shared" si="278"/>
        <v>384865544.15083337</v>
      </c>
    </row>
    <row r="175" spans="2:18" x14ac:dyDescent="0.15">
      <c r="C175" s="13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8"/>
      <c r="R175" s="45"/>
    </row>
    <row r="176" spans="2:18" x14ac:dyDescent="0.15">
      <c r="C176" s="13" t="s">
        <v>49</v>
      </c>
      <c r="D176" s="16">
        <f t="shared" ref="D176:N176" si="289">SUM(D58,D77,D96,D115,D134)</f>
        <v>3515900.51</v>
      </c>
      <c r="E176" s="16">
        <f t="shared" si="289"/>
        <v>3633777.3100000005</v>
      </c>
      <c r="F176" s="16">
        <f t="shared" si="289"/>
        <v>3518684.13</v>
      </c>
      <c r="G176" s="16">
        <f t="shared" si="289"/>
        <v>3247540.3</v>
      </c>
      <c r="H176" s="16">
        <f t="shared" si="289"/>
        <v>3218563.1900000004</v>
      </c>
      <c r="I176" s="16">
        <f t="shared" si="289"/>
        <v>3187531.46</v>
      </c>
      <c r="J176" s="16">
        <f t="shared" si="289"/>
        <v>3218104.8000000003</v>
      </c>
      <c r="K176" s="16">
        <f t="shared" si="289"/>
        <v>3305339.4099999997</v>
      </c>
      <c r="L176" s="16">
        <f t="shared" si="289"/>
        <v>3705433.3800000004</v>
      </c>
      <c r="M176" s="16">
        <f t="shared" si="289"/>
        <v>3697626.2459999998</v>
      </c>
      <c r="N176" s="16">
        <f t="shared" si="289"/>
        <v>3899952.7359999996</v>
      </c>
      <c r="O176" s="16">
        <f t="shared" ref="O176:P176" si="290">SUM(O58,O77,O96,O115,O134)</f>
        <v>3716662.662</v>
      </c>
      <c r="P176" s="16">
        <f t="shared" si="290"/>
        <v>3606407.6159999995</v>
      </c>
      <c r="Q176" s="18"/>
      <c r="R176" s="43">
        <f>AVERAGE(E176:P176)</f>
        <v>3496301.9366666661</v>
      </c>
    </row>
    <row r="177" spans="2:18" x14ac:dyDescent="0.15">
      <c r="C177" s="3"/>
      <c r="R177" s="44"/>
    </row>
    <row r="178" spans="2:18" x14ac:dyDescent="0.15">
      <c r="B178" s="21"/>
      <c r="C178" s="11" t="s">
        <v>22</v>
      </c>
      <c r="D178" s="20">
        <f t="shared" ref="D178:O178" si="291">D60+D79+D98+D117+D136</f>
        <v>1657295.9399999997</v>
      </c>
      <c r="E178" s="20">
        <f t="shared" si="291"/>
        <v>1196514.7900000003</v>
      </c>
      <c r="F178" s="20">
        <f t="shared" si="291"/>
        <v>1316911.71</v>
      </c>
      <c r="G178" s="20">
        <f t="shared" si="291"/>
        <v>1479944.3199999998</v>
      </c>
      <c r="H178" s="20">
        <f t="shared" si="291"/>
        <v>1291818</v>
      </c>
      <c r="I178" s="20">
        <f t="shared" si="291"/>
        <v>1445952.4100000041</v>
      </c>
      <c r="J178" s="20">
        <f t="shared" si="291"/>
        <v>1208340.2200000002</v>
      </c>
      <c r="K178" s="20">
        <f t="shared" si="291"/>
        <v>1443961.08</v>
      </c>
      <c r="L178" s="20">
        <f t="shared" si="291"/>
        <v>1113483.6200000001</v>
      </c>
      <c r="M178" s="20">
        <f t="shared" si="291"/>
        <v>1810880.2799999998</v>
      </c>
      <c r="N178" s="20">
        <f t="shared" si="291"/>
        <v>1426301.6200000008</v>
      </c>
      <c r="O178" s="20">
        <f t="shared" si="291"/>
        <v>1589308.9399999997</v>
      </c>
      <c r="P178" s="20">
        <f t="shared" ref="P178:P179" si="292">P60+P79+P98+P117+P136</f>
        <v>1461735.6359999997</v>
      </c>
      <c r="Q178" s="20"/>
      <c r="R178" s="42">
        <f>AVERAGE(E178:P178)</f>
        <v>1398762.7188333338</v>
      </c>
    </row>
    <row r="179" spans="2:18" x14ac:dyDescent="0.15">
      <c r="B179" s="10"/>
      <c r="C179" s="8" t="s">
        <v>23</v>
      </c>
      <c r="D179" s="15">
        <f t="shared" ref="D179:O179" si="293">D61+D80+D99+D118+D137</f>
        <v>385527.72</v>
      </c>
      <c r="E179" s="15">
        <f t="shared" si="293"/>
        <v>445795.25</v>
      </c>
      <c r="F179" s="15">
        <f t="shared" si="293"/>
        <v>171043.45</v>
      </c>
      <c r="G179" s="15">
        <f t="shared" si="293"/>
        <v>183968.1</v>
      </c>
      <c r="H179" s="15">
        <f t="shared" si="293"/>
        <v>144965.93000000002</v>
      </c>
      <c r="I179" s="15">
        <f t="shared" si="293"/>
        <v>235021.66999999894</v>
      </c>
      <c r="J179" s="15">
        <f t="shared" si="293"/>
        <v>156621.04999999999</v>
      </c>
      <c r="K179" s="15">
        <f t="shared" si="293"/>
        <v>225321.18000000002</v>
      </c>
      <c r="L179" s="15">
        <f t="shared" si="293"/>
        <v>168513.92000000001</v>
      </c>
      <c r="M179" s="15">
        <f t="shared" si="293"/>
        <v>167972.71</v>
      </c>
      <c r="N179" s="15">
        <f t="shared" si="293"/>
        <v>129934.6</v>
      </c>
      <c r="O179" s="15">
        <f t="shared" si="293"/>
        <v>171720.72</v>
      </c>
      <c r="P179" s="15">
        <f t="shared" si="292"/>
        <v>184279.51</v>
      </c>
      <c r="Q179" s="20"/>
      <c r="R179" s="46">
        <f>AVERAGE(E179:P179)</f>
        <v>198763.17416666658</v>
      </c>
    </row>
    <row r="180" spans="2:18" x14ac:dyDescent="0.15">
      <c r="B180" s="10"/>
      <c r="C180" s="13" t="s">
        <v>24</v>
      </c>
      <c r="D180" s="17">
        <f t="shared" ref="D180:O180" si="294">D178-D179</f>
        <v>1271768.2199999997</v>
      </c>
      <c r="E180" s="17">
        <f t="shared" si="294"/>
        <v>750719.54000000027</v>
      </c>
      <c r="F180" s="17">
        <f t="shared" si="294"/>
        <v>1145868.26</v>
      </c>
      <c r="G180" s="17">
        <f t="shared" si="294"/>
        <v>1295976.2199999997</v>
      </c>
      <c r="H180" s="17">
        <f t="shared" si="294"/>
        <v>1146852.07</v>
      </c>
      <c r="I180" s="17">
        <f t="shared" si="294"/>
        <v>1210930.7400000051</v>
      </c>
      <c r="J180" s="17">
        <f t="shared" si="294"/>
        <v>1051719.1700000002</v>
      </c>
      <c r="K180" s="17">
        <f t="shared" si="294"/>
        <v>1218639.9000000001</v>
      </c>
      <c r="L180" s="17">
        <f t="shared" si="294"/>
        <v>944969.70000000007</v>
      </c>
      <c r="M180" s="17">
        <f t="shared" si="294"/>
        <v>1642907.5699999998</v>
      </c>
      <c r="N180" s="17">
        <f t="shared" si="294"/>
        <v>1296367.0200000007</v>
      </c>
      <c r="O180" s="17">
        <f t="shared" si="294"/>
        <v>1417588.2199999997</v>
      </c>
      <c r="P180" s="17">
        <f t="shared" ref="P180" si="295">P178-P179</f>
        <v>1277456.1259999997</v>
      </c>
      <c r="Q180" s="17"/>
      <c r="R180" s="48">
        <f>AVERAGE(E180:P180)</f>
        <v>1199999.5446666672</v>
      </c>
    </row>
    <row r="181" spans="2:18" x14ac:dyDescent="0.15">
      <c r="B181" s="10"/>
      <c r="C181" s="13" t="s">
        <v>5</v>
      </c>
      <c r="D181" s="18">
        <f t="shared" ref="D181:O181" si="296">IF(D171=0,0,D180/D171)</f>
        <v>3.7161924684065554E-3</v>
      </c>
      <c r="E181" s="18">
        <f t="shared" si="296"/>
        <v>2.1670234621900338E-3</v>
      </c>
      <c r="F181" s="18">
        <f t="shared" si="296"/>
        <v>3.2654826185512702E-3</v>
      </c>
      <c r="G181" s="18">
        <f t="shared" si="296"/>
        <v>3.646795124328145E-3</v>
      </c>
      <c r="H181" s="18">
        <f t="shared" si="296"/>
        <v>3.1942231035792155E-3</v>
      </c>
      <c r="I181" s="18">
        <f t="shared" si="296"/>
        <v>3.2777899093633656E-3</v>
      </c>
      <c r="J181" s="18">
        <f t="shared" si="296"/>
        <v>2.7916852520138307E-3</v>
      </c>
      <c r="K181" s="18">
        <f t="shared" si="296"/>
        <v>3.1584713136031338E-3</v>
      </c>
      <c r="L181" s="18">
        <f t="shared" si="296"/>
        <v>2.3946525185636483E-3</v>
      </c>
      <c r="M181" s="18">
        <f t="shared" si="296"/>
        <v>4.1164820411984434E-3</v>
      </c>
      <c r="N181" s="18">
        <f t="shared" si="296"/>
        <v>3.2161609502043909E-3</v>
      </c>
      <c r="O181" s="18">
        <f t="shared" si="296"/>
        <v>3.4765051698447133E-3</v>
      </c>
      <c r="P181" s="18">
        <f t="shared" ref="P181" si="297">IF(P171=0,0,P180/P171)</f>
        <v>3.1228221896002512E-3</v>
      </c>
      <c r="Q181" s="18"/>
      <c r="R181" s="45">
        <f>AVERAGE(E181:P181)</f>
        <v>3.1523411377533694E-3</v>
      </c>
    </row>
    <row r="182" spans="2:18" x14ac:dyDescent="0.15">
      <c r="B182" s="10"/>
      <c r="C182" s="13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45"/>
    </row>
    <row r="183" spans="2:18" x14ac:dyDescent="0.15">
      <c r="C183" s="11" t="s">
        <v>29</v>
      </c>
      <c r="D183" s="93">
        <v>1268067.3199999998</v>
      </c>
      <c r="E183" s="93">
        <f t="shared" ref="E183" si="298">SUM(E176)-SUM(D176)+E180</f>
        <v>868596.34000000102</v>
      </c>
      <c r="F183" s="93">
        <f t="shared" ref="F183" si="299">SUM(F176)-SUM(E176)+F180</f>
        <v>1030775.0799999994</v>
      </c>
      <c r="G183" s="93">
        <f t="shared" ref="G183" si="300">SUM(G176)-SUM(F176)+G180</f>
        <v>1024832.3899999997</v>
      </c>
      <c r="H183" s="93">
        <f t="shared" ref="H183" si="301">SUM(H176)-SUM(G176)+H180</f>
        <v>1117874.9600000007</v>
      </c>
      <c r="I183" s="93">
        <f t="shared" ref="I183" si="302">SUM(I176)-SUM(H176)+I180</f>
        <v>1179899.0100000047</v>
      </c>
      <c r="J183" s="93">
        <f t="shared" ref="J183" si="303">SUM(J176)-SUM(I176)+J180</f>
        <v>1082292.5100000005</v>
      </c>
      <c r="K183" s="93">
        <f t="shared" ref="K183" si="304">SUM(K176)-SUM(J176)+K180</f>
        <v>1305874.5099999995</v>
      </c>
      <c r="L183" s="93">
        <f t="shared" ref="L183" si="305">SUM(L176)-SUM(K176)+L180</f>
        <v>1345063.6700000009</v>
      </c>
      <c r="M183" s="93">
        <f t="shared" ref="M183" si="306">SUM(M176)-SUM(L176)+M180</f>
        <v>1635100.4359999993</v>
      </c>
      <c r="N183" s="93">
        <f t="shared" ref="N183" si="307">SUM(N176)-SUM(M176)+N180</f>
        <v>1498693.5100000005</v>
      </c>
      <c r="O183" s="93">
        <f t="shared" ref="O183" si="308">SUM(O176)-SUM(N176)+O180</f>
        <v>1234298.1460000002</v>
      </c>
      <c r="P183" s="93">
        <f t="shared" ref="P183" si="309">SUM(P176)-SUM(O176)+P180</f>
        <v>1167201.0799999991</v>
      </c>
      <c r="Q183" s="94"/>
      <c r="R183" s="42">
        <f>AVERAGE(E183:P183)</f>
        <v>1207541.8035000004</v>
      </c>
    </row>
    <row r="184" spans="2:18" x14ac:dyDescent="0.15">
      <c r="C184" s="11" t="s">
        <v>30</v>
      </c>
      <c r="D184" s="93">
        <v>1653595.0399999998</v>
      </c>
      <c r="E184" s="93">
        <f t="shared" ref="E184" si="310">SUM(E176)-SUM(D176)+E178</f>
        <v>1314391.590000001</v>
      </c>
      <c r="F184" s="93">
        <f t="shared" ref="F184" si="311">SUM(F176)-SUM(E176)+F178</f>
        <v>1201818.5299999993</v>
      </c>
      <c r="G184" s="93">
        <f t="shared" ref="G184" si="312">SUM(G176)-SUM(F176)+G178</f>
        <v>1208800.4899999998</v>
      </c>
      <c r="H184" s="93">
        <f t="shared" ref="H184" si="313">SUM(H176)-SUM(G176)+H178</f>
        <v>1262840.8900000006</v>
      </c>
      <c r="I184" s="93">
        <f t="shared" ref="I184" si="314">SUM(I176)-SUM(H176)+I178</f>
        <v>1414920.6800000037</v>
      </c>
      <c r="J184" s="93">
        <f t="shared" ref="J184" si="315">SUM(J176)-SUM(I176)+J178</f>
        <v>1238913.5600000005</v>
      </c>
      <c r="K184" s="93">
        <f t="shared" ref="K184" si="316">SUM(K176)-SUM(J176)+K178</f>
        <v>1531195.6899999995</v>
      </c>
      <c r="L184" s="93">
        <f t="shared" ref="L184" si="317">SUM(L176)-SUM(K176)+L178</f>
        <v>1513577.5900000008</v>
      </c>
      <c r="M184" s="93">
        <f t="shared" ref="M184" si="318">SUM(M176)-SUM(L176)+M178</f>
        <v>1803073.1459999993</v>
      </c>
      <c r="N184" s="93">
        <f t="shared" ref="N184" si="319">SUM(N176)-SUM(M176)+N178</f>
        <v>1628628.1100000006</v>
      </c>
      <c r="O184" s="93">
        <f t="shared" ref="O184" si="320">SUM(O176)-SUM(N176)+O178</f>
        <v>1406018.8660000002</v>
      </c>
      <c r="P184" s="93">
        <f t="shared" ref="P184" si="321">SUM(P176)-SUM(O176)+P178</f>
        <v>1351480.5899999992</v>
      </c>
      <c r="Q184" s="94"/>
      <c r="R184" s="46">
        <f>AVERAGE(E184:P184)</f>
        <v>1406304.977666667</v>
      </c>
    </row>
    <row r="185" spans="2:18" x14ac:dyDescent="0.15">
      <c r="R185" s="10"/>
    </row>
    <row r="186" spans="2:18" s="5" customFormat="1" ht="11.25" thickBot="1" x14ac:dyDescent="0.2">
      <c r="B186" s="4"/>
      <c r="C186" s="4"/>
      <c r="D186" s="91">
        <v>42094</v>
      </c>
      <c r="E186" s="91">
        <v>42124</v>
      </c>
      <c r="F186" s="91">
        <v>42155</v>
      </c>
      <c r="G186" s="91">
        <v>42185</v>
      </c>
      <c r="H186" s="91">
        <v>42216</v>
      </c>
      <c r="I186" s="91">
        <v>42247</v>
      </c>
      <c r="J186" s="91">
        <v>42277</v>
      </c>
      <c r="K186" s="91">
        <v>42308</v>
      </c>
      <c r="L186" s="91">
        <v>42338</v>
      </c>
      <c r="M186" s="91">
        <v>42369</v>
      </c>
      <c r="N186" s="91">
        <v>42400</v>
      </c>
      <c r="O186" s="91">
        <v>42429</v>
      </c>
      <c r="P186" s="91">
        <v>42460</v>
      </c>
      <c r="R186" s="4" t="s">
        <v>25</v>
      </c>
    </row>
    <row r="187" spans="2:18" x14ac:dyDescent="0.15">
      <c r="B187" s="9" t="s">
        <v>18</v>
      </c>
      <c r="C187" s="3" t="s">
        <v>3</v>
      </c>
      <c r="D187" s="14">
        <f t="shared" ref="D187:O187" si="322">D145+D166</f>
        <v>26104894.020000003</v>
      </c>
      <c r="E187" s="14">
        <f t="shared" si="322"/>
        <v>20898575.419999998</v>
      </c>
      <c r="F187" s="14">
        <f t="shared" si="322"/>
        <v>24847610.710000001</v>
      </c>
      <c r="G187" s="14">
        <f t="shared" si="322"/>
        <v>23227385.960000001</v>
      </c>
      <c r="H187" s="14">
        <f t="shared" si="322"/>
        <v>24273999.689999998</v>
      </c>
      <c r="I187" s="14">
        <f t="shared" si="322"/>
        <v>23837489.420000002</v>
      </c>
      <c r="J187" s="14">
        <f t="shared" si="322"/>
        <v>23689683.550000001</v>
      </c>
      <c r="K187" s="14">
        <f t="shared" si="322"/>
        <v>23191974.469999999</v>
      </c>
      <c r="L187" s="14">
        <f t="shared" si="322"/>
        <v>21298937.960000001</v>
      </c>
      <c r="M187" s="14">
        <f t="shared" si="322"/>
        <v>22206929.805399999</v>
      </c>
      <c r="N187" s="14">
        <f t="shared" si="322"/>
        <v>24805136.176599998</v>
      </c>
      <c r="O187" s="14">
        <f t="shared" si="322"/>
        <v>21155657.782400001</v>
      </c>
      <c r="P187" s="14">
        <f t="shared" ref="P187:P190" si="323">P145+P166</f>
        <v>23606363.494999997</v>
      </c>
      <c r="Q187" s="20"/>
      <c r="R187" s="55">
        <f t="shared" ref="R187:R197" si="324">AVERAGE(E187:P187)</f>
        <v>23086645.36995</v>
      </c>
    </row>
    <row r="188" spans="2:18" x14ac:dyDescent="0.15">
      <c r="C188" s="3" t="s">
        <v>0</v>
      </c>
      <c r="D188" s="14">
        <f t="shared" ref="D188:O188" si="325">D146+D167</f>
        <v>11543267.779999999</v>
      </c>
      <c r="E188" s="14">
        <f t="shared" si="325"/>
        <v>10895857.539999999</v>
      </c>
      <c r="F188" s="14">
        <f t="shared" si="325"/>
        <v>10625978.539999999</v>
      </c>
      <c r="G188" s="14">
        <f t="shared" si="325"/>
        <v>11289757.949999999</v>
      </c>
      <c r="H188" s="14">
        <f t="shared" si="325"/>
        <v>12100090.199999999</v>
      </c>
      <c r="I188" s="14">
        <f t="shared" si="325"/>
        <v>11798723.26</v>
      </c>
      <c r="J188" s="14">
        <f t="shared" si="325"/>
        <v>11546538.74</v>
      </c>
      <c r="K188" s="14">
        <f t="shared" si="325"/>
        <v>10952246.550000001</v>
      </c>
      <c r="L188" s="14">
        <f t="shared" si="325"/>
        <v>11330347.810000001</v>
      </c>
      <c r="M188" s="14">
        <f t="shared" si="325"/>
        <v>10392545.591800001</v>
      </c>
      <c r="N188" s="14">
        <f t="shared" si="325"/>
        <v>12256769.061800001</v>
      </c>
      <c r="O188" s="14">
        <f t="shared" si="325"/>
        <v>9341668.8499999996</v>
      </c>
      <c r="P188" s="14">
        <f t="shared" si="323"/>
        <v>9246415.0403999984</v>
      </c>
      <c r="Q188" s="14"/>
      <c r="R188" s="56">
        <f t="shared" si="324"/>
        <v>10981411.5945</v>
      </c>
    </row>
    <row r="189" spans="2:18" x14ac:dyDescent="0.15">
      <c r="C189" s="3" t="s">
        <v>1</v>
      </c>
      <c r="D189" s="14">
        <f t="shared" ref="D189:O189" si="326">D147+D168</f>
        <v>6926888.0199999996</v>
      </c>
      <c r="E189" s="14">
        <f t="shared" si="326"/>
        <v>7149330.9900000002</v>
      </c>
      <c r="F189" s="14">
        <f t="shared" si="326"/>
        <v>7916687.7000000002</v>
      </c>
      <c r="G189" s="14">
        <f t="shared" si="326"/>
        <v>7896020.0199999996</v>
      </c>
      <c r="H189" s="14">
        <f t="shared" si="326"/>
        <v>7774659.3200000003</v>
      </c>
      <c r="I189" s="14">
        <f t="shared" si="326"/>
        <v>7846109.5999999996</v>
      </c>
      <c r="J189" s="14">
        <f t="shared" si="326"/>
        <v>7747854.5499999998</v>
      </c>
      <c r="K189" s="14">
        <f t="shared" si="326"/>
        <v>8583430.0899999999</v>
      </c>
      <c r="L189" s="14">
        <f t="shared" si="326"/>
        <v>7470870.8200000003</v>
      </c>
      <c r="M189" s="14">
        <f t="shared" si="326"/>
        <v>7618890.9036999997</v>
      </c>
      <c r="N189" s="14">
        <f t="shared" si="326"/>
        <v>7534776.9824000001</v>
      </c>
      <c r="O189" s="14">
        <f t="shared" si="326"/>
        <v>7242967.033400001</v>
      </c>
      <c r="P189" s="14">
        <f t="shared" si="323"/>
        <v>7508608.2034000009</v>
      </c>
      <c r="Q189" s="63"/>
      <c r="R189" s="56">
        <f t="shared" si="324"/>
        <v>7690850.5177416662</v>
      </c>
    </row>
    <row r="190" spans="2:18" x14ac:dyDescent="0.15">
      <c r="B190" s="10"/>
      <c r="C190" s="50" t="s">
        <v>2</v>
      </c>
      <c r="D190" s="51">
        <f t="shared" ref="D190:O190" si="327">D148+D169</f>
        <v>78276095.599999994</v>
      </c>
      <c r="E190" s="51">
        <f t="shared" si="327"/>
        <v>76450779.209999993</v>
      </c>
      <c r="F190" s="51">
        <f t="shared" si="327"/>
        <v>76506803.980000004</v>
      </c>
      <c r="G190" s="51">
        <f t="shared" si="327"/>
        <v>76890608.539999992</v>
      </c>
      <c r="H190" s="51">
        <f t="shared" si="327"/>
        <v>76080662.589999989</v>
      </c>
      <c r="I190" s="51">
        <f t="shared" si="327"/>
        <v>74778054.469999999</v>
      </c>
      <c r="J190" s="51">
        <f t="shared" si="327"/>
        <v>73122026.63000001</v>
      </c>
      <c r="K190" s="51">
        <f t="shared" si="327"/>
        <v>73243587.929999992</v>
      </c>
      <c r="L190" s="51">
        <f t="shared" si="327"/>
        <v>74857938.75</v>
      </c>
      <c r="M190" s="51">
        <f t="shared" si="327"/>
        <v>73584586.443999991</v>
      </c>
      <c r="N190" s="51">
        <f t="shared" si="327"/>
        <v>74022199.387699991</v>
      </c>
      <c r="O190" s="51">
        <f t="shared" si="327"/>
        <v>73244103.586499989</v>
      </c>
      <c r="P190" s="51">
        <f t="shared" si="323"/>
        <v>71515186.130700007</v>
      </c>
      <c r="Q190" s="63"/>
      <c r="R190" s="59">
        <f t="shared" si="324"/>
        <v>74524711.470741659</v>
      </c>
    </row>
    <row r="191" spans="2:18" x14ac:dyDescent="0.15">
      <c r="B191" s="10"/>
      <c r="C191" s="52" t="s">
        <v>6</v>
      </c>
      <c r="D191" s="53">
        <f t="shared" ref="D191:O191" si="328">SUM(D187:D190)</f>
        <v>122851145.42</v>
      </c>
      <c r="E191" s="53">
        <f t="shared" si="328"/>
        <v>115394543.16</v>
      </c>
      <c r="F191" s="53">
        <f t="shared" si="328"/>
        <v>119897080.93000001</v>
      </c>
      <c r="G191" s="53">
        <f t="shared" si="328"/>
        <v>119303772.46999998</v>
      </c>
      <c r="H191" s="53">
        <f t="shared" si="328"/>
        <v>120229411.79999998</v>
      </c>
      <c r="I191" s="53">
        <f t="shared" si="328"/>
        <v>118260376.75</v>
      </c>
      <c r="J191" s="53">
        <f t="shared" si="328"/>
        <v>116106103.47</v>
      </c>
      <c r="K191" s="53">
        <f t="shared" si="328"/>
        <v>115971239.03999999</v>
      </c>
      <c r="L191" s="53">
        <f t="shared" si="328"/>
        <v>114958095.34</v>
      </c>
      <c r="M191" s="53">
        <f t="shared" si="328"/>
        <v>113802952.74489999</v>
      </c>
      <c r="N191" s="53">
        <f t="shared" si="328"/>
        <v>118618881.60849999</v>
      </c>
      <c r="O191" s="53">
        <f t="shared" si="328"/>
        <v>110984397.25229999</v>
      </c>
      <c r="P191" s="53">
        <f t="shared" ref="P191" si="329">SUM(P187:P190)</f>
        <v>111876572.86950001</v>
      </c>
      <c r="Q191" s="63"/>
      <c r="R191" s="62">
        <f t="shared" si="324"/>
        <v>116283618.95293333</v>
      </c>
    </row>
    <row r="192" spans="2:18" x14ac:dyDescent="0.15">
      <c r="C192" s="12" t="s">
        <v>4</v>
      </c>
      <c r="D192" s="16">
        <f t="shared" ref="D192:N192" si="330">D150+D171</f>
        <v>6279459081.3000011</v>
      </c>
      <c r="E192" s="16">
        <f t="shared" si="330"/>
        <v>6292806203.0599995</v>
      </c>
      <c r="F192" s="16">
        <f t="shared" si="330"/>
        <v>6285904788.9700012</v>
      </c>
      <c r="G192" s="16">
        <f t="shared" si="330"/>
        <v>6285265936.3699999</v>
      </c>
      <c r="H192" s="16">
        <f t="shared" si="330"/>
        <v>6283156503.7699995</v>
      </c>
      <c r="I192" s="16">
        <f t="shared" si="330"/>
        <v>6299030090.4399986</v>
      </c>
      <c r="J192" s="16">
        <f t="shared" si="330"/>
        <v>6311614484.3900013</v>
      </c>
      <c r="K192" s="16">
        <f t="shared" si="330"/>
        <v>6334029768.5</v>
      </c>
      <c r="L192" s="16">
        <f t="shared" si="330"/>
        <v>6339310738.5299988</v>
      </c>
      <c r="M192" s="16">
        <f t="shared" si="330"/>
        <v>6333034321.5391998</v>
      </c>
      <c r="N192" s="16">
        <f t="shared" si="330"/>
        <v>6332115040.9171991</v>
      </c>
      <c r="O192" s="16">
        <f t="shared" ref="O192:P192" si="331">O150+O171</f>
        <v>6318811331.5235996</v>
      </c>
      <c r="P192" s="16">
        <f t="shared" si="331"/>
        <v>6299035213.2361994</v>
      </c>
      <c r="Q192" s="64"/>
      <c r="R192" s="57">
        <f t="shared" si="324"/>
        <v>6309509535.1038504</v>
      </c>
    </row>
    <row r="193" spans="2:18" x14ac:dyDescent="0.15">
      <c r="C193" s="13" t="s">
        <v>5</v>
      </c>
      <c r="D193" s="18">
        <f t="shared" ref="D193:O193" si="332">IF(D192=0,0,D191/D192)</f>
        <v>1.9563969416704411E-2</v>
      </c>
      <c r="E193" s="18">
        <f t="shared" si="332"/>
        <v>1.8337533277901861E-2</v>
      </c>
      <c r="F193" s="18">
        <f t="shared" si="332"/>
        <v>1.9073957521657938E-2</v>
      </c>
      <c r="G193" s="18">
        <f t="shared" si="332"/>
        <v>1.8981499538411391E-2</v>
      </c>
      <c r="H193" s="18">
        <f t="shared" si="332"/>
        <v>1.9135192912648334E-2</v>
      </c>
      <c r="I193" s="18">
        <f t="shared" si="332"/>
        <v>1.8774378761816535E-2</v>
      </c>
      <c r="J193" s="18">
        <f t="shared" si="332"/>
        <v>1.8395626627252932E-2</v>
      </c>
      <c r="K193" s="18">
        <f t="shared" si="332"/>
        <v>1.8309234922882885E-2</v>
      </c>
      <c r="L193" s="18">
        <f t="shared" si="332"/>
        <v>1.8134163173496247E-2</v>
      </c>
      <c r="M193" s="18">
        <f t="shared" si="332"/>
        <v>1.7969735669653056E-2</v>
      </c>
      <c r="N193" s="18">
        <f t="shared" si="332"/>
        <v>1.8732900593561894E-2</v>
      </c>
      <c r="O193" s="18">
        <f t="shared" si="332"/>
        <v>1.7564125818825375E-2</v>
      </c>
      <c r="P193" s="18">
        <f t="shared" ref="P193" si="333">IF(P192=0,0,P191/P192)</f>
        <v>1.7760906088350341E-2</v>
      </c>
      <c r="Q193" s="65"/>
      <c r="R193" s="61">
        <f t="shared" si="324"/>
        <v>1.8430771242204901E-2</v>
      </c>
    </row>
    <row r="194" spans="2:18" x14ac:dyDescent="0.15">
      <c r="C194" s="13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65"/>
      <c r="R194" s="61"/>
    </row>
    <row r="195" spans="2:18" x14ac:dyDescent="0.15">
      <c r="C195" s="13" t="s">
        <v>48</v>
      </c>
      <c r="D195" s="16">
        <f t="shared" ref="D195:N195" si="334">D153+D174</f>
        <v>6320538273.54</v>
      </c>
      <c r="E195" s="16">
        <f t="shared" si="334"/>
        <v>6333831766.3599997</v>
      </c>
      <c r="F195" s="16">
        <f t="shared" si="334"/>
        <v>6327842221.3899994</v>
      </c>
      <c r="G195" s="16">
        <f t="shared" si="334"/>
        <v>6327467076.3900003</v>
      </c>
      <c r="H195" s="16">
        <f t="shared" si="334"/>
        <v>6326440585.5599995</v>
      </c>
      <c r="I195" s="16">
        <f t="shared" si="334"/>
        <v>6343278884.3499994</v>
      </c>
      <c r="J195" s="16">
        <f t="shared" si="334"/>
        <v>6356727258.6900005</v>
      </c>
      <c r="K195" s="16">
        <f t="shared" si="334"/>
        <v>6379841436.0199995</v>
      </c>
      <c r="L195" s="16">
        <f t="shared" si="334"/>
        <v>6386520711.8799992</v>
      </c>
      <c r="M195" s="16">
        <f t="shared" si="334"/>
        <v>6378912318.7799997</v>
      </c>
      <c r="N195" s="16">
        <f t="shared" si="334"/>
        <v>6380686684.6899996</v>
      </c>
      <c r="O195" s="16">
        <f t="shared" ref="O195:P195" si="335">O153+O174</f>
        <v>6368045077.4700003</v>
      </c>
      <c r="P195" s="16">
        <f t="shared" si="335"/>
        <v>6353103531.1199999</v>
      </c>
      <c r="Q195" s="65"/>
      <c r="R195" s="57">
        <f t="shared" si="324"/>
        <v>6355224796.0583315</v>
      </c>
    </row>
    <row r="196" spans="2:18" x14ac:dyDescent="0.15">
      <c r="C196" s="13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65"/>
      <c r="R196" s="61"/>
    </row>
    <row r="197" spans="2:18" x14ac:dyDescent="0.15">
      <c r="C197" s="13" t="s">
        <v>49</v>
      </c>
      <c r="D197" s="16">
        <f t="shared" ref="D197:N197" si="336">SUM(D155,D176)</f>
        <v>114871053.76000001</v>
      </c>
      <c r="E197" s="16">
        <f t="shared" si="336"/>
        <v>112404773.12</v>
      </c>
      <c r="F197" s="16">
        <f t="shared" si="336"/>
        <v>111973594.5</v>
      </c>
      <c r="G197" s="16">
        <f t="shared" si="336"/>
        <v>109922226.89</v>
      </c>
      <c r="H197" s="16">
        <f t="shared" si="336"/>
        <v>108993917.44999999</v>
      </c>
      <c r="I197" s="16">
        <f t="shared" si="336"/>
        <v>108322233.68999998</v>
      </c>
      <c r="J197" s="16">
        <f t="shared" si="336"/>
        <v>105593940.2</v>
      </c>
      <c r="K197" s="16">
        <f t="shared" si="336"/>
        <v>106522898.09999999</v>
      </c>
      <c r="L197" s="16">
        <f t="shared" si="336"/>
        <v>106010512.92999999</v>
      </c>
      <c r="M197" s="16">
        <f t="shared" si="336"/>
        <v>110130578.09820001</v>
      </c>
      <c r="N197" s="16">
        <f t="shared" si="336"/>
        <v>109330740.2036</v>
      </c>
      <c r="O197" s="16">
        <f t="shared" ref="O197:P197" si="337">SUM(O155,O176)</f>
        <v>107953425.676</v>
      </c>
      <c r="P197" s="16">
        <f t="shared" si="337"/>
        <v>107828992.4667</v>
      </c>
      <c r="Q197" s="65"/>
      <c r="R197" s="57">
        <f t="shared" si="324"/>
        <v>108748986.110375</v>
      </c>
    </row>
    <row r="198" spans="2:18" x14ac:dyDescent="0.15">
      <c r="C198" s="3"/>
      <c r="Q198" s="66"/>
      <c r="R198" s="58"/>
    </row>
    <row r="199" spans="2:18" x14ac:dyDescent="0.15">
      <c r="B199" s="6"/>
      <c r="C199" s="11" t="s">
        <v>22</v>
      </c>
      <c r="D199" s="20">
        <f t="shared" ref="D199:O199" si="338">D157+D178</f>
        <v>4009010.4000000004</v>
      </c>
      <c r="E199" s="20">
        <f t="shared" si="338"/>
        <v>4829161.0218000002</v>
      </c>
      <c r="F199" s="20">
        <f t="shared" si="338"/>
        <v>3403719.548700002</v>
      </c>
      <c r="G199" s="20">
        <f t="shared" si="338"/>
        <v>2947349.6291999994</v>
      </c>
      <c r="H199" s="20">
        <f t="shared" si="338"/>
        <v>4044616.0699999975</v>
      </c>
      <c r="I199" s="20">
        <f t="shared" si="338"/>
        <v>3348769.8568999991</v>
      </c>
      <c r="J199" s="20">
        <f t="shared" si="338"/>
        <v>3451994.4561999985</v>
      </c>
      <c r="K199" s="20">
        <f t="shared" si="338"/>
        <v>3441522.2553000022</v>
      </c>
      <c r="L199" s="20">
        <f t="shared" si="338"/>
        <v>2980559.8229999989</v>
      </c>
      <c r="M199" s="20">
        <f t="shared" si="338"/>
        <v>5539303.8582502306</v>
      </c>
      <c r="N199" s="20">
        <f t="shared" si="338"/>
        <v>3072454.0177497752</v>
      </c>
      <c r="O199" s="20">
        <f t="shared" si="338"/>
        <v>3845610.1799999978</v>
      </c>
      <c r="P199" s="20">
        <f t="shared" ref="P199:P200" si="339">P157+P178</f>
        <v>81779.907512187725</v>
      </c>
      <c r="Q199" s="20"/>
      <c r="R199" s="56">
        <f>AVERAGE(E199:P199)</f>
        <v>3415570.0520510157</v>
      </c>
    </row>
    <row r="200" spans="2:18" x14ac:dyDescent="0.15">
      <c r="B200" s="10"/>
      <c r="C200" s="50" t="s">
        <v>23</v>
      </c>
      <c r="D200" s="51">
        <f t="shared" ref="D200:O200" si="340">D158+D179</f>
        <v>1756491.08</v>
      </c>
      <c r="E200" s="51">
        <f t="shared" si="340"/>
        <v>858890.79</v>
      </c>
      <c r="F200" s="51">
        <f t="shared" si="340"/>
        <v>524859.91999999993</v>
      </c>
      <c r="G200" s="51">
        <f t="shared" si="340"/>
        <v>623732.89</v>
      </c>
      <c r="H200" s="51">
        <f t="shared" si="340"/>
        <v>797785.00000000012</v>
      </c>
      <c r="I200" s="51">
        <f t="shared" si="340"/>
        <v>911459.8899999978</v>
      </c>
      <c r="J200" s="51">
        <f t="shared" si="340"/>
        <v>1139328.97</v>
      </c>
      <c r="K200" s="51">
        <f t="shared" si="340"/>
        <v>842057.48</v>
      </c>
      <c r="L200" s="51">
        <f t="shared" si="340"/>
        <v>964853.17</v>
      </c>
      <c r="M200" s="51">
        <f t="shared" si="340"/>
        <v>705701.02</v>
      </c>
      <c r="N200" s="51">
        <f t="shared" si="340"/>
        <v>728579.94000000122</v>
      </c>
      <c r="O200" s="51">
        <f t="shared" si="340"/>
        <v>1051586.08</v>
      </c>
      <c r="P200" s="51">
        <f t="shared" si="339"/>
        <v>1816038.86</v>
      </c>
      <c r="Q200" s="20"/>
      <c r="R200" s="59">
        <f>AVERAGE(E200:P200)</f>
        <v>913739.50083333312</v>
      </c>
    </row>
    <row r="201" spans="2:18" x14ac:dyDescent="0.15">
      <c r="B201" s="10"/>
      <c r="C201" s="54" t="s">
        <v>24</v>
      </c>
      <c r="D201" s="17">
        <f t="shared" ref="D201:O201" si="341">D199-D200</f>
        <v>2252519.3200000003</v>
      </c>
      <c r="E201" s="17">
        <f t="shared" si="341"/>
        <v>3970270.2318000002</v>
      </c>
      <c r="F201" s="17">
        <f t="shared" si="341"/>
        <v>2878859.6287000021</v>
      </c>
      <c r="G201" s="17">
        <f t="shared" si="341"/>
        <v>2323616.7391999993</v>
      </c>
      <c r="H201" s="17">
        <f t="shared" si="341"/>
        <v>3246831.0699999975</v>
      </c>
      <c r="I201" s="17">
        <f t="shared" si="341"/>
        <v>2437309.9669000013</v>
      </c>
      <c r="J201" s="17">
        <f t="shared" si="341"/>
        <v>2312665.4861999983</v>
      </c>
      <c r="K201" s="17">
        <f t="shared" si="341"/>
        <v>2599464.7753000022</v>
      </c>
      <c r="L201" s="17">
        <f t="shared" si="341"/>
        <v>2015706.652999999</v>
      </c>
      <c r="M201" s="17">
        <f t="shared" si="341"/>
        <v>4833602.838250231</v>
      </c>
      <c r="N201" s="17">
        <f t="shared" si="341"/>
        <v>2343874.0777497739</v>
      </c>
      <c r="O201" s="17">
        <f t="shared" si="341"/>
        <v>2794024.0999999978</v>
      </c>
      <c r="P201" s="17">
        <f t="shared" ref="P201" si="342">P199-P200</f>
        <v>-1734258.9524878124</v>
      </c>
      <c r="Q201" s="17"/>
      <c r="R201" s="60">
        <f>AVERAGE(E201:P201)</f>
        <v>2501830.5512176827</v>
      </c>
    </row>
    <row r="202" spans="2:18" x14ac:dyDescent="0.15">
      <c r="B202" s="10"/>
      <c r="C202" s="13" t="s">
        <v>5</v>
      </c>
      <c r="D202" s="18">
        <f t="shared" ref="D202:O202" si="343">IF(D192=0,0,D201/D192)</f>
        <v>3.5871231754784741E-4</v>
      </c>
      <c r="E202" s="18">
        <f t="shared" si="343"/>
        <v>6.3092205666040999E-4</v>
      </c>
      <c r="F202" s="18">
        <f t="shared" si="343"/>
        <v>4.5798651512374045E-4</v>
      </c>
      <c r="G202" s="18">
        <f t="shared" si="343"/>
        <v>3.6969266896954623E-4</v>
      </c>
      <c r="H202" s="18">
        <f t="shared" si="343"/>
        <v>5.1675158307004513E-4</v>
      </c>
      <c r="I202" s="18">
        <f t="shared" si="343"/>
        <v>3.8693416794421931E-4</v>
      </c>
      <c r="J202" s="18">
        <f t="shared" si="343"/>
        <v>3.6641424978026214E-4</v>
      </c>
      <c r="K202" s="18">
        <f t="shared" si="343"/>
        <v>4.1039667799281547E-4</v>
      </c>
      <c r="L202" s="18">
        <f t="shared" si="343"/>
        <v>3.1796937177233474E-4</v>
      </c>
      <c r="M202" s="18">
        <f t="shared" si="343"/>
        <v>7.6323648236213215E-4</v>
      </c>
      <c r="N202" s="18">
        <f t="shared" si="343"/>
        <v>3.7015658474364463E-4</v>
      </c>
      <c r="O202" s="18">
        <f t="shared" si="343"/>
        <v>4.4217558547143696E-4</v>
      </c>
      <c r="P202" s="18">
        <f t="shared" ref="P202" si="344">IF(P192=0,0,P201/P192)</f>
        <v>-2.7532136172911116E-4</v>
      </c>
      <c r="Q202" s="18"/>
      <c r="R202" s="61">
        <f>AVERAGE(E202:P202)</f>
        <v>3.9644288184678971E-4</v>
      </c>
    </row>
    <row r="203" spans="2:18" x14ac:dyDescent="0.15">
      <c r="B203" s="10"/>
      <c r="C203" s="13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61"/>
    </row>
    <row r="204" spans="2:18" x14ac:dyDescent="0.15">
      <c r="C204" s="11" t="s">
        <v>29</v>
      </c>
      <c r="D204" s="93">
        <v>1519630.0000000075</v>
      </c>
      <c r="E204" s="93">
        <f t="shared" ref="E204" si="345">SUM(E197)-SUM(D197)+E201</f>
        <v>1503989.5917999996</v>
      </c>
      <c r="F204" s="93">
        <f t="shared" ref="F204" si="346">SUM(F197)-SUM(E197)+F201</f>
        <v>2447681.0086999973</v>
      </c>
      <c r="G204" s="93">
        <f t="shared" ref="G204" si="347">SUM(G197)-SUM(F197)+G201</f>
        <v>272249.12919999985</v>
      </c>
      <c r="H204" s="93">
        <f t="shared" ref="H204" si="348">SUM(H197)-SUM(G197)+H201</f>
        <v>2318521.629999985</v>
      </c>
      <c r="I204" s="93">
        <f t="shared" ref="I204" si="349">SUM(I197)-SUM(H197)+I201</f>
        <v>1765626.2068999959</v>
      </c>
      <c r="J204" s="93">
        <f t="shared" ref="J204" si="350">SUM(J197)-SUM(I197)+J201</f>
        <v>-415628.00379998144</v>
      </c>
      <c r="K204" s="93">
        <f t="shared" ref="K204" si="351">SUM(K197)-SUM(J197)+K201</f>
        <v>3528422.6752999933</v>
      </c>
      <c r="L204" s="93">
        <f t="shared" ref="L204" si="352">SUM(L197)-SUM(K197)+L201</f>
        <v>1503321.4829999972</v>
      </c>
      <c r="M204" s="93">
        <f t="shared" ref="M204" si="353">SUM(M197)-SUM(L197)+M201</f>
        <v>8953668.006450247</v>
      </c>
      <c r="N204" s="93">
        <f t="shared" ref="N204" si="354">SUM(N197)-SUM(M197)+N201</f>
        <v>1544036.1831497699</v>
      </c>
      <c r="O204" s="93">
        <f t="shared" ref="O204" si="355">SUM(O197)-SUM(N197)+O201</f>
        <v>1416709.5723999925</v>
      </c>
      <c r="P204" s="93">
        <f t="shared" ref="P204" si="356">SUM(P197)-SUM(O197)+P201</f>
        <v>-1858692.1617878089</v>
      </c>
      <c r="Q204" s="94"/>
      <c r="R204" s="56">
        <f>AVERAGE(E204:P204)</f>
        <v>1914992.110109349</v>
      </c>
    </row>
    <row r="205" spans="2:18" x14ac:dyDescent="0.15">
      <c r="C205" s="11" t="s">
        <v>30</v>
      </c>
      <c r="D205" s="93">
        <v>3276121.0800000075</v>
      </c>
      <c r="E205" s="93">
        <f t="shared" ref="E205" si="357">SUM(E197)-SUM(D197)+E199</f>
        <v>2362880.3817999996</v>
      </c>
      <c r="F205" s="93">
        <f t="shared" ref="F205" si="358">SUM(F197)-SUM(E197)+F199</f>
        <v>2972540.9286999973</v>
      </c>
      <c r="G205" s="93">
        <f t="shared" ref="G205" si="359">SUM(G197)-SUM(F197)+G199</f>
        <v>895982.01919999998</v>
      </c>
      <c r="H205" s="93">
        <f t="shared" ref="H205" si="360">SUM(H197)-SUM(G197)+H199</f>
        <v>3116306.629999985</v>
      </c>
      <c r="I205" s="93">
        <f t="shared" ref="I205" si="361">SUM(I197)-SUM(H197)+I199</f>
        <v>2677086.0968999937</v>
      </c>
      <c r="J205" s="93">
        <f t="shared" ref="J205" si="362">SUM(J197)-SUM(I197)+J199</f>
        <v>723700.96620001877</v>
      </c>
      <c r="K205" s="93">
        <f t="shared" ref="K205" si="363">SUM(K197)-SUM(J197)+K199</f>
        <v>4370480.1552999932</v>
      </c>
      <c r="L205" s="93">
        <f t="shared" ref="L205" si="364">SUM(L197)-SUM(K197)+L199</f>
        <v>2468174.6529999971</v>
      </c>
      <c r="M205" s="93">
        <f t="shared" ref="M205" si="365">SUM(M197)-SUM(L197)+M199</f>
        <v>9659369.0264502466</v>
      </c>
      <c r="N205" s="93">
        <f t="shared" ref="N205" si="366">SUM(N197)-SUM(M197)+N199</f>
        <v>2272616.1231497712</v>
      </c>
      <c r="O205" s="93">
        <f t="shared" ref="O205" si="367">SUM(O197)-SUM(N197)+O199</f>
        <v>2468295.6523999926</v>
      </c>
      <c r="P205" s="93">
        <f t="shared" ref="P205" si="368">SUM(P197)-SUM(O197)+P199</f>
        <v>-42653.30178780877</v>
      </c>
      <c r="Q205" s="94"/>
      <c r="R205" s="59">
        <f>AVERAGE(E205:P205)</f>
        <v>2828731.6109426823</v>
      </c>
    </row>
    <row r="206" spans="2:18" x14ac:dyDescent="0.15">
      <c r="R206" s="10"/>
    </row>
    <row r="208" spans="2:18" x14ac:dyDescent="0.15"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6" x14ac:dyDescent="0.15">
      <c r="B209" s="92" t="s">
        <v>55</v>
      </c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6" x14ac:dyDescent="0.15">
      <c r="B210" s="92" t="s">
        <v>51</v>
      </c>
    </row>
    <row r="211" spans="2:16" x14ac:dyDescent="0.15">
      <c r="B211" s="92" t="s">
        <v>52</v>
      </c>
      <c r="D211" s="14"/>
    </row>
    <row r="212" spans="2:16" x14ac:dyDescent="0.15">
      <c r="B212" s="92" t="s">
        <v>54</v>
      </c>
    </row>
    <row r="213" spans="2:16" x14ac:dyDescent="0.15">
      <c r="B213" s="92"/>
      <c r="P213" s="14"/>
    </row>
    <row r="214" spans="2:16" x14ac:dyDescent="0.15">
      <c r="B214" s="92"/>
      <c r="P214" s="14"/>
    </row>
    <row r="215" spans="2:16" x14ac:dyDescent="0.15"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</row>
    <row r="216" spans="2:16" x14ac:dyDescent="0.15"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</row>
    <row r="217" spans="2:16" x14ac:dyDescent="0.15"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</row>
    <row r="218" spans="2:16" x14ac:dyDescent="0.15"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</row>
    <row r="219" spans="2:16" x14ac:dyDescent="0.15"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</row>
    <row r="220" spans="2:16" x14ac:dyDescent="0.15"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</row>
    <row r="221" spans="2:16" x14ac:dyDescent="0.15"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</row>
    <row r="222" spans="2:16" x14ac:dyDescent="0.15">
      <c r="D222" s="14"/>
    </row>
    <row r="223" spans="2:16" x14ac:dyDescent="0.15">
      <c r="D223" s="14"/>
      <c r="P223" s="14"/>
    </row>
    <row r="224" spans="2:16" x14ac:dyDescent="0.15"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</row>
    <row r="225" spans="4:16" x14ac:dyDescent="0.15"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</row>
    <row r="226" spans="4:16" x14ac:dyDescent="0.15"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</row>
    <row r="228" spans="4:16" x14ac:dyDescent="0.15">
      <c r="P228" s="14"/>
    </row>
  </sheetData>
  <mergeCells count="3">
    <mergeCell ref="C6:F6"/>
    <mergeCell ref="C4:F4"/>
    <mergeCell ref="C7:F7"/>
  </mergeCells>
  <phoneticPr fontId="6" type="noConversion"/>
  <pageMargins left="0.5" right="0.5" top="0.5" bottom="0.5" header="0.5" footer="0.25"/>
  <pageSetup scale="48" fitToHeight="2" orientation="landscape" r:id="rId1"/>
  <headerFooter alignWithMargins="0">
    <oddFooter>&amp;R&amp;"Verdana,Italic"&amp;8Page &amp;P of &amp;N</oddFooter>
  </headerFooter>
  <rowBreaks count="2" manualBreakCount="2">
    <brk id="86" max="16383" man="1"/>
    <brk id="20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29" sqref="D29:D30"/>
    </sheetView>
  </sheetViews>
  <sheetFormatPr defaultRowHeight="12.75" x14ac:dyDescent="0.2"/>
  <cols>
    <col min="2" max="2" width="10.7109375" bestFit="1" customWidth="1"/>
    <col min="3" max="3" width="9.7109375" customWidth="1"/>
    <col min="4" max="4" width="10.7109375" bestFit="1" customWidth="1"/>
  </cols>
  <sheetData>
    <row r="1" spans="1:4" x14ac:dyDescent="0.2">
      <c r="B1" t="s">
        <v>46</v>
      </c>
      <c r="D1" t="s">
        <v>47</v>
      </c>
    </row>
    <row r="2" spans="1:4" x14ac:dyDescent="0.2">
      <c r="A2">
        <v>1</v>
      </c>
      <c r="B2" s="97">
        <f>'Delq By $'!E27</f>
        <v>373944.44179999799</v>
      </c>
      <c r="C2" s="97"/>
      <c r="D2" s="97">
        <v>747087.06000000099</v>
      </c>
    </row>
    <row r="3" spans="1:4" x14ac:dyDescent="0.2">
      <c r="B3" s="97">
        <f>'Delq By $'!E28</f>
        <v>479167.391799998</v>
      </c>
      <c r="C3" s="97"/>
      <c r="D3" s="97">
        <v>1240645.2400000009</v>
      </c>
    </row>
    <row r="5" spans="1:4" x14ac:dyDescent="0.2">
      <c r="A5">
        <v>2</v>
      </c>
      <c r="B5" s="97">
        <f>'Delq By $'!E46</f>
        <v>261448.81000000425</v>
      </c>
      <c r="C5" s="97"/>
      <c r="D5" s="97">
        <v>-495524.38000000932</v>
      </c>
    </row>
    <row r="6" spans="1:4" x14ac:dyDescent="0.2">
      <c r="B6" s="97">
        <f>'Delq By $'!E47</f>
        <v>569321.4000000041</v>
      </c>
      <c r="C6" s="97"/>
      <c r="D6" s="97">
        <v>381880.79999999073</v>
      </c>
    </row>
    <row r="8" spans="1:4" x14ac:dyDescent="0.2">
      <c r="A8">
        <v>3</v>
      </c>
      <c r="B8" s="97">
        <f>'Delq By $'!E65</f>
        <v>805.78999999999087</v>
      </c>
      <c r="C8" s="97"/>
      <c r="D8" s="97">
        <v>-63953.349999999977</v>
      </c>
    </row>
    <row r="9" spans="1:4" x14ac:dyDescent="0.2">
      <c r="B9" s="97">
        <f>'Delq By $'!E66</f>
        <v>1576.9499999999907</v>
      </c>
      <c r="C9" s="97"/>
      <c r="D9" s="97">
        <v>-10416.569999999978</v>
      </c>
    </row>
    <row r="11" spans="1:4" x14ac:dyDescent="0.2">
      <c r="A11">
        <v>4</v>
      </c>
      <c r="B11" s="97">
        <f>'Delq By $'!E84</f>
        <v>5589.3</v>
      </c>
      <c r="C11" s="97"/>
      <c r="D11" s="97">
        <v>919.49</v>
      </c>
    </row>
    <row r="12" spans="1:4" x14ac:dyDescent="0.2">
      <c r="B12" s="97">
        <f>'Delq By $'!E85</f>
        <v>5589.3</v>
      </c>
      <c r="C12" s="97"/>
      <c r="D12" s="97">
        <v>0</v>
      </c>
    </row>
    <row r="14" spans="1:4" x14ac:dyDescent="0.2">
      <c r="A14">
        <v>5</v>
      </c>
      <c r="B14" s="97">
        <f>'Delq By $'!E103</f>
        <v>1069.02</v>
      </c>
      <c r="C14" s="97"/>
      <c r="D14" s="97">
        <v>15.489999999999782</v>
      </c>
    </row>
    <row r="15" spans="1:4" x14ac:dyDescent="0.2">
      <c r="B15" s="97">
        <f>'Delq By $'!E104</f>
        <v>1069.02</v>
      </c>
      <c r="C15" s="97"/>
      <c r="D15" s="97">
        <v>15.489999999999782</v>
      </c>
    </row>
    <row r="17" spans="1:4" x14ac:dyDescent="0.2">
      <c r="A17">
        <v>6</v>
      </c>
      <c r="B17" s="97">
        <f>'Delq By $'!E122</f>
        <v>205514.31</v>
      </c>
      <c r="C17" s="97"/>
      <c r="D17" s="97">
        <v>212985.96999999997</v>
      </c>
    </row>
    <row r="18" spans="1:4" x14ac:dyDescent="0.2">
      <c r="B18" s="97">
        <f>'Delq By $'!E123</f>
        <v>206472.63999999998</v>
      </c>
      <c r="C18" s="97"/>
      <c r="D18" s="97">
        <v>213944.3</v>
      </c>
    </row>
    <row r="20" spans="1:4" x14ac:dyDescent="0.2">
      <c r="A20">
        <v>7</v>
      </c>
      <c r="B20" s="97">
        <f>'Delq By $'!E141</f>
        <v>655617.92000000086</v>
      </c>
      <c r="C20" s="97"/>
      <c r="D20" s="97">
        <v>1118099.7200000002</v>
      </c>
    </row>
    <row r="21" spans="1:4" x14ac:dyDescent="0.2">
      <c r="B21" s="97">
        <f>'Delq By $'!E142</f>
        <v>1099683.6800000009</v>
      </c>
      <c r="C21" s="97"/>
      <c r="D21" s="97">
        <v>1450051.82</v>
      </c>
    </row>
    <row r="23" spans="1:4" x14ac:dyDescent="0.2">
      <c r="A23">
        <v>8</v>
      </c>
      <c r="B23" s="97">
        <f>'Delq By $'!E162</f>
        <v>635393.25180000206</v>
      </c>
      <c r="C23" s="97"/>
      <c r="D23" s="97">
        <v>251562.679999999</v>
      </c>
    </row>
    <row r="24" spans="1:4" x14ac:dyDescent="0.2">
      <c r="B24" s="97">
        <f>'Delq By $'!E163</f>
        <v>1048488.7918000021</v>
      </c>
      <c r="C24" s="97"/>
      <c r="D24" s="97">
        <v>1622526.0399999991</v>
      </c>
    </row>
    <row r="26" spans="1:4" x14ac:dyDescent="0.2">
      <c r="A26">
        <v>9</v>
      </c>
      <c r="B26" s="97">
        <f>'Delq By $'!E183</f>
        <v>868596.34000000102</v>
      </c>
      <c r="C26" s="97"/>
      <c r="D26" s="97">
        <v>1268067.3199999998</v>
      </c>
    </row>
    <row r="27" spans="1:4" x14ac:dyDescent="0.2">
      <c r="B27" s="97">
        <f>'Delq By $'!E184</f>
        <v>1314391.590000001</v>
      </c>
      <c r="C27" s="97"/>
      <c r="D27" s="97">
        <v>1653595.0399999998</v>
      </c>
    </row>
    <row r="29" spans="1:4" x14ac:dyDescent="0.2">
      <c r="A29">
        <v>10</v>
      </c>
      <c r="B29" s="97">
        <f>'Delq By $'!E204</f>
        <v>1503989.5917999996</v>
      </c>
      <c r="C29" s="97"/>
      <c r="D29" s="97">
        <v>1519630.0000000075</v>
      </c>
    </row>
    <row r="30" spans="1:4" x14ac:dyDescent="0.2">
      <c r="B30" s="97">
        <f>'Delq By $'!E205</f>
        <v>2362880.3817999996</v>
      </c>
      <c r="C30" s="97"/>
      <c r="D30" s="97">
        <v>3276121.0800000075</v>
      </c>
    </row>
  </sheetData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opLeftCell="A46" workbookViewId="0">
      <selection activeCell="I90" sqref="I90:J90"/>
    </sheetView>
  </sheetViews>
  <sheetFormatPr defaultColWidth="15.140625" defaultRowHeight="12.75" x14ac:dyDescent="0.2"/>
  <cols>
    <col min="1" max="1" width="23.5703125" style="103" bestFit="1" customWidth="1"/>
    <col min="2" max="3" width="23.140625" style="102" bestFit="1" customWidth="1"/>
    <col min="4" max="4" width="18.28515625" style="102" bestFit="1" customWidth="1"/>
    <col min="5" max="5" width="17.7109375" style="102" bestFit="1" customWidth="1"/>
    <col min="6" max="6" width="16" style="102" bestFit="1" customWidth="1"/>
    <col min="7" max="7" width="12" style="102" bestFit="1" customWidth="1"/>
    <col min="8" max="8" width="10" style="102" bestFit="1" customWidth="1"/>
    <col min="9" max="9" width="8.5703125" style="102" bestFit="1" customWidth="1"/>
    <col min="10" max="10" width="12" style="102" bestFit="1" customWidth="1"/>
    <col min="11" max="11" width="5" style="102" bestFit="1" customWidth="1"/>
    <col min="12" max="12" width="12" style="102" bestFit="1" customWidth="1"/>
    <col min="13" max="16384" width="15.140625" style="102"/>
  </cols>
  <sheetData>
    <row r="1" spans="1:12" x14ac:dyDescent="0.2">
      <c r="A1" s="103" t="s">
        <v>32</v>
      </c>
      <c r="B1" s="102" t="s">
        <v>33</v>
      </c>
      <c r="C1" s="102" t="s">
        <v>34</v>
      </c>
      <c r="D1" s="102" t="s">
        <v>35</v>
      </c>
      <c r="E1" s="102" t="s">
        <v>36</v>
      </c>
      <c r="F1" s="102" t="s">
        <v>53</v>
      </c>
      <c r="G1" s="102" t="s">
        <v>50</v>
      </c>
    </row>
    <row r="2" spans="1:12" x14ac:dyDescent="0.2">
      <c r="A2" s="103">
        <v>42460</v>
      </c>
      <c r="B2" s="102" t="s">
        <v>7</v>
      </c>
      <c r="C2" s="102" t="s">
        <v>37</v>
      </c>
      <c r="D2" s="102">
        <v>2041</v>
      </c>
      <c r="E2" s="104">
        <v>18744204.504000001</v>
      </c>
      <c r="F2" s="102">
        <v>1</v>
      </c>
      <c r="G2" s="102">
        <v>1740.816</v>
      </c>
    </row>
    <row r="3" spans="1:12" x14ac:dyDescent="0.2">
      <c r="A3" s="103">
        <v>42460</v>
      </c>
      <c r="B3" s="102" t="s">
        <v>7</v>
      </c>
      <c r="C3" s="102" t="s">
        <v>38</v>
      </c>
      <c r="D3" s="102">
        <v>16</v>
      </c>
      <c r="E3" s="104">
        <v>161616.76800000001</v>
      </c>
      <c r="F3" s="102">
        <v>2</v>
      </c>
      <c r="G3" s="102">
        <v>1745.2380000000001</v>
      </c>
    </row>
    <row r="4" spans="1:12" x14ac:dyDescent="0.2">
      <c r="A4" s="103">
        <v>42460</v>
      </c>
      <c r="B4" s="102" t="s">
        <v>7</v>
      </c>
      <c r="C4" s="102" t="s">
        <v>39</v>
      </c>
      <c r="D4" s="102">
        <v>6</v>
      </c>
      <c r="E4" s="104">
        <v>48987.21</v>
      </c>
      <c r="F4" s="102">
        <v>0</v>
      </c>
      <c r="G4" s="102">
        <v>0</v>
      </c>
    </row>
    <row r="5" spans="1:12" x14ac:dyDescent="0.2">
      <c r="A5" s="103">
        <v>42460</v>
      </c>
      <c r="B5" s="102" t="s">
        <v>7</v>
      </c>
      <c r="C5" s="102" t="s">
        <v>40</v>
      </c>
      <c r="D5" s="102">
        <v>4</v>
      </c>
      <c r="E5" s="104">
        <v>31904.41</v>
      </c>
      <c r="F5" s="102">
        <v>4</v>
      </c>
      <c r="G5" s="102">
        <v>31904.41</v>
      </c>
    </row>
    <row r="6" spans="1:12" x14ac:dyDescent="0.2">
      <c r="A6" s="103">
        <v>42460</v>
      </c>
      <c r="B6" s="102" t="s">
        <v>7</v>
      </c>
      <c r="C6" s="102" t="s">
        <v>41</v>
      </c>
      <c r="D6" s="102">
        <v>4</v>
      </c>
      <c r="E6" s="104">
        <v>11953.186</v>
      </c>
      <c r="F6" s="102">
        <v>4</v>
      </c>
      <c r="G6" s="102">
        <v>11953.186</v>
      </c>
      <c r="I6" s="102">
        <f>SUM(D2:D6)</f>
        <v>2071</v>
      </c>
      <c r="J6" s="102">
        <f>SUM(E2:E6)</f>
        <v>18998666.078000002</v>
      </c>
      <c r="K6" s="102">
        <f>SUM(F2:F6)</f>
        <v>11</v>
      </c>
      <c r="L6" s="102">
        <f>SUM(G2:G6)</f>
        <v>47343.65</v>
      </c>
    </row>
    <row r="7" spans="1:12" x14ac:dyDescent="0.2">
      <c r="E7" s="104"/>
    </row>
    <row r="8" spans="1:12" x14ac:dyDescent="0.2">
      <c r="A8" s="103">
        <v>42460</v>
      </c>
      <c r="B8" s="102" t="s">
        <v>42</v>
      </c>
      <c r="C8" s="102" t="s">
        <v>37</v>
      </c>
      <c r="D8" s="102">
        <v>2187</v>
      </c>
      <c r="E8" s="104">
        <v>8148282.392</v>
      </c>
      <c r="F8" s="102">
        <v>1</v>
      </c>
      <c r="G8" s="102">
        <v>325.69200000000001</v>
      </c>
    </row>
    <row r="9" spans="1:12" x14ac:dyDescent="0.2">
      <c r="A9" s="103">
        <v>42460</v>
      </c>
      <c r="B9" s="102" t="s">
        <v>42</v>
      </c>
      <c r="C9" s="102" t="s">
        <v>38</v>
      </c>
      <c r="D9" s="102">
        <v>6</v>
      </c>
      <c r="E9" s="104">
        <v>54012.42</v>
      </c>
      <c r="F9" s="102">
        <v>0</v>
      </c>
      <c r="G9" s="102">
        <v>0</v>
      </c>
    </row>
    <row r="10" spans="1:12" x14ac:dyDescent="0.2">
      <c r="A10" s="103">
        <v>42460</v>
      </c>
      <c r="B10" s="102" t="s">
        <v>42</v>
      </c>
      <c r="C10" s="102" t="s">
        <v>40</v>
      </c>
      <c r="D10" s="102">
        <v>1</v>
      </c>
      <c r="E10" s="104">
        <v>1915.144</v>
      </c>
      <c r="F10" s="102">
        <v>1</v>
      </c>
      <c r="G10" s="102">
        <v>1915.144</v>
      </c>
      <c r="I10" s="102">
        <f>SUM(D8:D10)</f>
        <v>2194</v>
      </c>
      <c r="J10" s="102">
        <f t="shared" ref="J10:L10" si="0">SUM(E8:E10)</f>
        <v>8204209.9560000002</v>
      </c>
      <c r="K10" s="102">
        <f t="shared" si="0"/>
        <v>2</v>
      </c>
      <c r="L10" s="102">
        <f t="shared" si="0"/>
        <v>2240.8360000000002</v>
      </c>
    </row>
    <row r="11" spans="1:12" x14ac:dyDescent="0.2">
      <c r="E11" s="104"/>
    </row>
    <row r="12" spans="1:12" x14ac:dyDescent="0.2">
      <c r="A12" s="103">
        <v>42460</v>
      </c>
      <c r="B12" s="102" t="s">
        <v>43</v>
      </c>
      <c r="C12" s="102" t="s">
        <v>37</v>
      </c>
      <c r="D12" s="102">
        <v>96479</v>
      </c>
      <c r="E12" s="104">
        <v>5294637306.1344995</v>
      </c>
      <c r="F12" s="102">
        <v>399</v>
      </c>
      <c r="G12" s="102">
        <v>23643150.894499999</v>
      </c>
    </row>
    <row r="13" spans="1:12" x14ac:dyDescent="0.2">
      <c r="A13" s="103">
        <v>42460</v>
      </c>
      <c r="B13" s="102" t="s">
        <v>43</v>
      </c>
      <c r="C13" s="102" t="s">
        <v>38</v>
      </c>
      <c r="D13" s="102">
        <v>179</v>
      </c>
      <c r="E13" s="104">
        <v>13511210.939999999</v>
      </c>
      <c r="F13" s="102">
        <v>17</v>
      </c>
      <c r="G13" s="102">
        <v>1095855.1200000001</v>
      </c>
    </row>
    <row r="14" spans="1:12" x14ac:dyDescent="0.2">
      <c r="A14" s="103">
        <v>42460</v>
      </c>
      <c r="B14" s="102" t="s">
        <v>43</v>
      </c>
      <c r="C14" s="102" t="s">
        <v>39</v>
      </c>
      <c r="D14" s="102">
        <v>79</v>
      </c>
      <c r="E14" s="104">
        <v>5219300.7803999996</v>
      </c>
      <c r="F14" s="102">
        <v>14</v>
      </c>
      <c r="G14" s="102">
        <v>537003.93039999995</v>
      </c>
    </row>
    <row r="15" spans="1:12" x14ac:dyDescent="0.2">
      <c r="A15" s="103">
        <v>42460</v>
      </c>
      <c r="B15" s="102" t="s">
        <v>43</v>
      </c>
      <c r="C15" s="102" t="s">
        <v>40</v>
      </c>
      <c r="D15" s="102">
        <v>59</v>
      </c>
      <c r="E15" s="104">
        <v>4985405.07</v>
      </c>
      <c r="F15" s="102">
        <v>59</v>
      </c>
      <c r="G15" s="102">
        <v>4985405.07</v>
      </c>
    </row>
    <row r="16" spans="1:12" x14ac:dyDescent="0.2">
      <c r="A16" s="103">
        <v>42460</v>
      </c>
      <c r="B16" s="102" t="s">
        <v>43</v>
      </c>
      <c r="C16" s="102" t="s">
        <v>41</v>
      </c>
      <c r="D16" s="102">
        <v>558</v>
      </c>
      <c r="E16" s="104">
        <v>46602841.347000003</v>
      </c>
      <c r="F16" s="102">
        <v>558</v>
      </c>
      <c r="G16" s="102">
        <v>46602841.347000003</v>
      </c>
      <c r="I16" s="102">
        <f>SUM(D12:D16)</f>
        <v>97354</v>
      </c>
      <c r="J16" s="102">
        <f>SUM(E12:E16)</f>
        <v>5364956064.2718992</v>
      </c>
      <c r="K16" s="102">
        <f>SUM(F12:F16)</f>
        <v>1047</v>
      </c>
      <c r="L16" s="102">
        <f>SUM(G12:G16)</f>
        <v>76864256.361900002</v>
      </c>
    </row>
    <row r="17" spans="1:12" x14ac:dyDescent="0.2">
      <c r="E17" s="104"/>
    </row>
    <row r="18" spans="1:12" x14ac:dyDescent="0.2">
      <c r="A18" s="103">
        <v>42460</v>
      </c>
      <c r="B18" s="102" t="s">
        <v>44</v>
      </c>
      <c r="C18" s="102" t="s">
        <v>37</v>
      </c>
      <c r="D18" s="102">
        <v>11265</v>
      </c>
      <c r="E18" s="104">
        <v>492119685.17619997</v>
      </c>
      <c r="F18" s="102">
        <v>35</v>
      </c>
      <c r="G18" s="102">
        <v>2170109.8417000002</v>
      </c>
    </row>
    <row r="19" spans="1:12" x14ac:dyDescent="0.2">
      <c r="A19" s="103">
        <v>42460</v>
      </c>
      <c r="B19" s="102" t="s">
        <v>44</v>
      </c>
      <c r="C19" s="102" t="s">
        <v>38</v>
      </c>
      <c r="D19" s="102">
        <v>106</v>
      </c>
      <c r="E19" s="104">
        <v>6923053.2470000004</v>
      </c>
      <c r="F19" s="102">
        <v>11</v>
      </c>
      <c r="G19" s="102">
        <v>1047900.6</v>
      </c>
    </row>
    <row r="20" spans="1:12" x14ac:dyDescent="0.2">
      <c r="A20" s="103">
        <v>42460</v>
      </c>
      <c r="B20" s="102" t="s">
        <v>44</v>
      </c>
      <c r="C20" s="102" t="s">
        <v>39</v>
      </c>
      <c r="D20" s="102">
        <v>36</v>
      </c>
      <c r="E20" s="104">
        <v>2120935.5499999998</v>
      </c>
      <c r="F20" s="102">
        <v>3</v>
      </c>
      <c r="G20" s="102">
        <v>295884.71000000002</v>
      </c>
    </row>
    <row r="21" spans="1:12" x14ac:dyDescent="0.2">
      <c r="A21" s="103">
        <v>42460</v>
      </c>
      <c r="B21" s="102" t="s">
        <v>44</v>
      </c>
      <c r="C21" s="102" t="s">
        <v>40</v>
      </c>
      <c r="D21" s="102">
        <v>28</v>
      </c>
      <c r="E21" s="104">
        <v>1105800.8694</v>
      </c>
      <c r="F21" s="102">
        <v>28</v>
      </c>
      <c r="G21" s="102">
        <v>1105800.8694</v>
      </c>
    </row>
    <row r="22" spans="1:12" x14ac:dyDescent="0.2">
      <c r="A22" s="103">
        <v>42460</v>
      </c>
      <c r="B22" s="102" t="s">
        <v>44</v>
      </c>
      <c r="C22" s="102" t="s">
        <v>41</v>
      </c>
      <c r="D22" s="102">
        <v>355</v>
      </c>
      <c r="E22" s="104">
        <v>22738632.467700001</v>
      </c>
      <c r="F22" s="102">
        <v>355</v>
      </c>
      <c r="G22" s="102">
        <v>22738632.467700001</v>
      </c>
      <c r="I22" s="102">
        <f>SUM(D18:D22)</f>
        <v>11790</v>
      </c>
      <c r="J22" s="102">
        <f>SUM(E18:E22)</f>
        <v>525008107.31029999</v>
      </c>
      <c r="K22" s="102">
        <f>SUM(F18:F22)</f>
        <v>432</v>
      </c>
      <c r="L22" s="102">
        <f>SUM(G18:G22)</f>
        <v>27358328.4888</v>
      </c>
    </row>
    <row r="23" spans="1:12" x14ac:dyDescent="0.2">
      <c r="E23" s="104"/>
    </row>
    <row r="24" spans="1:12" x14ac:dyDescent="0.2">
      <c r="A24" s="103">
        <v>42460</v>
      </c>
      <c r="B24" s="102" t="s">
        <v>45</v>
      </c>
      <c r="C24" s="102" t="s">
        <v>37</v>
      </c>
      <c r="D24" s="102">
        <v>11</v>
      </c>
      <c r="E24" s="104">
        <v>137489.35999999999</v>
      </c>
      <c r="F24" s="102">
        <v>0</v>
      </c>
      <c r="G24" s="102">
        <v>0</v>
      </c>
    </row>
    <row r="25" spans="1:12" x14ac:dyDescent="0.2">
      <c r="A25" s="103">
        <v>42460</v>
      </c>
      <c r="B25" s="102" t="s">
        <v>45</v>
      </c>
      <c r="C25" s="102" t="s">
        <v>38</v>
      </c>
      <c r="D25" s="102">
        <v>1</v>
      </c>
      <c r="E25" s="104">
        <v>9150.48</v>
      </c>
      <c r="F25" s="102">
        <v>0</v>
      </c>
      <c r="G25" s="102">
        <v>0</v>
      </c>
      <c r="I25" s="102">
        <f>SUM(D24:D25)</f>
        <v>12</v>
      </c>
      <c r="J25" s="102">
        <f t="shared" ref="J25:L25" si="1">SUM(E24:E25)</f>
        <v>146639.84</v>
      </c>
      <c r="K25" s="102">
        <f t="shared" si="1"/>
        <v>0</v>
      </c>
      <c r="L25" s="102">
        <f t="shared" si="1"/>
        <v>0</v>
      </c>
    </row>
    <row r="26" spans="1:12" x14ac:dyDescent="0.2">
      <c r="E26" s="104"/>
    </row>
    <row r="27" spans="1:12" x14ac:dyDescent="0.2">
      <c r="A27" s="103">
        <v>42460</v>
      </c>
      <c r="B27" s="102" t="s">
        <v>14</v>
      </c>
      <c r="C27" s="102" t="s">
        <v>37</v>
      </c>
      <c r="D27" s="102">
        <v>158766</v>
      </c>
      <c r="E27" s="104">
        <v>254744829.63999999</v>
      </c>
      <c r="F27" s="102">
        <v>115</v>
      </c>
      <c r="G27" s="102">
        <v>11481.29</v>
      </c>
    </row>
    <row r="28" spans="1:12" x14ac:dyDescent="0.2">
      <c r="A28" s="103">
        <v>42460</v>
      </c>
      <c r="B28" s="102" t="s">
        <v>14</v>
      </c>
      <c r="C28" s="102" t="s">
        <v>38</v>
      </c>
      <c r="D28" s="102">
        <v>523</v>
      </c>
      <c r="E28" s="104">
        <v>2446476.37</v>
      </c>
      <c r="F28" s="102">
        <v>0</v>
      </c>
      <c r="G28" s="102">
        <v>0</v>
      </c>
    </row>
    <row r="29" spans="1:12" x14ac:dyDescent="0.2">
      <c r="A29" s="103">
        <v>42460</v>
      </c>
      <c r="B29" s="102" t="s">
        <v>14</v>
      </c>
      <c r="C29" s="102" t="s">
        <v>39</v>
      </c>
      <c r="D29" s="102">
        <v>271</v>
      </c>
      <c r="E29" s="104">
        <v>1524087.54</v>
      </c>
      <c r="F29" s="102">
        <v>1</v>
      </c>
      <c r="G29" s="102">
        <v>0</v>
      </c>
    </row>
    <row r="30" spans="1:12" x14ac:dyDescent="0.2">
      <c r="A30" s="103">
        <v>42460</v>
      </c>
      <c r="B30" s="102" t="s">
        <v>14</v>
      </c>
      <c r="C30" s="102" t="s">
        <v>40</v>
      </c>
      <c r="D30" s="102">
        <v>194</v>
      </c>
      <c r="E30" s="104">
        <v>1070291.6399999999</v>
      </c>
      <c r="F30" s="102">
        <v>194</v>
      </c>
      <c r="G30" s="102">
        <v>1070291.6399999999</v>
      </c>
    </row>
    <row r="31" spans="1:12" x14ac:dyDescent="0.2">
      <c r="A31" s="103">
        <v>42460</v>
      </c>
      <c r="B31" s="102" t="s">
        <v>14</v>
      </c>
      <c r="C31" s="102" t="s">
        <v>41</v>
      </c>
      <c r="D31" s="102">
        <v>366</v>
      </c>
      <c r="E31" s="104">
        <v>2161759.13</v>
      </c>
      <c r="F31" s="102">
        <v>366</v>
      </c>
      <c r="G31" s="102">
        <v>2161759.13</v>
      </c>
      <c r="I31" s="102">
        <f>SUM(D27:D31)</f>
        <v>160120</v>
      </c>
      <c r="J31" s="102">
        <f>SUM(E27:E31)</f>
        <v>261947444.31999996</v>
      </c>
      <c r="K31" s="102">
        <f>SUM(F27:F31)</f>
        <v>676</v>
      </c>
      <c r="L31" s="102">
        <f>SUM(G27:G31)</f>
        <v>3243532.0599999996</v>
      </c>
    </row>
    <row r="32" spans="1:12" x14ac:dyDescent="0.2">
      <c r="E32" s="104"/>
    </row>
    <row r="33" spans="1:12" x14ac:dyDescent="0.2">
      <c r="A33" s="103">
        <v>42460</v>
      </c>
      <c r="B33" s="102" t="s">
        <v>13</v>
      </c>
      <c r="C33" s="102" t="s">
        <v>37</v>
      </c>
      <c r="D33" s="102">
        <v>11193</v>
      </c>
      <c r="E33" s="104">
        <v>118626843.16</v>
      </c>
      <c r="F33" s="102">
        <v>0</v>
      </c>
      <c r="G33" s="102">
        <v>0</v>
      </c>
    </row>
    <row r="34" spans="1:12" x14ac:dyDescent="0.2">
      <c r="A34" s="103">
        <v>42460</v>
      </c>
      <c r="B34" s="102" t="s">
        <v>13</v>
      </c>
      <c r="C34" s="102" t="s">
        <v>38</v>
      </c>
      <c r="D34" s="102">
        <v>55</v>
      </c>
      <c r="E34" s="104">
        <v>500843.27</v>
      </c>
      <c r="F34" s="102">
        <v>0</v>
      </c>
      <c r="G34" s="102">
        <v>0</v>
      </c>
    </row>
    <row r="35" spans="1:12" x14ac:dyDescent="0.2">
      <c r="A35" s="103">
        <v>42460</v>
      </c>
      <c r="B35" s="102" t="s">
        <v>13</v>
      </c>
      <c r="C35" s="102" t="s">
        <v>39</v>
      </c>
      <c r="D35" s="102">
        <v>26</v>
      </c>
      <c r="E35" s="104">
        <v>333103.96000000002</v>
      </c>
      <c r="F35" s="102">
        <v>0</v>
      </c>
      <c r="G35" s="102">
        <v>0</v>
      </c>
    </row>
    <row r="36" spans="1:12" x14ac:dyDescent="0.2">
      <c r="A36" s="103">
        <v>42460</v>
      </c>
      <c r="B36" s="102" t="s">
        <v>13</v>
      </c>
      <c r="C36" s="102" t="s">
        <v>40</v>
      </c>
      <c r="D36" s="102">
        <v>26</v>
      </c>
      <c r="E36" s="104">
        <v>313291.07</v>
      </c>
      <c r="F36" s="102">
        <v>26</v>
      </c>
      <c r="G36" s="102">
        <v>313291.07</v>
      </c>
      <c r="I36" s="102">
        <f>SUM(D33:D36)</f>
        <v>11300</v>
      </c>
      <c r="J36" s="102">
        <f t="shared" ref="J36:L36" si="2">SUM(E33:E36)</f>
        <v>119774081.45999998</v>
      </c>
      <c r="K36" s="102">
        <f t="shared" si="2"/>
        <v>26</v>
      </c>
      <c r="L36" s="102">
        <f t="shared" si="2"/>
        <v>313291.07</v>
      </c>
    </row>
    <row r="37" spans="1:12" x14ac:dyDescent="0.2">
      <c r="E37" s="104"/>
    </row>
    <row r="38" spans="1:12" x14ac:dyDescent="0.2">
      <c r="E38" s="104"/>
    </row>
    <row r="39" spans="1:12" x14ac:dyDescent="0.2">
      <c r="E39" s="104"/>
    </row>
    <row r="40" spans="1:12" x14ac:dyDescent="0.2">
      <c r="E40" s="104"/>
    </row>
    <row r="41" spans="1:12" x14ac:dyDescent="0.2">
      <c r="B41" s="102" t="s">
        <v>56</v>
      </c>
      <c r="C41" s="102" t="s">
        <v>57</v>
      </c>
      <c r="D41" s="102" t="s">
        <v>58</v>
      </c>
      <c r="E41" s="104" t="s">
        <v>59</v>
      </c>
      <c r="F41" s="102" t="s">
        <v>60</v>
      </c>
    </row>
    <row r="42" spans="1:12" x14ac:dyDescent="0.2">
      <c r="B42" s="106">
        <v>42460</v>
      </c>
      <c r="C42" s="102" t="s">
        <v>61</v>
      </c>
      <c r="D42" s="102" t="s">
        <v>62</v>
      </c>
      <c r="E42" s="104" t="s">
        <v>42</v>
      </c>
      <c r="F42" s="102">
        <v>8188762.71</v>
      </c>
    </row>
    <row r="43" spans="1:12" x14ac:dyDescent="0.2">
      <c r="B43" s="106">
        <v>42460</v>
      </c>
      <c r="C43" s="102" t="s">
        <v>61</v>
      </c>
      <c r="D43" s="102" t="s">
        <v>62</v>
      </c>
      <c r="E43" s="104" t="s">
        <v>14</v>
      </c>
      <c r="F43" s="102">
        <v>268116817.78</v>
      </c>
    </row>
    <row r="44" spans="1:12" x14ac:dyDescent="0.2">
      <c r="B44" s="106">
        <v>42460</v>
      </c>
      <c r="C44" s="102" t="s">
        <v>61</v>
      </c>
      <c r="D44" s="102" t="s">
        <v>62</v>
      </c>
      <c r="E44" s="102" t="s">
        <v>13</v>
      </c>
      <c r="F44" s="102">
        <v>119420734.56</v>
      </c>
    </row>
    <row r="45" spans="1:12" x14ac:dyDescent="0.2">
      <c r="B45" s="106">
        <v>42460</v>
      </c>
      <c r="C45" s="102" t="s">
        <v>61</v>
      </c>
      <c r="D45" s="102" t="s">
        <v>62</v>
      </c>
      <c r="E45" s="102" t="s">
        <v>65</v>
      </c>
      <c r="F45" s="105">
        <v>116960.49</v>
      </c>
    </row>
    <row r="46" spans="1:12" x14ac:dyDescent="0.2">
      <c r="B46" s="106">
        <v>42460</v>
      </c>
      <c r="C46" s="102" t="s">
        <v>61</v>
      </c>
      <c r="D46" s="102" t="s">
        <v>62</v>
      </c>
      <c r="E46" s="102" t="s">
        <v>66</v>
      </c>
      <c r="F46" s="102">
        <v>-387243.25</v>
      </c>
    </row>
    <row r="47" spans="1:12" x14ac:dyDescent="0.2">
      <c r="B47" s="106">
        <v>42460</v>
      </c>
      <c r="C47" s="102" t="s">
        <v>61</v>
      </c>
      <c r="D47" s="102" t="s">
        <v>62</v>
      </c>
      <c r="E47" s="102" t="s">
        <v>7</v>
      </c>
      <c r="F47" s="102">
        <v>19047538.579999998</v>
      </c>
    </row>
    <row r="48" spans="1:12" x14ac:dyDescent="0.2">
      <c r="B48" s="106">
        <v>42460</v>
      </c>
      <c r="C48" s="102" t="s">
        <v>61</v>
      </c>
      <c r="D48" s="102" t="s">
        <v>62</v>
      </c>
      <c r="E48" s="102" t="s">
        <v>63</v>
      </c>
      <c r="F48" s="102">
        <v>45530.37</v>
      </c>
      <c r="G48" s="102">
        <f>SUM(F42:F48)</f>
        <v>414549101.24000001</v>
      </c>
    </row>
    <row r="49" spans="2:10" x14ac:dyDescent="0.2">
      <c r="B49" s="106">
        <v>42460</v>
      </c>
      <c r="C49" s="102" t="s">
        <v>64</v>
      </c>
      <c r="D49" s="102" t="s">
        <v>62</v>
      </c>
      <c r="E49" s="102" t="s">
        <v>44</v>
      </c>
      <c r="F49" s="102">
        <v>530620020.08999997</v>
      </c>
    </row>
    <row r="50" spans="2:10" x14ac:dyDescent="0.2">
      <c r="B50" s="106">
        <v>42460</v>
      </c>
      <c r="C50" s="102" t="s">
        <v>64</v>
      </c>
      <c r="D50" s="102" t="s">
        <v>62</v>
      </c>
      <c r="E50" s="102" t="s">
        <v>43</v>
      </c>
      <c r="F50" s="102">
        <v>5407934409.79</v>
      </c>
      <c r="G50" s="102">
        <f>SUM(F49:F50)</f>
        <v>5938554429.8800001</v>
      </c>
    </row>
    <row r="55" spans="2:10" x14ac:dyDescent="0.2">
      <c r="B55" s="102" t="s">
        <v>67</v>
      </c>
      <c r="C55" s="102" t="s">
        <v>68</v>
      </c>
      <c r="D55" s="102">
        <v>109001</v>
      </c>
      <c r="G55" s="102">
        <v>-3560295.1600000006</v>
      </c>
    </row>
    <row r="56" spans="2:10" x14ac:dyDescent="0.2">
      <c r="B56" s="102" t="s">
        <v>67</v>
      </c>
      <c r="C56" s="102" t="s">
        <v>68</v>
      </c>
      <c r="D56" s="102">
        <v>108001</v>
      </c>
      <c r="G56" s="102">
        <v>-249058.93</v>
      </c>
    </row>
    <row r="57" spans="2:10" x14ac:dyDescent="0.2">
      <c r="B57" s="102" t="s">
        <v>67</v>
      </c>
      <c r="C57" s="102" t="s">
        <v>68</v>
      </c>
      <c r="D57" s="102">
        <v>108121</v>
      </c>
      <c r="G57" s="102">
        <v>-106398.22</v>
      </c>
    </row>
    <row r="58" spans="2:10" x14ac:dyDescent="0.2">
      <c r="B58" s="102" t="s">
        <v>67</v>
      </c>
      <c r="C58" s="102" t="s">
        <v>68</v>
      </c>
      <c r="D58" s="102">
        <v>109001</v>
      </c>
      <c r="G58" s="102">
        <v>3590280.6881604618</v>
      </c>
    </row>
    <row r="59" spans="2:10" x14ac:dyDescent="0.2">
      <c r="B59" s="102" t="s">
        <v>67</v>
      </c>
      <c r="C59" s="102" t="s">
        <v>68</v>
      </c>
      <c r="D59" s="102">
        <v>109051</v>
      </c>
      <c r="H59" s="102">
        <v>1191.22</v>
      </c>
    </row>
    <row r="60" spans="2:10" x14ac:dyDescent="0.2">
      <c r="B60" s="102" t="s">
        <v>67</v>
      </c>
      <c r="C60" s="102" t="s">
        <v>68</v>
      </c>
      <c r="D60" s="102">
        <v>109016</v>
      </c>
      <c r="F60" s="105"/>
      <c r="H60" s="102">
        <v>443860.96</v>
      </c>
    </row>
    <row r="61" spans="2:10" x14ac:dyDescent="0.2">
      <c r="B61" s="102" t="s">
        <v>67</v>
      </c>
      <c r="C61" s="102" t="s">
        <v>68</v>
      </c>
      <c r="D61" s="102">
        <v>108051</v>
      </c>
      <c r="H61" s="102">
        <v>482298.38</v>
      </c>
      <c r="I61" s="102">
        <f>SUM(G55:G61)</f>
        <v>-325471.62183953915</v>
      </c>
      <c r="J61" s="102">
        <f>SUM(H55:H61)</f>
        <v>927350.56</v>
      </c>
    </row>
    <row r="63" spans="2:10" x14ac:dyDescent="0.2">
      <c r="B63" s="102" t="s">
        <v>67</v>
      </c>
      <c r="C63" s="102" t="s">
        <v>69</v>
      </c>
      <c r="D63" s="102">
        <v>109002</v>
      </c>
      <c r="G63" s="102">
        <v>-3794934.6799999997</v>
      </c>
    </row>
    <row r="64" spans="2:10" x14ac:dyDescent="0.2">
      <c r="B64" s="102" t="s">
        <v>67</v>
      </c>
      <c r="C64" s="102" t="s">
        <v>69</v>
      </c>
      <c r="D64" s="102">
        <v>109002</v>
      </c>
      <c r="G64" s="102">
        <v>-1196215.08</v>
      </c>
    </row>
    <row r="65" spans="2:10" x14ac:dyDescent="0.2">
      <c r="B65" s="102" t="s">
        <v>67</v>
      </c>
      <c r="C65" s="102" t="s">
        <v>69</v>
      </c>
      <c r="D65" s="102">
        <v>109002</v>
      </c>
      <c r="G65" s="102">
        <v>3936665.6533517269</v>
      </c>
    </row>
    <row r="66" spans="2:10" x14ac:dyDescent="0.2">
      <c r="B66" s="102" t="s">
        <v>67</v>
      </c>
      <c r="C66" s="102" t="s">
        <v>69</v>
      </c>
      <c r="D66" s="102">
        <v>109052</v>
      </c>
      <c r="H66" s="102">
        <v>704408.79</v>
      </c>
      <c r="I66" s="102">
        <f>SUM(G63:G66)</f>
        <v>-1054484.1066482728</v>
      </c>
      <c r="J66" s="102">
        <f>SUM(H63:H66)</f>
        <v>704408.79</v>
      </c>
    </row>
    <row r="68" spans="2:10" x14ac:dyDescent="0.2">
      <c r="B68" s="102" t="s">
        <v>67</v>
      </c>
      <c r="C68" s="102" t="s">
        <v>70</v>
      </c>
      <c r="D68" s="102">
        <v>129085</v>
      </c>
      <c r="G68" s="102">
        <v>10.71</v>
      </c>
    </row>
    <row r="69" spans="2:10" x14ac:dyDescent="0.2">
      <c r="B69" s="102" t="s">
        <v>67</v>
      </c>
      <c r="C69" s="102" t="s">
        <v>72</v>
      </c>
      <c r="D69" s="102">
        <v>129066</v>
      </c>
      <c r="H69" s="102">
        <v>1379.24</v>
      </c>
      <c r="I69" s="102">
        <f>SUM(G68:G69)</f>
        <v>10.71</v>
      </c>
      <c r="J69" s="102">
        <f>SUM(H68:H69)</f>
        <v>1379.24</v>
      </c>
    </row>
    <row r="71" spans="2:10" x14ac:dyDescent="0.2">
      <c r="B71" s="102" t="s">
        <v>67</v>
      </c>
      <c r="C71" s="102" t="s">
        <v>71</v>
      </c>
      <c r="D71" s="102">
        <v>129071</v>
      </c>
      <c r="G71" s="102">
        <v>-28143.549999999996</v>
      </c>
    </row>
    <row r="72" spans="2:10" x14ac:dyDescent="0.2">
      <c r="B72" s="102" t="s">
        <v>67</v>
      </c>
      <c r="C72" s="102" t="s">
        <v>71</v>
      </c>
      <c r="D72" s="102">
        <v>129071</v>
      </c>
      <c r="G72" s="102">
        <v>2834.81</v>
      </c>
    </row>
    <row r="73" spans="2:10" x14ac:dyDescent="0.2">
      <c r="B73" s="102" t="s">
        <v>67</v>
      </c>
      <c r="C73" s="102" t="s">
        <v>71</v>
      </c>
      <c r="D73" s="102">
        <v>129071</v>
      </c>
      <c r="G73" s="102">
        <v>30805.301999999996</v>
      </c>
    </row>
    <row r="74" spans="2:10" x14ac:dyDescent="0.2">
      <c r="B74" s="102" t="s">
        <v>67</v>
      </c>
      <c r="C74" s="102" t="s">
        <v>71</v>
      </c>
      <c r="D74" s="102">
        <v>129061</v>
      </c>
      <c r="H74" s="102">
        <v>2589.5700000000002</v>
      </c>
      <c r="I74" s="102">
        <f>SUM(G71:G74)</f>
        <v>5496.5620000000017</v>
      </c>
      <c r="J74" s="102">
        <f>SUM(H71:H74)</f>
        <v>2589.5700000000002</v>
      </c>
    </row>
    <row r="76" spans="2:10" x14ac:dyDescent="0.2">
      <c r="B76" s="102" t="s">
        <v>67</v>
      </c>
      <c r="C76" s="102" t="s">
        <v>73</v>
      </c>
      <c r="D76" s="102">
        <v>129072</v>
      </c>
      <c r="G76" s="102">
        <v>-3355.19</v>
      </c>
    </row>
    <row r="77" spans="2:10" x14ac:dyDescent="0.2">
      <c r="B77" s="102" t="s">
        <v>67</v>
      </c>
      <c r="C77" s="102" t="s">
        <v>73</v>
      </c>
      <c r="D77" s="102">
        <v>129099</v>
      </c>
      <c r="G77" s="102">
        <v>3563.3339999999998</v>
      </c>
    </row>
    <row r="78" spans="2:10" x14ac:dyDescent="0.2">
      <c r="B78" s="102" t="s">
        <v>67</v>
      </c>
      <c r="C78" s="102" t="s">
        <v>73</v>
      </c>
      <c r="D78" s="102">
        <v>129072</v>
      </c>
      <c r="G78" s="102">
        <v>6798.3139999999994</v>
      </c>
      <c r="I78" s="102">
        <f>SUM(G76:G78)</f>
        <v>7006.4579999999987</v>
      </c>
      <c r="J78" s="102">
        <f>SUM(H76:H78)</f>
        <v>0</v>
      </c>
    </row>
    <row r="80" spans="2:10" x14ac:dyDescent="0.2">
      <c r="B80" s="102" t="s">
        <v>67</v>
      </c>
      <c r="C80" s="102" t="s">
        <v>74</v>
      </c>
      <c r="D80" s="102">
        <v>129072</v>
      </c>
      <c r="G80" s="102">
        <v>-1715.38</v>
      </c>
    </row>
    <row r="81" spans="2:10" x14ac:dyDescent="0.2">
      <c r="B81" s="102" t="s">
        <v>67</v>
      </c>
      <c r="C81" s="102" t="s">
        <v>74</v>
      </c>
      <c r="D81" s="102">
        <v>129072</v>
      </c>
      <c r="G81" s="102">
        <v>1332.76</v>
      </c>
    </row>
    <row r="82" spans="2:10" x14ac:dyDescent="0.2">
      <c r="B82" s="102" t="s">
        <v>67</v>
      </c>
      <c r="C82" s="102" t="s">
        <v>74</v>
      </c>
      <c r="D82" s="102">
        <v>129099</v>
      </c>
      <c r="G82" s="102">
        <v>217835.07</v>
      </c>
    </row>
    <row r="83" spans="2:10" x14ac:dyDescent="0.2">
      <c r="B83" s="102" t="s">
        <v>77</v>
      </c>
      <c r="C83" s="102" t="s">
        <v>74</v>
      </c>
      <c r="D83" s="102">
        <v>129062</v>
      </c>
      <c r="H83" s="102">
        <v>1791.66</v>
      </c>
      <c r="I83" s="102">
        <f>SUM(G80:G83)</f>
        <v>217452.45</v>
      </c>
      <c r="J83" s="102">
        <f>SUM(H80:H83)</f>
        <v>1791.66</v>
      </c>
    </row>
    <row r="85" spans="2:10" x14ac:dyDescent="0.2">
      <c r="B85" s="102" t="s">
        <v>67</v>
      </c>
      <c r="C85" s="102" t="s">
        <v>75</v>
      </c>
      <c r="D85" s="102">
        <v>129072</v>
      </c>
      <c r="G85" s="102">
        <v>-175423.91000000003</v>
      </c>
    </row>
    <row r="86" spans="2:10" x14ac:dyDescent="0.2">
      <c r="B86" s="102" t="s">
        <v>67</v>
      </c>
      <c r="C86" s="102" t="s">
        <v>75</v>
      </c>
      <c r="D86" s="102">
        <v>129072</v>
      </c>
      <c r="G86" s="102">
        <v>241741.90999999995</v>
      </c>
    </row>
    <row r="87" spans="2:10" x14ac:dyDescent="0.2">
      <c r="B87" s="102" t="s">
        <v>67</v>
      </c>
      <c r="C87" s="102" t="s">
        <v>75</v>
      </c>
      <c r="D87" s="102">
        <v>129099</v>
      </c>
      <c r="G87" s="102">
        <v>1163820.0259999998</v>
      </c>
    </row>
    <row r="88" spans="2:10" x14ac:dyDescent="0.2">
      <c r="B88" s="102" t="s">
        <v>67</v>
      </c>
      <c r="C88" s="102" t="s">
        <v>75</v>
      </c>
      <c r="D88" s="102">
        <v>129062</v>
      </c>
      <c r="H88" s="102">
        <v>178519.04000000001</v>
      </c>
    </row>
    <row r="89" spans="2:10" x14ac:dyDescent="0.2">
      <c r="B89" s="102" t="s">
        <v>67</v>
      </c>
      <c r="C89" s="102" t="s">
        <v>76</v>
      </c>
      <c r="D89" s="102">
        <v>129072</v>
      </c>
      <c r="G89" s="102">
        <v>-135738.84000000003</v>
      </c>
    </row>
    <row r="90" spans="2:10" x14ac:dyDescent="0.2">
      <c r="B90" s="102" t="s">
        <v>67</v>
      </c>
      <c r="C90" s="102" t="s">
        <v>76</v>
      </c>
      <c r="D90" s="102">
        <v>129072</v>
      </c>
      <c r="G90" s="102">
        <v>137370.26999999999</v>
      </c>
      <c r="I90" s="102">
        <f>SUM(G85:G90)</f>
        <v>1231769.4559999998</v>
      </c>
      <c r="J90" s="102">
        <f>SUM(H85:H90)</f>
        <v>178519.04000000001</v>
      </c>
    </row>
    <row r="105" spans="6:6" x14ac:dyDescent="0.2">
      <c r="F105" s="105"/>
    </row>
    <row r="107" spans="6:6" x14ac:dyDescent="0.2">
      <c r="F107" s="105"/>
    </row>
  </sheetData>
  <sortState ref="B55:H84">
    <sortCondition ref="C55:C8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2"/>
  <sheetViews>
    <sheetView showGridLines="0" zoomScale="80" zoomScaleNormal="80" workbookViewId="0">
      <selection activeCell="C7" sqref="C7:F7"/>
    </sheetView>
  </sheetViews>
  <sheetFormatPr defaultRowHeight="10.5" x14ac:dyDescent="0.15"/>
  <cols>
    <col min="1" max="1" width="3.5703125" style="10" customWidth="1"/>
    <col min="2" max="2" width="20" style="2" bestFit="1" customWidth="1"/>
    <col min="3" max="3" width="10" style="2" customWidth="1"/>
    <col min="4" max="4" width="12.85546875" style="2" bestFit="1" customWidth="1"/>
    <col min="5" max="16" width="13" style="2" bestFit="1" customWidth="1"/>
    <col min="17" max="17" width="3.140625" style="2" customWidth="1"/>
    <col min="18" max="18" width="12.85546875" style="2" bestFit="1" customWidth="1"/>
    <col min="19" max="19" width="9.140625" style="10"/>
    <col min="20" max="20" width="12.85546875" style="10" bestFit="1" customWidth="1"/>
    <col min="21" max="16384" width="9.140625" style="10"/>
  </cols>
  <sheetData>
    <row r="1" spans="2:20" ht="11.25" x14ac:dyDescent="0.2">
      <c r="B1" s="7"/>
    </row>
    <row r="2" spans="2:20" ht="12.75" x14ac:dyDescent="0.2">
      <c r="B2" s="1"/>
    </row>
    <row r="4" spans="2:20" x14ac:dyDescent="0.15">
      <c r="B4" s="6" t="s">
        <v>9</v>
      </c>
      <c r="C4" s="108" t="s">
        <v>15</v>
      </c>
      <c r="D4" s="108"/>
      <c r="E4" s="108"/>
      <c r="F4" s="108"/>
    </row>
    <row r="5" spans="2:20" x14ac:dyDescent="0.15">
      <c r="B5" s="6" t="s">
        <v>19</v>
      </c>
      <c r="C5" s="3" t="s">
        <v>26</v>
      </c>
      <c r="D5" s="3"/>
      <c r="E5" s="3"/>
      <c r="F5" s="3"/>
    </row>
    <row r="6" spans="2:20" ht="12" x14ac:dyDescent="0.2">
      <c r="B6" s="6" t="s">
        <v>10</v>
      </c>
      <c r="C6" s="107">
        <v>42460</v>
      </c>
      <c r="D6" s="107"/>
      <c r="E6" s="107"/>
      <c r="F6" s="107"/>
      <c r="H6" s="19"/>
    </row>
    <row r="7" spans="2:20" x14ac:dyDescent="0.15">
      <c r="B7" s="6" t="s">
        <v>11</v>
      </c>
      <c r="C7" s="108" t="s">
        <v>8</v>
      </c>
      <c r="D7" s="108"/>
      <c r="E7" s="108"/>
      <c r="F7" s="108"/>
    </row>
    <row r="11" spans="2:20" s="5" customFormat="1" ht="11.25" thickBot="1" x14ac:dyDescent="0.2">
      <c r="B11" s="25"/>
      <c r="C11" s="25"/>
      <c r="D11" s="25">
        <v>42094</v>
      </c>
      <c r="E11" s="25">
        <v>42124</v>
      </c>
      <c r="F11" s="25">
        <v>42155</v>
      </c>
      <c r="G11" s="25">
        <v>42185</v>
      </c>
      <c r="H11" s="25">
        <v>42216</v>
      </c>
      <c r="I11" s="25">
        <v>42247</v>
      </c>
      <c r="J11" s="25">
        <v>42277</v>
      </c>
      <c r="K11" s="25">
        <v>42308</v>
      </c>
      <c r="L11" s="25">
        <v>42338</v>
      </c>
      <c r="M11" s="25">
        <v>42369</v>
      </c>
      <c r="N11" s="25">
        <v>42400</v>
      </c>
      <c r="O11" s="25">
        <v>42429</v>
      </c>
      <c r="P11" s="25">
        <v>42460</v>
      </c>
      <c r="R11" s="25" t="s">
        <v>25</v>
      </c>
    </row>
    <row r="12" spans="2:20" x14ac:dyDescent="0.15">
      <c r="B12" s="22" t="s">
        <v>20</v>
      </c>
      <c r="C12" s="3" t="s">
        <v>3</v>
      </c>
      <c r="D12" s="14">
        <v>133</v>
      </c>
      <c r="E12" s="14">
        <v>111</v>
      </c>
      <c r="F12" s="14">
        <v>120</v>
      </c>
      <c r="G12" s="14">
        <v>92</v>
      </c>
      <c r="H12" s="14">
        <v>139</v>
      </c>
      <c r="I12" s="14">
        <v>137</v>
      </c>
      <c r="J12" s="14">
        <v>112</v>
      </c>
      <c r="K12" s="14">
        <v>109</v>
      </c>
      <c r="L12" s="14">
        <v>16</v>
      </c>
      <c r="M12" s="14">
        <v>112</v>
      </c>
      <c r="N12" s="14">
        <v>123</v>
      </c>
      <c r="O12" s="14">
        <v>93</v>
      </c>
      <c r="P12" s="14">
        <v>106</v>
      </c>
      <c r="Q12" s="34"/>
      <c r="R12" s="27">
        <f t="shared" ref="R12:R18" si="0">AVERAGE(E12:P12)</f>
        <v>105.83333333333333</v>
      </c>
    </row>
    <row r="13" spans="2:20" x14ac:dyDescent="0.15">
      <c r="C13" s="3" t="s">
        <v>0</v>
      </c>
      <c r="D13" s="14">
        <v>60</v>
      </c>
      <c r="E13" s="14">
        <v>56</v>
      </c>
      <c r="F13" s="14">
        <v>56</v>
      </c>
      <c r="G13" s="14">
        <v>51</v>
      </c>
      <c r="H13" s="14">
        <v>45</v>
      </c>
      <c r="I13" s="14">
        <v>62</v>
      </c>
      <c r="J13" s="14">
        <v>58</v>
      </c>
      <c r="K13" s="14">
        <v>48</v>
      </c>
      <c r="L13" s="14">
        <v>6</v>
      </c>
      <c r="M13" s="14">
        <v>54</v>
      </c>
      <c r="N13" s="14">
        <v>57</v>
      </c>
      <c r="O13" s="14">
        <v>33</v>
      </c>
      <c r="P13" s="14">
        <v>36</v>
      </c>
      <c r="Q13" s="34"/>
      <c r="R13" s="28">
        <f t="shared" si="0"/>
        <v>46.833333333333336</v>
      </c>
    </row>
    <row r="14" spans="2:20" x14ac:dyDescent="0.15">
      <c r="C14" s="3" t="s">
        <v>1</v>
      </c>
      <c r="D14" s="14">
        <v>30</v>
      </c>
      <c r="E14" s="14">
        <v>31</v>
      </c>
      <c r="F14" s="14">
        <v>40</v>
      </c>
      <c r="G14" s="14">
        <v>39</v>
      </c>
      <c r="H14" s="14">
        <v>34</v>
      </c>
      <c r="I14" s="14">
        <v>34</v>
      </c>
      <c r="J14" s="14">
        <v>43</v>
      </c>
      <c r="K14" s="14">
        <v>36</v>
      </c>
      <c r="L14" s="14">
        <v>29</v>
      </c>
      <c r="M14" s="14">
        <v>31</v>
      </c>
      <c r="N14" s="14">
        <v>33</v>
      </c>
      <c r="O14" s="14">
        <v>31</v>
      </c>
      <c r="P14" s="14">
        <v>28</v>
      </c>
      <c r="Q14" s="34"/>
      <c r="R14" s="28">
        <f t="shared" si="0"/>
        <v>34.083333333333336</v>
      </c>
    </row>
    <row r="15" spans="2:20" x14ac:dyDescent="0.15">
      <c r="B15" s="10"/>
      <c r="C15" s="38" t="s">
        <v>2</v>
      </c>
      <c r="D15" s="39">
        <v>367</v>
      </c>
      <c r="E15" s="39">
        <v>362</v>
      </c>
      <c r="F15" s="39">
        <v>358</v>
      </c>
      <c r="G15" s="39">
        <v>366</v>
      </c>
      <c r="H15" s="39">
        <v>365</v>
      </c>
      <c r="I15" s="39">
        <v>366</v>
      </c>
      <c r="J15" s="39">
        <v>355</v>
      </c>
      <c r="K15" s="39">
        <v>354</v>
      </c>
      <c r="L15" s="39">
        <v>365</v>
      </c>
      <c r="M15" s="39">
        <v>356</v>
      </c>
      <c r="N15" s="39">
        <v>366</v>
      </c>
      <c r="O15" s="39">
        <v>367</v>
      </c>
      <c r="P15" s="39">
        <v>355</v>
      </c>
      <c r="Q15" s="34"/>
      <c r="R15" s="29">
        <f t="shared" si="0"/>
        <v>361.25</v>
      </c>
      <c r="T15" s="20"/>
    </row>
    <row r="16" spans="2:20" x14ac:dyDescent="0.15">
      <c r="B16" s="10"/>
      <c r="C16" s="3" t="s">
        <v>6</v>
      </c>
      <c r="D16" s="14">
        <f t="shared" ref="D16:O16" si="1">SUM(D12:D15)</f>
        <v>590</v>
      </c>
      <c r="E16" s="14">
        <f t="shared" si="1"/>
        <v>560</v>
      </c>
      <c r="F16" s="14">
        <f t="shared" si="1"/>
        <v>574</v>
      </c>
      <c r="G16" s="14">
        <f t="shared" si="1"/>
        <v>548</v>
      </c>
      <c r="H16" s="14">
        <f t="shared" si="1"/>
        <v>583</v>
      </c>
      <c r="I16" s="14">
        <f t="shared" si="1"/>
        <v>599</v>
      </c>
      <c r="J16" s="14">
        <f t="shared" si="1"/>
        <v>568</v>
      </c>
      <c r="K16" s="14">
        <f t="shared" si="1"/>
        <v>547</v>
      </c>
      <c r="L16" s="14">
        <f t="shared" si="1"/>
        <v>416</v>
      </c>
      <c r="M16" s="14">
        <f t="shared" si="1"/>
        <v>553</v>
      </c>
      <c r="N16" s="14">
        <f t="shared" si="1"/>
        <v>579</v>
      </c>
      <c r="O16" s="14">
        <f t="shared" si="1"/>
        <v>524</v>
      </c>
      <c r="P16" s="14">
        <f t="shared" ref="P16" si="2">SUM(P12:P15)</f>
        <v>525</v>
      </c>
      <c r="Q16" s="34"/>
      <c r="R16" s="28">
        <f t="shared" si="0"/>
        <v>548</v>
      </c>
    </row>
    <row r="17" spans="2:18" x14ac:dyDescent="0.15">
      <c r="B17" s="10"/>
      <c r="C17" s="12" t="s">
        <v>4</v>
      </c>
      <c r="D17" s="16">
        <v>14701</v>
      </c>
      <c r="E17" s="16">
        <v>14469</v>
      </c>
      <c r="F17" s="16">
        <v>14285</v>
      </c>
      <c r="G17" s="16">
        <v>14082</v>
      </c>
      <c r="H17" s="16">
        <v>13872</v>
      </c>
      <c r="I17" s="16">
        <v>13641</v>
      </c>
      <c r="J17" s="16">
        <v>13393</v>
      </c>
      <c r="K17" s="16">
        <v>13165</v>
      </c>
      <c r="L17" s="16">
        <v>12959</v>
      </c>
      <c r="M17" s="16">
        <v>12739</v>
      </c>
      <c r="N17" s="16">
        <v>12560</v>
      </c>
      <c r="O17" s="16">
        <v>11994</v>
      </c>
      <c r="P17" s="16">
        <v>11790</v>
      </c>
      <c r="Q17" s="35"/>
      <c r="R17" s="30">
        <f t="shared" si="0"/>
        <v>13245.75</v>
      </c>
    </row>
    <row r="18" spans="2:18" x14ac:dyDescent="0.15">
      <c r="B18" s="10"/>
      <c r="C18" s="13" t="s">
        <v>5</v>
      </c>
      <c r="D18" s="18">
        <f t="shared" ref="D18:O18" si="3">IF(D17=0,0,D16/D17)</f>
        <v>4.0133324263655533E-2</v>
      </c>
      <c r="E18" s="18">
        <f t="shared" si="3"/>
        <v>3.8703434929850025E-2</v>
      </c>
      <c r="F18" s="18">
        <f t="shared" si="3"/>
        <v>4.0182009100455024E-2</v>
      </c>
      <c r="G18" s="18">
        <f t="shared" si="3"/>
        <v>3.8914926856980545E-2</v>
      </c>
      <c r="H18" s="18">
        <f t="shared" si="3"/>
        <v>4.2027104959630912E-2</v>
      </c>
      <c r="I18" s="18">
        <f t="shared" si="3"/>
        <v>4.3911736676196758E-2</v>
      </c>
      <c r="J18" s="18">
        <f t="shared" si="3"/>
        <v>4.2410214291047563E-2</v>
      </c>
      <c r="K18" s="18">
        <f t="shared" si="3"/>
        <v>4.1549563235852641E-2</v>
      </c>
      <c r="L18" s="18">
        <f t="shared" si="3"/>
        <v>3.2101242379813259E-2</v>
      </c>
      <c r="M18" s="18">
        <f t="shared" si="3"/>
        <v>4.3410000784990972E-2</v>
      </c>
      <c r="N18" s="18">
        <f t="shared" si="3"/>
        <v>4.6098726114649678E-2</v>
      </c>
      <c r="O18" s="18">
        <f t="shared" si="3"/>
        <v>4.3688510922127728E-2</v>
      </c>
      <c r="P18" s="18">
        <f t="shared" ref="P18" si="4">IF(P17=0,0,P16/P17)</f>
        <v>4.4529262086513997E-2</v>
      </c>
      <c r="Q18" s="36"/>
      <c r="R18" s="31">
        <f t="shared" si="0"/>
        <v>4.1460561028175753E-2</v>
      </c>
    </row>
    <row r="19" spans="2:18" x14ac:dyDescent="0.15">
      <c r="B19" s="10"/>
      <c r="C19" s="13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30"/>
    </row>
    <row r="20" spans="2:18" x14ac:dyDescent="0.15">
      <c r="B20" s="10"/>
      <c r="C20" s="12" t="s">
        <v>49</v>
      </c>
      <c r="D20" s="98">
        <v>745</v>
      </c>
      <c r="E20" s="98">
        <v>739</v>
      </c>
      <c r="F20" s="98">
        <v>733</v>
      </c>
      <c r="G20" s="98">
        <v>706</v>
      </c>
      <c r="H20" s="98">
        <v>701</v>
      </c>
      <c r="I20" s="98">
        <v>707</v>
      </c>
      <c r="J20" s="98">
        <v>698</v>
      </c>
      <c r="K20" s="98">
        <v>687</v>
      </c>
      <c r="L20" s="98">
        <v>681</v>
      </c>
      <c r="M20" s="98">
        <v>449</v>
      </c>
      <c r="N20" s="98">
        <v>451</v>
      </c>
      <c r="O20" s="98">
        <v>447</v>
      </c>
      <c r="P20" s="98">
        <v>432</v>
      </c>
      <c r="Q20" s="10"/>
      <c r="R20" s="99">
        <f>AVERAGE(E20:P20)</f>
        <v>619.25</v>
      </c>
    </row>
    <row r="21" spans="2:18" x14ac:dyDescent="0.1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2:18" s="5" customFormat="1" ht="11.25" thickBot="1" x14ac:dyDescent="0.2">
      <c r="B22" s="25"/>
      <c r="C22" s="25"/>
      <c r="D22" s="25">
        <v>42094</v>
      </c>
      <c r="E22" s="25">
        <v>42124</v>
      </c>
      <c r="F22" s="25">
        <v>42155</v>
      </c>
      <c r="G22" s="25">
        <v>42185</v>
      </c>
      <c r="H22" s="25">
        <v>42216</v>
      </c>
      <c r="I22" s="25">
        <v>42247</v>
      </c>
      <c r="J22" s="25">
        <v>42277</v>
      </c>
      <c r="K22" s="25">
        <v>42308</v>
      </c>
      <c r="L22" s="25">
        <v>42338</v>
      </c>
      <c r="M22" s="25">
        <v>42369</v>
      </c>
      <c r="N22" s="25">
        <v>42400</v>
      </c>
      <c r="O22" s="25">
        <v>42429</v>
      </c>
      <c r="P22" s="25">
        <v>42460</v>
      </c>
      <c r="R22" s="25" t="s">
        <v>25</v>
      </c>
    </row>
    <row r="23" spans="2:18" x14ac:dyDescent="0.15">
      <c r="B23" s="22" t="s">
        <v>21</v>
      </c>
      <c r="C23" s="3" t="s">
        <v>3</v>
      </c>
      <c r="D23" s="14">
        <v>197</v>
      </c>
      <c r="E23" s="14">
        <v>185</v>
      </c>
      <c r="F23" s="14">
        <v>199</v>
      </c>
      <c r="G23" s="14">
        <v>197</v>
      </c>
      <c r="H23" s="14">
        <v>188</v>
      </c>
      <c r="I23" s="14">
        <v>172</v>
      </c>
      <c r="J23" s="14">
        <v>185</v>
      </c>
      <c r="K23" s="14">
        <v>178</v>
      </c>
      <c r="L23" s="14">
        <v>172</v>
      </c>
      <c r="M23" s="14">
        <v>178</v>
      </c>
      <c r="N23" s="14">
        <v>197</v>
      </c>
      <c r="O23" s="14">
        <v>170</v>
      </c>
      <c r="P23" s="14">
        <v>179</v>
      </c>
      <c r="Q23" s="34"/>
      <c r="R23" s="27">
        <f t="shared" ref="R23:R29" si="5">AVERAGE(E23:P23)</f>
        <v>183.33333333333334</v>
      </c>
    </row>
    <row r="24" spans="2:18" x14ac:dyDescent="0.15">
      <c r="C24" s="3" t="s">
        <v>0</v>
      </c>
      <c r="D24" s="14">
        <v>92</v>
      </c>
      <c r="E24" s="14">
        <v>73</v>
      </c>
      <c r="F24" s="14">
        <v>91</v>
      </c>
      <c r="G24" s="14">
        <v>103</v>
      </c>
      <c r="H24" s="14">
        <v>88</v>
      </c>
      <c r="I24" s="14">
        <v>96</v>
      </c>
      <c r="J24" s="14">
        <v>93</v>
      </c>
      <c r="K24" s="14">
        <v>98</v>
      </c>
      <c r="L24" s="14">
        <v>95</v>
      </c>
      <c r="M24" s="14">
        <v>70</v>
      </c>
      <c r="N24" s="14">
        <v>84</v>
      </c>
      <c r="O24" s="14">
        <v>87</v>
      </c>
      <c r="P24" s="14">
        <v>79</v>
      </c>
      <c r="Q24" s="34"/>
      <c r="R24" s="28">
        <f t="shared" si="5"/>
        <v>88.083333333333329</v>
      </c>
    </row>
    <row r="25" spans="2:18" x14ac:dyDescent="0.15">
      <c r="C25" s="3" t="s">
        <v>1</v>
      </c>
      <c r="D25" s="14">
        <v>57</v>
      </c>
      <c r="E25" s="14">
        <v>57</v>
      </c>
      <c r="F25" s="14">
        <v>54</v>
      </c>
      <c r="G25" s="14">
        <v>53</v>
      </c>
      <c r="H25" s="14">
        <v>76</v>
      </c>
      <c r="I25" s="14">
        <v>64</v>
      </c>
      <c r="J25" s="14">
        <v>63</v>
      </c>
      <c r="K25" s="14">
        <v>68</v>
      </c>
      <c r="L25" s="14">
        <v>67</v>
      </c>
      <c r="M25" s="14">
        <v>61</v>
      </c>
      <c r="N25" s="14">
        <v>49</v>
      </c>
      <c r="O25" s="14">
        <v>44</v>
      </c>
      <c r="P25" s="14">
        <v>59</v>
      </c>
      <c r="Q25" s="34"/>
      <c r="R25" s="28">
        <f t="shared" si="5"/>
        <v>59.583333333333336</v>
      </c>
    </row>
    <row r="26" spans="2:18" x14ac:dyDescent="0.15">
      <c r="B26" s="10"/>
      <c r="C26" s="38" t="s">
        <v>2</v>
      </c>
      <c r="D26" s="39">
        <v>511</v>
      </c>
      <c r="E26" s="39">
        <v>505</v>
      </c>
      <c r="F26" s="39">
        <v>512</v>
      </c>
      <c r="G26" s="39">
        <v>522</v>
      </c>
      <c r="H26" s="39">
        <v>519</v>
      </c>
      <c r="I26" s="39">
        <v>540</v>
      </c>
      <c r="J26" s="39">
        <v>533</v>
      </c>
      <c r="K26" s="39">
        <v>548</v>
      </c>
      <c r="L26" s="39">
        <v>572</v>
      </c>
      <c r="M26" s="39">
        <v>567</v>
      </c>
      <c r="N26" s="39">
        <v>573</v>
      </c>
      <c r="O26" s="39">
        <v>573</v>
      </c>
      <c r="P26" s="39">
        <v>558</v>
      </c>
      <c r="Q26" s="34"/>
      <c r="R26" s="29">
        <f t="shared" si="5"/>
        <v>543.5</v>
      </c>
    </row>
    <row r="27" spans="2:18" x14ac:dyDescent="0.15">
      <c r="B27" s="10"/>
      <c r="C27" s="3" t="s">
        <v>6</v>
      </c>
      <c r="D27" s="14">
        <f t="shared" ref="D27:O27" si="6">SUM(D23:D26)</f>
        <v>857</v>
      </c>
      <c r="E27" s="14">
        <f t="shared" si="6"/>
        <v>820</v>
      </c>
      <c r="F27" s="14">
        <f t="shared" si="6"/>
        <v>856</v>
      </c>
      <c r="G27" s="14">
        <f t="shared" si="6"/>
        <v>875</v>
      </c>
      <c r="H27" s="14">
        <f t="shared" si="6"/>
        <v>871</v>
      </c>
      <c r="I27" s="14">
        <f t="shared" si="6"/>
        <v>872</v>
      </c>
      <c r="J27" s="14">
        <f t="shared" si="6"/>
        <v>874</v>
      </c>
      <c r="K27" s="14">
        <f t="shared" si="6"/>
        <v>892</v>
      </c>
      <c r="L27" s="14">
        <f t="shared" si="6"/>
        <v>906</v>
      </c>
      <c r="M27" s="14">
        <f t="shared" si="6"/>
        <v>876</v>
      </c>
      <c r="N27" s="14">
        <f t="shared" si="6"/>
        <v>903</v>
      </c>
      <c r="O27" s="14">
        <f t="shared" si="6"/>
        <v>874</v>
      </c>
      <c r="P27" s="14">
        <f t="shared" ref="P27" si="7">SUM(P23:P26)</f>
        <v>875</v>
      </c>
      <c r="Q27" s="34"/>
      <c r="R27" s="28">
        <f t="shared" si="5"/>
        <v>874.5</v>
      </c>
    </row>
    <row r="28" spans="2:18" x14ac:dyDescent="0.15">
      <c r="B28" s="10"/>
      <c r="C28" s="12" t="s">
        <v>4</v>
      </c>
      <c r="D28" s="16">
        <v>98547</v>
      </c>
      <c r="E28" s="16">
        <v>98486</v>
      </c>
      <c r="F28" s="16">
        <v>98366</v>
      </c>
      <c r="G28" s="16">
        <v>98308</v>
      </c>
      <c r="H28" s="16">
        <v>97591</v>
      </c>
      <c r="I28" s="16">
        <v>97488</v>
      </c>
      <c r="J28" s="16">
        <v>97513</v>
      </c>
      <c r="K28" s="16">
        <v>97609</v>
      </c>
      <c r="L28" s="16">
        <v>97592</v>
      </c>
      <c r="M28" s="16">
        <v>97548</v>
      </c>
      <c r="N28" s="16">
        <v>97484</v>
      </c>
      <c r="O28" s="16">
        <v>97291</v>
      </c>
      <c r="P28" s="16">
        <v>97354</v>
      </c>
      <c r="Q28" s="35"/>
      <c r="R28" s="30">
        <f t="shared" si="5"/>
        <v>97719.166666666672</v>
      </c>
    </row>
    <row r="29" spans="2:18" x14ac:dyDescent="0.15">
      <c r="B29" s="10"/>
      <c r="C29" s="13" t="s">
        <v>5</v>
      </c>
      <c r="D29" s="18">
        <f t="shared" ref="D29:O29" si="8">IF(D28=0,0,D27/D28)</f>
        <v>8.6963580829451936E-3</v>
      </c>
      <c r="E29" s="18">
        <f t="shared" si="8"/>
        <v>8.3260564953394397E-3</v>
      </c>
      <c r="F29" s="18">
        <f t="shared" si="8"/>
        <v>8.7021938474676208E-3</v>
      </c>
      <c r="G29" s="18">
        <f t="shared" si="8"/>
        <v>8.9005981201936771E-3</v>
      </c>
      <c r="H29" s="18">
        <f t="shared" si="8"/>
        <v>8.9250033302251241E-3</v>
      </c>
      <c r="I29" s="18">
        <f t="shared" si="8"/>
        <v>8.944690628590185E-3</v>
      </c>
      <c r="J29" s="18">
        <f t="shared" si="8"/>
        <v>8.9629075097679284E-3</v>
      </c>
      <c r="K29" s="18">
        <f t="shared" si="8"/>
        <v>9.1385015726008871E-3</v>
      </c>
      <c r="L29" s="18">
        <f t="shared" si="8"/>
        <v>9.2835478317894911E-3</v>
      </c>
      <c r="M29" s="18">
        <f t="shared" si="8"/>
        <v>8.9801943658506574E-3</v>
      </c>
      <c r="N29" s="18">
        <f t="shared" si="8"/>
        <v>9.2630585531984742E-3</v>
      </c>
      <c r="O29" s="18">
        <f t="shared" si="8"/>
        <v>8.9833592007482702E-3</v>
      </c>
      <c r="P29" s="18">
        <f t="shared" ref="P29" si="9">IF(P28=0,0,P27/P28)</f>
        <v>8.9878176551554129E-3</v>
      </c>
      <c r="Q29" s="36"/>
      <c r="R29" s="31">
        <f t="shared" si="5"/>
        <v>8.9498274259105972E-3</v>
      </c>
    </row>
    <row r="30" spans="2:18" x14ac:dyDescent="0.15">
      <c r="B30" s="10"/>
      <c r="C30" s="13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30"/>
    </row>
    <row r="31" spans="2:18" x14ac:dyDescent="0.15">
      <c r="B31" s="10"/>
      <c r="C31" s="12" t="s">
        <v>49</v>
      </c>
      <c r="D31" s="98">
        <v>820</v>
      </c>
      <c r="E31" s="98">
        <v>808</v>
      </c>
      <c r="F31" s="98">
        <v>806</v>
      </c>
      <c r="G31" s="98">
        <v>812</v>
      </c>
      <c r="H31" s="98">
        <v>828</v>
      </c>
      <c r="I31" s="98">
        <v>833</v>
      </c>
      <c r="J31" s="98">
        <v>819</v>
      </c>
      <c r="K31" s="98">
        <v>834</v>
      </c>
      <c r="L31" s="98">
        <v>854</v>
      </c>
      <c r="M31" s="98">
        <v>1039</v>
      </c>
      <c r="N31" s="98">
        <v>1027</v>
      </c>
      <c r="O31" s="98">
        <v>1022</v>
      </c>
      <c r="P31" s="98">
        <v>1047</v>
      </c>
      <c r="Q31" s="10"/>
      <c r="R31" s="99">
        <f>AVERAGE(E31:P31)</f>
        <v>894.08333333333337</v>
      </c>
    </row>
    <row r="32" spans="2:18" x14ac:dyDescent="0.1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2:18" s="5" customFormat="1" ht="11.25" thickBot="1" x14ac:dyDescent="0.2">
      <c r="B33" s="25"/>
      <c r="C33" s="25"/>
      <c r="D33" s="25">
        <v>42094</v>
      </c>
      <c r="E33" s="25">
        <v>42124</v>
      </c>
      <c r="F33" s="25">
        <v>42155</v>
      </c>
      <c r="G33" s="25">
        <v>42185</v>
      </c>
      <c r="H33" s="25">
        <v>42216</v>
      </c>
      <c r="I33" s="25">
        <v>42247</v>
      </c>
      <c r="J33" s="25">
        <v>42277</v>
      </c>
      <c r="K33" s="25">
        <v>42308</v>
      </c>
      <c r="L33" s="25">
        <v>42338</v>
      </c>
      <c r="M33" s="25">
        <v>42369</v>
      </c>
      <c r="N33" s="25">
        <v>42400</v>
      </c>
      <c r="O33" s="25">
        <v>42429</v>
      </c>
      <c r="P33" s="25">
        <v>42460</v>
      </c>
      <c r="R33" s="25" t="s">
        <v>25</v>
      </c>
    </row>
    <row r="34" spans="2:18" x14ac:dyDescent="0.15">
      <c r="B34" s="22" t="s">
        <v>7</v>
      </c>
      <c r="C34" s="3" t="s">
        <v>3</v>
      </c>
      <c r="D34" s="14">
        <v>25</v>
      </c>
      <c r="E34" s="14">
        <v>14</v>
      </c>
      <c r="F34" s="14">
        <v>26</v>
      </c>
      <c r="G34" s="14">
        <v>17</v>
      </c>
      <c r="H34" s="14">
        <v>18</v>
      </c>
      <c r="I34" s="14">
        <v>20</v>
      </c>
      <c r="J34" s="14">
        <v>20</v>
      </c>
      <c r="K34" s="14">
        <v>20</v>
      </c>
      <c r="L34" s="14">
        <v>17</v>
      </c>
      <c r="M34" s="14">
        <v>17</v>
      </c>
      <c r="N34" s="14">
        <v>19</v>
      </c>
      <c r="O34" s="14">
        <v>18</v>
      </c>
      <c r="P34" s="14">
        <v>16</v>
      </c>
      <c r="Q34" s="34"/>
      <c r="R34" s="27">
        <f t="shared" ref="R34:R40" si="10">AVERAGE(E34:P34)</f>
        <v>18.5</v>
      </c>
    </row>
    <row r="35" spans="2:18" x14ac:dyDescent="0.15">
      <c r="C35" s="3" t="s">
        <v>0</v>
      </c>
      <c r="D35" s="14">
        <v>5</v>
      </c>
      <c r="E35" s="14">
        <v>10</v>
      </c>
      <c r="F35" s="14">
        <v>9</v>
      </c>
      <c r="G35" s="14">
        <v>12</v>
      </c>
      <c r="H35" s="14">
        <v>10</v>
      </c>
      <c r="I35" s="14">
        <v>8</v>
      </c>
      <c r="J35" s="14">
        <v>12</v>
      </c>
      <c r="K35" s="14">
        <v>7</v>
      </c>
      <c r="L35" s="14">
        <v>5</v>
      </c>
      <c r="M35" s="14">
        <v>9</v>
      </c>
      <c r="N35" s="14">
        <v>14</v>
      </c>
      <c r="O35" s="14">
        <v>7</v>
      </c>
      <c r="P35" s="14">
        <v>6</v>
      </c>
      <c r="Q35" s="34"/>
      <c r="R35" s="28">
        <f t="shared" si="10"/>
        <v>9.0833333333333339</v>
      </c>
    </row>
    <row r="36" spans="2:18" x14ac:dyDescent="0.15">
      <c r="C36" s="3" t="s">
        <v>1</v>
      </c>
      <c r="D36" s="14">
        <v>2</v>
      </c>
      <c r="E36" s="14">
        <v>2</v>
      </c>
      <c r="F36" s="14">
        <v>5</v>
      </c>
      <c r="G36" s="14">
        <v>4</v>
      </c>
      <c r="H36" s="14">
        <v>7</v>
      </c>
      <c r="I36" s="14">
        <v>3</v>
      </c>
      <c r="J36" s="14">
        <v>3</v>
      </c>
      <c r="K36" s="14">
        <v>4</v>
      </c>
      <c r="L36" s="14">
        <v>2</v>
      </c>
      <c r="M36" s="14">
        <v>2</v>
      </c>
      <c r="N36" s="14">
        <v>2</v>
      </c>
      <c r="O36" s="14">
        <v>7</v>
      </c>
      <c r="P36" s="14">
        <v>4</v>
      </c>
      <c r="Q36" s="34"/>
      <c r="R36" s="28">
        <f t="shared" si="10"/>
        <v>3.75</v>
      </c>
    </row>
    <row r="37" spans="2:18" x14ac:dyDescent="0.15">
      <c r="B37" s="10"/>
      <c r="C37" s="38" t="s">
        <v>2</v>
      </c>
      <c r="D37" s="39">
        <v>9</v>
      </c>
      <c r="E37" s="39">
        <v>8</v>
      </c>
      <c r="F37" s="39">
        <v>8</v>
      </c>
      <c r="G37" s="39">
        <v>8</v>
      </c>
      <c r="H37" s="39">
        <v>7</v>
      </c>
      <c r="I37" s="39">
        <v>9</v>
      </c>
      <c r="J37" s="39">
        <v>9</v>
      </c>
      <c r="K37" s="39">
        <v>9</v>
      </c>
      <c r="L37" s="39">
        <v>12</v>
      </c>
      <c r="M37" s="39">
        <v>7</v>
      </c>
      <c r="N37" s="39">
        <v>4</v>
      </c>
      <c r="O37" s="39">
        <v>3</v>
      </c>
      <c r="P37" s="39">
        <v>4</v>
      </c>
      <c r="Q37" s="34"/>
      <c r="R37" s="29">
        <f t="shared" si="10"/>
        <v>7.333333333333333</v>
      </c>
    </row>
    <row r="38" spans="2:18" x14ac:dyDescent="0.15">
      <c r="B38" s="10"/>
      <c r="C38" s="3" t="s">
        <v>6</v>
      </c>
      <c r="D38" s="14">
        <f t="shared" ref="D38:O38" si="11">SUM(D34:D37)</f>
        <v>41</v>
      </c>
      <c r="E38" s="14">
        <f t="shared" si="11"/>
        <v>34</v>
      </c>
      <c r="F38" s="14">
        <f t="shared" si="11"/>
        <v>48</v>
      </c>
      <c r="G38" s="14">
        <f t="shared" si="11"/>
        <v>41</v>
      </c>
      <c r="H38" s="14">
        <f t="shared" si="11"/>
        <v>42</v>
      </c>
      <c r="I38" s="14">
        <f t="shared" si="11"/>
        <v>40</v>
      </c>
      <c r="J38" s="14">
        <f t="shared" si="11"/>
        <v>44</v>
      </c>
      <c r="K38" s="14">
        <f t="shared" si="11"/>
        <v>40</v>
      </c>
      <c r="L38" s="14">
        <f t="shared" si="11"/>
        <v>36</v>
      </c>
      <c r="M38" s="14">
        <f t="shared" si="11"/>
        <v>35</v>
      </c>
      <c r="N38" s="14">
        <f t="shared" si="11"/>
        <v>39</v>
      </c>
      <c r="O38" s="14">
        <f t="shared" si="11"/>
        <v>35</v>
      </c>
      <c r="P38" s="14">
        <f t="shared" ref="P38" si="12">SUM(P34:P37)</f>
        <v>30</v>
      </c>
      <c r="Q38" s="34"/>
      <c r="R38" s="28">
        <f t="shared" si="10"/>
        <v>38.666666666666664</v>
      </c>
    </row>
    <row r="39" spans="2:18" x14ac:dyDescent="0.15">
      <c r="B39" s="10"/>
      <c r="C39" s="12" t="s">
        <v>4</v>
      </c>
      <c r="D39" s="16">
        <v>2826</v>
      </c>
      <c r="E39" s="16">
        <v>2745</v>
      </c>
      <c r="F39" s="16">
        <v>2668</v>
      </c>
      <c r="G39" s="16">
        <v>2586</v>
      </c>
      <c r="H39" s="16">
        <v>2528</v>
      </c>
      <c r="I39" s="16">
        <v>2490</v>
      </c>
      <c r="J39" s="16">
        <v>2412</v>
      </c>
      <c r="K39" s="16">
        <v>2357</v>
      </c>
      <c r="L39" s="16">
        <v>2313</v>
      </c>
      <c r="M39" s="16">
        <v>2262</v>
      </c>
      <c r="N39" s="16">
        <v>2220</v>
      </c>
      <c r="O39" s="16">
        <v>2154</v>
      </c>
      <c r="P39" s="16">
        <v>2071</v>
      </c>
      <c r="Q39" s="35"/>
      <c r="R39" s="30">
        <f t="shared" si="10"/>
        <v>2400.5</v>
      </c>
    </row>
    <row r="40" spans="2:18" x14ac:dyDescent="0.15">
      <c r="B40" s="10"/>
      <c r="C40" s="13" t="s">
        <v>5</v>
      </c>
      <c r="D40" s="18">
        <f t="shared" ref="D40:O40" si="13">IF(D39=0,0,D38/D39)</f>
        <v>1.4508138711960368E-2</v>
      </c>
      <c r="E40" s="18">
        <f t="shared" si="13"/>
        <v>1.238615664845173E-2</v>
      </c>
      <c r="F40" s="18">
        <f t="shared" si="13"/>
        <v>1.7991004497751123E-2</v>
      </c>
      <c r="G40" s="18">
        <f t="shared" si="13"/>
        <v>1.5854601701469451E-2</v>
      </c>
      <c r="H40" s="18">
        <f t="shared" si="13"/>
        <v>1.661392405063291E-2</v>
      </c>
      <c r="I40" s="18">
        <f t="shared" si="13"/>
        <v>1.6064257028112448E-2</v>
      </c>
      <c r="J40" s="18">
        <f t="shared" si="13"/>
        <v>1.824212271973466E-2</v>
      </c>
      <c r="K40" s="18">
        <f t="shared" si="13"/>
        <v>1.6970725498515062E-2</v>
      </c>
      <c r="L40" s="18">
        <f t="shared" si="13"/>
        <v>1.556420233463035E-2</v>
      </c>
      <c r="M40" s="18">
        <f t="shared" si="13"/>
        <v>1.5473032714412025E-2</v>
      </c>
      <c r="N40" s="18">
        <f t="shared" si="13"/>
        <v>1.7567567567567569E-2</v>
      </c>
      <c r="O40" s="18">
        <f t="shared" si="13"/>
        <v>1.6248839368616527E-2</v>
      </c>
      <c r="P40" s="18">
        <f t="shared" ref="P40" si="14">IF(P39=0,0,P38/P39)</f>
        <v>1.4485755673587638E-2</v>
      </c>
      <c r="Q40" s="36"/>
      <c r="R40" s="31">
        <f t="shared" si="10"/>
        <v>1.6121849150290128E-2</v>
      </c>
    </row>
    <row r="41" spans="2:18" x14ac:dyDescent="0.15">
      <c r="B41" s="10"/>
      <c r="C41" s="1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30"/>
    </row>
    <row r="42" spans="2:18" x14ac:dyDescent="0.15">
      <c r="B42" s="10"/>
      <c r="C42" s="12" t="s">
        <v>49</v>
      </c>
      <c r="D42" s="98">
        <v>13</v>
      </c>
      <c r="E42" s="98">
        <v>12</v>
      </c>
      <c r="F42" s="98">
        <v>15</v>
      </c>
      <c r="G42" s="98">
        <v>14</v>
      </c>
      <c r="H42" s="98">
        <v>15</v>
      </c>
      <c r="I42" s="98">
        <v>13</v>
      </c>
      <c r="J42" s="98">
        <v>13</v>
      </c>
      <c r="K42" s="98">
        <v>13</v>
      </c>
      <c r="L42" s="98">
        <v>14</v>
      </c>
      <c r="M42" s="98">
        <v>12</v>
      </c>
      <c r="N42" s="98">
        <v>9</v>
      </c>
      <c r="O42" s="98">
        <v>12</v>
      </c>
      <c r="P42" s="98">
        <v>11</v>
      </c>
      <c r="Q42" s="10"/>
      <c r="R42" s="99">
        <f>AVERAGE(E42:P42)</f>
        <v>12.75</v>
      </c>
    </row>
    <row r="43" spans="2:18" x14ac:dyDescent="0.15">
      <c r="B43" s="10"/>
      <c r="C43" s="13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</row>
    <row r="44" spans="2:18" ht="11.25" thickBot="1" x14ac:dyDescent="0.2">
      <c r="B44" s="25"/>
      <c r="C44" s="25"/>
      <c r="D44" s="25">
        <v>42094</v>
      </c>
      <c r="E44" s="25">
        <v>42124</v>
      </c>
      <c r="F44" s="25">
        <v>42155</v>
      </c>
      <c r="G44" s="25">
        <v>42185</v>
      </c>
      <c r="H44" s="25">
        <v>42216</v>
      </c>
      <c r="I44" s="25">
        <v>42247</v>
      </c>
      <c r="J44" s="25">
        <v>42277</v>
      </c>
      <c r="K44" s="25">
        <v>42308</v>
      </c>
      <c r="L44" s="25">
        <v>42338</v>
      </c>
      <c r="M44" s="25">
        <v>42369</v>
      </c>
      <c r="N44" s="25">
        <v>42400</v>
      </c>
      <c r="O44" s="25">
        <v>42429</v>
      </c>
      <c r="P44" s="25">
        <v>42460</v>
      </c>
      <c r="Q44" s="5"/>
      <c r="R44" s="25" t="s">
        <v>25</v>
      </c>
    </row>
    <row r="45" spans="2:18" x14ac:dyDescent="0.15">
      <c r="B45" s="22" t="s">
        <v>31</v>
      </c>
      <c r="C45" s="3" t="s">
        <v>3</v>
      </c>
      <c r="D45" s="14">
        <v>0</v>
      </c>
      <c r="E45" s="14">
        <v>1</v>
      </c>
      <c r="F45" s="14">
        <v>1</v>
      </c>
      <c r="G45" s="14">
        <v>1</v>
      </c>
      <c r="H45" s="14">
        <v>0</v>
      </c>
      <c r="I45" s="14">
        <v>0</v>
      </c>
      <c r="J45" s="14">
        <v>1</v>
      </c>
      <c r="K45" s="14">
        <v>1</v>
      </c>
      <c r="L45" s="14">
        <v>1</v>
      </c>
      <c r="M45" s="14">
        <v>1</v>
      </c>
      <c r="N45" s="14">
        <v>1</v>
      </c>
      <c r="O45" s="14">
        <v>1</v>
      </c>
      <c r="P45" s="14">
        <v>1</v>
      </c>
      <c r="Q45" s="34"/>
      <c r="R45" s="27">
        <f t="shared" ref="R45:R51" si="15">AVERAGE(E45:P45)</f>
        <v>0.83333333333333337</v>
      </c>
    </row>
    <row r="46" spans="2:18" x14ac:dyDescent="0.15">
      <c r="C46" s="3" t="s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1</v>
      </c>
      <c r="N46" s="14">
        <v>0</v>
      </c>
      <c r="O46" s="14">
        <v>0</v>
      </c>
      <c r="P46" s="14">
        <v>0</v>
      </c>
      <c r="Q46" s="34"/>
      <c r="R46" s="28">
        <f t="shared" si="15"/>
        <v>8.3333333333333329E-2</v>
      </c>
    </row>
    <row r="47" spans="2:18" x14ac:dyDescent="0.15">
      <c r="C47" s="3" t="s">
        <v>1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1</v>
      </c>
      <c r="O47" s="14">
        <v>0</v>
      </c>
      <c r="P47" s="14">
        <v>0</v>
      </c>
      <c r="Q47" s="34"/>
      <c r="R47" s="28">
        <f t="shared" si="15"/>
        <v>8.3333333333333329E-2</v>
      </c>
    </row>
    <row r="48" spans="2:18" x14ac:dyDescent="0.15">
      <c r="B48" s="10"/>
      <c r="C48" s="38" t="s">
        <v>2</v>
      </c>
      <c r="D48" s="39">
        <v>0</v>
      </c>
      <c r="E48" s="39">
        <v>0</v>
      </c>
      <c r="F48" s="39">
        <v>0</v>
      </c>
      <c r="G48" s="39">
        <v>1</v>
      </c>
      <c r="H48" s="39">
        <v>0</v>
      </c>
      <c r="I48" s="39">
        <v>0</v>
      </c>
      <c r="J48" s="39">
        <v>0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4"/>
      <c r="R48" s="29">
        <f t="shared" si="15"/>
        <v>8.3333333333333329E-2</v>
      </c>
    </row>
    <row r="49" spans="2:18" x14ac:dyDescent="0.15">
      <c r="B49" s="10"/>
      <c r="C49" s="3" t="s">
        <v>6</v>
      </c>
      <c r="D49" s="14">
        <f t="shared" ref="D49:O49" si="16">SUM(D45:D48)</f>
        <v>0</v>
      </c>
      <c r="E49" s="14">
        <f t="shared" si="16"/>
        <v>1</v>
      </c>
      <c r="F49" s="14">
        <f t="shared" si="16"/>
        <v>1</v>
      </c>
      <c r="G49" s="14">
        <f t="shared" si="16"/>
        <v>2</v>
      </c>
      <c r="H49" s="14">
        <f t="shared" si="16"/>
        <v>0</v>
      </c>
      <c r="I49" s="14">
        <f t="shared" si="16"/>
        <v>0</v>
      </c>
      <c r="J49" s="14">
        <f t="shared" si="16"/>
        <v>1</v>
      </c>
      <c r="K49" s="14">
        <f t="shared" si="16"/>
        <v>1</v>
      </c>
      <c r="L49" s="14">
        <f t="shared" si="16"/>
        <v>1</v>
      </c>
      <c r="M49" s="14">
        <f t="shared" si="16"/>
        <v>2</v>
      </c>
      <c r="N49" s="14">
        <f t="shared" si="16"/>
        <v>2</v>
      </c>
      <c r="O49" s="14">
        <f t="shared" si="16"/>
        <v>1</v>
      </c>
      <c r="P49" s="14">
        <f t="shared" ref="P49" si="17">SUM(P45:P48)</f>
        <v>1</v>
      </c>
      <c r="Q49" s="34"/>
      <c r="R49" s="28">
        <f t="shared" si="15"/>
        <v>1.0833333333333333</v>
      </c>
    </row>
    <row r="50" spans="2:18" x14ac:dyDescent="0.15">
      <c r="B50" s="10"/>
      <c r="C50" s="12" t="s">
        <v>4</v>
      </c>
      <c r="D50" s="16">
        <v>17</v>
      </c>
      <c r="E50" s="16">
        <v>17</v>
      </c>
      <c r="F50" s="16">
        <v>17</v>
      </c>
      <c r="G50" s="16">
        <v>17</v>
      </c>
      <c r="H50" s="16">
        <v>17</v>
      </c>
      <c r="I50" s="16">
        <v>17</v>
      </c>
      <c r="J50" s="16">
        <v>15</v>
      </c>
      <c r="K50" s="16">
        <v>15</v>
      </c>
      <c r="L50" s="16">
        <v>15</v>
      </c>
      <c r="M50" s="16">
        <v>15</v>
      </c>
      <c r="N50" s="16">
        <v>15</v>
      </c>
      <c r="O50" s="16">
        <v>13</v>
      </c>
      <c r="P50" s="16">
        <v>12</v>
      </c>
      <c r="Q50" s="35"/>
      <c r="R50" s="30">
        <f t="shared" si="15"/>
        <v>15.416666666666666</v>
      </c>
    </row>
    <row r="51" spans="2:18" x14ac:dyDescent="0.15">
      <c r="B51" s="10"/>
      <c r="C51" s="13" t="s">
        <v>5</v>
      </c>
      <c r="D51" s="18">
        <f t="shared" ref="D51:O51" si="18">IF(D50=0,0,D49/D50)</f>
        <v>0</v>
      </c>
      <c r="E51" s="18">
        <f t="shared" si="18"/>
        <v>5.8823529411764705E-2</v>
      </c>
      <c r="F51" s="18">
        <f t="shared" si="18"/>
        <v>5.8823529411764705E-2</v>
      </c>
      <c r="G51" s="18">
        <f t="shared" si="18"/>
        <v>0.11764705882352941</v>
      </c>
      <c r="H51" s="18">
        <f t="shared" si="18"/>
        <v>0</v>
      </c>
      <c r="I51" s="18">
        <f t="shared" si="18"/>
        <v>0</v>
      </c>
      <c r="J51" s="18">
        <f t="shared" si="18"/>
        <v>6.6666666666666666E-2</v>
      </c>
      <c r="K51" s="18">
        <f t="shared" si="18"/>
        <v>6.6666666666666666E-2</v>
      </c>
      <c r="L51" s="18">
        <f t="shared" si="18"/>
        <v>6.6666666666666666E-2</v>
      </c>
      <c r="M51" s="18">
        <f t="shared" si="18"/>
        <v>0.13333333333333333</v>
      </c>
      <c r="N51" s="18">
        <f t="shared" si="18"/>
        <v>0.13333333333333333</v>
      </c>
      <c r="O51" s="18">
        <f t="shared" si="18"/>
        <v>7.6923076923076927E-2</v>
      </c>
      <c r="P51" s="18">
        <f t="shared" ref="P51" si="19">IF(P50=0,0,P49/P50)</f>
        <v>8.3333333333333329E-2</v>
      </c>
      <c r="Q51" s="36"/>
      <c r="R51" s="31">
        <f t="shared" si="15"/>
        <v>7.185143288084464E-2</v>
      </c>
    </row>
    <row r="52" spans="2:18" x14ac:dyDescent="0.15">
      <c r="B52" s="10"/>
      <c r="C52" s="13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30"/>
    </row>
    <row r="53" spans="2:18" x14ac:dyDescent="0.15">
      <c r="B53" s="10"/>
      <c r="C53" s="12" t="s">
        <v>49</v>
      </c>
      <c r="D53" s="98">
        <v>0</v>
      </c>
      <c r="E53" s="98">
        <v>0</v>
      </c>
      <c r="F53" s="98">
        <v>0</v>
      </c>
      <c r="G53" s="98">
        <v>1</v>
      </c>
      <c r="H53" s="98">
        <v>0</v>
      </c>
      <c r="I53" s="98">
        <v>0</v>
      </c>
      <c r="J53" s="98">
        <v>0</v>
      </c>
      <c r="K53" s="98">
        <v>0</v>
      </c>
      <c r="L53" s="98">
        <v>0</v>
      </c>
      <c r="M53" s="98">
        <v>0</v>
      </c>
      <c r="N53" s="98">
        <v>1</v>
      </c>
      <c r="O53" s="98">
        <v>0</v>
      </c>
      <c r="P53" s="98">
        <v>0</v>
      </c>
      <c r="Q53" s="10"/>
      <c r="R53" s="99">
        <f>AVERAGE(E53:P53)</f>
        <v>0.16666666666666666</v>
      </c>
    </row>
    <row r="54" spans="2:18" x14ac:dyDescent="0.1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2:18" s="5" customFormat="1" ht="11.25" thickBot="1" x14ac:dyDescent="0.2">
      <c r="B55" s="25"/>
      <c r="C55" s="25"/>
      <c r="D55" s="25">
        <v>42094</v>
      </c>
      <c r="E55" s="25">
        <v>42124</v>
      </c>
      <c r="F55" s="25">
        <v>42155</v>
      </c>
      <c r="G55" s="25">
        <v>42185</v>
      </c>
      <c r="H55" s="25">
        <v>42216</v>
      </c>
      <c r="I55" s="25">
        <v>42247</v>
      </c>
      <c r="J55" s="25">
        <v>42277</v>
      </c>
      <c r="K55" s="25">
        <v>42308</v>
      </c>
      <c r="L55" s="25">
        <v>42338</v>
      </c>
      <c r="M55" s="25">
        <v>42369</v>
      </c>
      <c r="N55" s="25">
        <v>42400</v>
      </c>
      <c r="O55" s="25">
        <v>42429</v>
      </c>
      <c r="P55" s="25">
        <v>42460</v>
      </c>
      <c r="R55" s="25" t="s">
        <v>25</v>
      </c>
    </row>
    <row r="56" spans="2:18" x14ac:dyDescent="0.15">
      <c r="B56" s="22" t="s">
        <v>12</v>
      </c>
      <c r="C56" s="3" t="s">
        <v>3</v>
      </c>
      <c r="D56" s="14">
        <v>8</v>
      </c>
      <c r="E56" s="14">
        <v>2</v>
      </c>
      <c r="F56" s="14">
        <v>7</v>
      </c>
      <c r="G56" s="14">
        <v>7</v>
      </c>
      <c r="H56" s="14">
        <v>7</v>
      </c>
      <c r="I56" s="14">
        <v>4</v>
      </c>
      <c r="J56" s="14">
        <v>6</v>
      </c>
      <c r="K56" s="14">
        <v>9</v>
      </c>
      <c r="L56" s="14">
        <v>9</v>
      </c>
      <c r="M56" s="14">
        <v>7</v>
      </c>
      <c r="N56" s="14">
        <v>11</v>
      </c>
      <c r="O56" s="14">
        <v>11</v>
      </c>
      <c r="P56" s="14">
        <v>6</v>
      </c>
      <c r="Q56" s="34"/>
      <c r="R56" s="27">
        <f t="shared" ref="R56:R62" si="20">AVERAGE(E56:P56)</f>
        <v>7.166666666666667</v>
      </c>
    </row>
    <row r="57" spans="2:18" x14ac:dyDescent="0.15">
      <c r="C57" s="3" t="s">
        <v>0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14">
        <v>1</v>
      </c>
      <c r="J57" s="14">
        <v>0</v>
      </c>
      <c r="K57" s="14">
        <v>2</v>
      </c>
      <c r="L57" s="14">
        <v>0</v>
      </c>
      <c r="M57" s="14">
        <v>0</v>
      </c>
      <c r="N57" s="14">
        <v>1</v>
      </c>
      <c r="O57" s="14">
        <v>1</v>
      </c>
      <c r="P57" s="14">
        <v>0</v>
      </c>
      <c r="Q57" s="34"/>
      <c r="R57" s="28">
        <f t="shared" si="20"/>
        <v>0.5</v>
      </c>
    </row>
    <row r="58" spans="2:18" x14ac:dyDescent="0.15">
      <c r="C58" s="3" t="s">
        <v>1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1</v>
      </c>
      <c r="K58" s="14">
        <v>0</v>
      </c>
      <c r="L58" s="14">
        <v>1</v>
      </c>
      <c r="M58" s="14">
        <v>0</v>
      </c>
      <c r="N58" s="14">
        <v>0</v>
      </c>
      <c r="O58" s="14">
        <v>0</v>
      </c>
      <c r="P58" s="14">
        <v>1</v>
      </c>
      <c r="Q58" s="34"/>
      <c r="R58" s="28">
        <f t="shared" si="20"/>
        <v>0.25</v>
      </c>
    </row>
    <row r="59" spans="2:18" x14ac:dyDescent="0.15">
      <c r="B59" s="10"/>
      <c r="C59" s="38" t="s">
        <v>2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1</v>
      </c>
      <c r="L59" s="39">
        <v>0</v>
      </c>
      <c r="M59" s="39">
        <v>0</v>
      </c>
      <c r="N59" s="39">
        <v>0</v>
      </c>
      <c r="O59" s="39">
        <v>0</v>
      </c>
      <c r="P59" s="39">
        <v>0</v>
      </c>
      <c r="Q59" s="34"/>
      <c r="R59" s="29">
        <f t="shared" si="20"/>
        <v>8.3333333333333329E-2</v>
      </c>
    </row>
    <row r="60" spans="2:18" x14ac:dyDescent="0.15">
      <c r="B60" s="10"/>
      <c r="C60" s="3" t="s">
        <v>6</v>
      </c>
      <c r="D60" s="14">
        <f t="shared" ref="D60:O60" si="21">SUM(D56:D59)</f>
        <v>8</v>
      </c>
      <c r="E60" s="14">
        <f t="shared" si="21"/>
        <v>2</v>
      </c>
      <c r="F60" s="14">
        <f t="shared" si="21"/>
        <v>7</v>
      </c>
      <c r="G60" s="14">
        <f t="shared" si="21"/>
        <v>7</v>
      </c>
      <c r="H60" s="14">
        <f t="shared" si="21"/>
        <v>8</v>
      </c>
      <c r="I60" s="14">
        <f t="shared" si="21"/>
        <v>5</v>
      </c>
      <c r="J60" s="14">
        <f t="shared" si="21"/>
        <v>7</v>
      </c>
      <c r="K60" s="14">
        <f t="shared" si="21"/>
        <v>12</v>
      </c>
      <c r="L60" s="14">
        <f t="shared" si="21"/>
        <v>10</v>
      </c>
      <c r="M60" s="14">
        <f t="shared" si="21"/>
        <v>7</v>
      </c>
      <c r="N60" s="14">
        <f t="shared" si="21"/>
        <v>12</v>
      </c>
      <c r="O60" s="14">
        <f t="shared" si="21"/>
        <v>12</v>
      </c>
      <c r="P60" s="14">
        <f t="shared" ref="P60" si="22">SUM(P56:P59)</f>
        <v>7</v>
      </c>
      <c r="Q60" s="34"/>
      <c r="R60" s="28">
        <f t="shared" si="20"/>
        <v>8</v>
      </c>
    </row>
    <row r="61" spans="2:18" x14ac:dyDescent="0.15">
      <c r="B61" s="10"/>
      <c r="C61" s="12" t="s">
        <v>4</v>
      </c>
      <c r="D61" s="16">
        <v>2125</v>
      </c>
      <c r="E61" s="16">
        <v>2096</v>
      </c>
      <c r="F61" s="16">
        <v>2125</v>
      </c>
      <c r="G61" s="16">
        <v>2128</v>
      </c>
      <c r="H61" s="16">
        <v>2087</v>
      </c>
      <c r="I61" s="16">
        <v>2102</v>
      </c>
      <c r="J61" s="16">
        <v>2115</v>
      </c>
      <c r="K61" s="16">
        <v>2127</v>
      </c>
      <c r="L61" s="16">
        <v>2142</v>
      </c>
      <c r="M61" s="16">
        <v>2154</v>
      </c>
      <c r="N61" s="16">
        <v>2107</v>
      </c>
      <c r="O61" s="16">
        <v>2108</v>
      </c>
      <c r="P61" s="16">
        <v>2194</v>
      </c>
      <c r="Q61" s="35"/>
      <c r="R61" s="30">
        <f t="shared" si="20"/>
        <v>2123.75</v>
      </c>
    </row>
    <row r="62" spans="2:18" x14ac:dyDescent="0.15">
      <c r="B62" s="10"/>
      <c r="C62" s="13" t="s">
        <v>5</v>
      </c>
      <c r="D62" s="18">
        <f t="shared" ref="D62:O62" si="23">IF(D61=0,0,D60/D61)</f>
        <v>3.7647058823529413E-3</v>
      </c>
      <c r="E62" s="18">
        <f t="shared" si="23"/>
        <v>9.5419847328244271E-4</v>
      </c>
      <c r="F62" s="18">
        <f t="shared" si="23"/>
        <v>3.2941176470588237E-3</v>
      </c>
      <c r="G62" s="18">
        <f t="shared" si="23"/>
        <v>3.2894736842105261E-3</v>
      </c>
      <c r="H62" s="18">
        <f t="shared" si="23"/>
        <v>3.8332534738859609E-3</v>
      </c>
      <c r="I62" s="18">
        <f t="shared" si="23"/>
        <v>2.3786869647954329E-3</v>
      </c>
      <c r="J62" s="18">
        <f t="shared" si="23"/>
        <v>3.3096926713947991E-3</v>
      </c>
      <c r="K62" s="18">
        <f t="shared" si="23"/>
        <v>5.6417489421720732E-3</v>
      </c>
      <c r="L62" s="18">
        <f t="shared" si="23"/>
        <v>4.6685340802987861E-3</v>
      </c>
      <c r="M62" s="18">
        <f t="shared" si="23"/>
        <v>3.2497678737233053E-3</v>
      </c>
      <c r="N62" s="18">
        <f t="shared" si="23"/>
        <v>5.6953013763644993E-3</v>
      </c>
      <c r="O62" s="18">
        <f t="shared" si="23"/>
        <v>5.6925996204933585E-3</v>
      </c>
      <c r="P62" s="18">
        <f t="shared" ref="P62" si="24">IF(P61=0,0,P60/P61)</f>
        <v>3.1905195989061076E-3</v>
      </c>
      <c r="Q62" s="36"/>
      <c r="R62" s="31">
        <f t="shared" si="20"/>
        <v>3.7664912005488434E-3</v>
      </c>
    </row>
    <row r="63" spans="2:18" x14ac:dyDescent="0.15">
      <c r="B63" s="10"/>
      <c r="C63" s="13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30"/>
    </row>
    <row r="64" spans="2:18" x14ac:dyDescent="0.15">
      <c r="B64" s="10"/>
      <c r="C64" s="12" t="s">
        <v>49</v>
      </c>
      <c r="D64" s="98">
        <v>2</v>
      </c>
      <c r="E64" s="98">
        <v>2</v>
      </c>
      <c r="F64" s="98">
        <v>2</v>
      </c>
      <c r="G64" s="98">
        <v>2</v>
      </c>
      <c r="H64" s="98">
        <v>1</v>
      </c>
      <c r="I64" s="98">
        <v>1</v>
      </c>
      <c r="J64" s="98">
        <v>2</v>
      </c>
      <c r="K64" s="98">
        <v>2</v>
      </c>
      <c r="L64" s="98">
        <v>2</v>
      </c>
      <c r="M64" s="98">
        <v>1</v>
      </c>
      <c r="N64" s="98">
        <v>1</v>
      </c>
      <c r="O64" s="98">
        <v>0</v>
      </c>
      <c r="P64" s="98">
        <v>2</v>
      </c>
      <c r="Q64" s="10"/>
      <c r="R64" s="99">
        <f>AVERAGE(E64:P64)</f>
        <v>1.5</v>
      </c>
    </row>
    <row r="65" spans="2:18" x14ac:dyDescent="0.1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2:18" s="5" customFormat="1" ht="11.25" thickBot="1" x14ac:dyDescent="0.2">
      <c r="B66" s="25"/>
      <c r="C66" s="25"/>
      <c r="D66" s="25">
        <v>42094</v>
      </c>
      <c r="E66" s="25">
        <v>42124</v>
      </c>
      <c r="F66" s="25">
        <v>42155</v>
      </c>
      <c r="G66" s="25">
        <v>42185</v>
      </c>
      <c r="H66" s="25">
        <v>42216</v>
      </c>
      <c r="I66" s="25">
        <v>42247</v>
      </c>
      <c r="J66" s="25">
        <v>42277</v>
      </c>
      <c r="K66" s="25">
        <v>42308</v>
      </c>
      <c r="L66" s="25">
        <v>42338</v>
      </c>
      <c r="M66" s="25">
        <v>42369</v>
      </c>
      <c r="N66" s="25">
        <v>42400</v>
      </c>
      <c r="O66" s="25">
        <v>42429</v>
      </c>
      <c r="P66" s="25">
        <v>42460</v>
      </c>
      <c r="R66" s="25" t="s">
        <v>25</v>
      </c>
    </row>
    <row r="67" spans="2:18" x14ac:dyDescent="0.15">
      <c r="B67" s="22" t="s">
        <v>13</v>
      </c>
      <c r="C67" s="3" t="s">
        <v>3</v>
      </c>
      <c r="D67" s="14">
        <v>34</v>
      </c>
      <c r="E67" s="14">
        <v>38</v>
      </c>
      <c r="F67" s="14">
        <v>46</v>
      </c>
      <c r="G67" s="14">
        <v>49</v>
      </c>
      <c r="H67" s="14">
        <v>56</v>
      </c>
      <c r="I67" s="14">
        <v>34</v>
      </c>
      <c r="J67" s="14">
        <v>51</v>
      </c>
      <c r="K67" s="14">
        <v>52</v>
      </c>
      <c r="L67" s="14">
        <v>56</v>
      </c>
      <c r="M67" s="14">
        <v>47</v>
      </c>
      <c r="N67" s="14">
        <v>44</v>
      </c>
      <c r="O67" s="14">
        <v>44</v>
      </c>
      <c r="P67" s="14">
        <v>55</v>
      </c>
      <c r="Q67" s="34"/>
      <c r="R67" s="27">
        <f t="shared" ref="R67:R73" si="25">AVERAGE(E67:P67)</f>
        <v>47.666666666666664</v>
      </c>
    </row>
    <row r="68" spans="2:18" x14ac:dyDescent="0.15">
      <c r="C68" s="3" t="s">
        <v>0</v>
      </c>
      <c r="D68" s="14">
        <v>20</v>
      </c>
      <c r="E68" s="14">
        <v>17</v>
      </c>
      <c r="F68" s="14">
        <v>21</v>
      </c>
      <c r="G68" s="14">
        <v>30</v>
      </c>
      <c r="H68" s="14">
        <v>31</v>
      </c>
      <c r="I68" s="14">
        <v>38</v>
      </c>
      <c r="J68" s="14">
        <v>28</v>
      </c>
      <c r="K68" s="14">
        <v>41</v>
      </c>
      <c r="L68" s="14">
        <v>41</v>
      </c>
      <c r="M68" s="14">
        <v>42</v>
      </c>
      <c r="N68" s="14">
        <v>31</v>
      </c>
      <c r="O68" s="14">
        <v>25</v>
      </c>
      <c r="P68" s="14">
        <v>26</v>
      </c>
      <c r="Q68" s="34"/>
      <c r="R68" s="28">
        <f t="shared" si="25"/>
        <v>30.916666666666668</v>
      </c>
    </row>
    <row r="69" spans="2:18" x14ac:dyDescent="0.15">
      <c r="C69" s="3" t="s">
        <v>1</v>
      </c>
      <c r="D69" s="14">
        <v>17</v>
      </c>
      <c r="E69" s="14">
        <v>19</v>
      </c>
      <c r="F69" s="14">
        <v>9</v>
      </c>
      <c r="G69" s="14">
        <v>16</v>
      </c>
      <c r="H69" s="14">
        <v>23</v>
      </c>
      <c r="I69" s="14">
        <v>23</v>
      </c>
      <c r="J69" s="14">
        <v>28</v>
      </c>
      <c r="K69" s="14">
        <v>21</v>
      </c>
      <c r="L69" s="14">
        <v>34</v>
      </c>
      <c r="M69" s="14">
        <v>30</v>
      </c>
      <c r="N69" s="14">
        <v>38</v>
      </c>
      <c r="O69" s="14">
        <v>25</v>
      </c>
      <c r="P69" s="14">
        <v>26</v>
      </c>
      <c r="Q69" s="34"/>
      <c r="R69" s="28">
        <f t="shared" si="25"/>
        <v>24.333333333333332</v>
      </c>
    </row>
    <row r="70" spans="2:18" x14ac:dyDescent="0.15">
      <c r="B70" s="10"/>
      <c r="C70" s="38" t="s">
        <v>2</v>
      </c>
      <c r="D70" s="39">
        <v>0</v>
      </c>
      <c r="E70" s="39">
        <v>0</v>
      </c>
      <c r="F70" s="39">
        <v>1</v>
      </c>
      <c r="G70" s="39">
        <v>0</v>
      </c>
      <c r="H70" s="39">
        <v>1</v>
      </c>
      <c r="I70" s="39">
        <v>1</v>
      </c>
      <c r="J70" s="39">
        <v>1</v>
      </c>
      <c r="K70" s="39">
        <v>0</v>
      </c>
      <c r="L70" s="39">
        <v>20</v>
      </c>
      <c r="M70" s="39">
        <v>2</v>
      </c>
      <c r="N70" s="39">
        <v>0</v>
      </c>
      <c r="O70" s="39">
        <v>0</v>
      </c>
      <c r="P70" s="39">
        <v>0</v>
      </c>
      <c r="Q70" s="34"/>
      <c r="R70" s="29">
        <f t="shared" si="25"/>
        <v>2.1666666666666665</v>
      </c>
    </row>
    <row r="71" spans="2:18" x14ac:dyDescent="0.15">
      <c r="B71" s="10"/>
      <c r="C71" s="3" t="s">
        <v>6</v>
      </c>
      <c r="D71" s="14">
        <f t="shared" ref="D71:O71" si="26">SUM(D67:D70)</f>
        <v>71</v>
      </c>
      <c r="E71" s="14">
        <f t="shared" si="26"/>
        <v>74</v>
      </c>
      <c r="F71" s="14">
        <f t="shared" si="26"/>
        <v>77</v>
      </c>
      <c r="G71" s="14">
        <f t="shared" si="26"/>
        <v>95</v>
      </c>
      <c r="H71" s="14">
        <f t="shared" si="26"/>
        <v>111</v>
      </c>
      <c r="I71" s="14">
        <f t="shared" si="26"/>
        <v>96</v>
      </c>
      <c r="J71" s="14">
        <f t="shared" si="26"/>
        <v>108</v>
      </c>
      <c r="K71" s="14">
        <f t="shared" si="26"/>
        <v>114</v>
      </c>
      <c r="L71" s="14">
        <f t="shared" si="26"/>
        <v>151</v>
      </c>
      <c r="M71" s="14">
        <f t="shared" si="26"/>
        <v>121</v>
      </c>
      <c r="N71" s="14">
        <f t="shared" si="26"/>
        <v>113</v>
      </c>
      <c r="O71" s="14">
        <f t="shared" si="26"/>
        <v>94</v>
      </c>
      <c r="P71" s="14">
        <f t="shared" ref="P71" si="27">SUM(P67:P70)</f>
        <v>107</v>
      </c>
      <c r="Q71" s="34"/>
      <c r="R71" s="28">
        <f t="shared" si="25"/>
        <v>105.08333333333333</v>
      </c>
    </row>
    <row r="72" spans="2:18" x14ac:dyDescent="0.15">
      <c r="B72" s="10"/>
      <c r="C72" s="12" t="s">
        <v>4</v>
      </c>
      <c r="D72" s="16">
        <v>7005</v>
      </c>
      <c r="E72" s="16">
        <v>7231</v>
      </c>
      <c r="F72" s="16">
        <v>7502</v>
      </c>
      <c r="G72" s="16">
        <v>7723</v>
      </c>
      <c r="H72" s="16">
        <v>7934</v>
      </c>
      <c r="I72" s="16">
        <v>8409</v>
      </c>
      <c r="J72" s="16">
        <v>8845</v>
      </c>
      <c r="K72" s="16">
        <v>9398</v>
      </c>
      <c r="L72" s="16">
        <v>9950</v>
      </c>
      <c r="M72" s="16">
        <v>10232</v>
      </c>
      <c r="N72" s="16">
        <v>10483</v>
      </c>
      <c r="O72" s="16">
        <v>10950</v>
      </c>
      <c r="P72" s="16">
        <v>11300</v>
      </c>
      <c r="Q72" s="35"/>
      <c r="R72" s="30">
        <f t="shared" si="25"/>
        <v>9163.0833333333339</v>
      </c>
    </row>
    <row r="73" spans="2:18" x14ac:dyDescent="0.15">
      <c r="B73" s="10"/>
      <c r="C73" s="13" t="s">
        <v>5</v>
      </c>
      <c r="D73" s="18">
        <f t="shared" ref="D73:O73" si="28">IF(D72=0,0,D71/D72)</f>
        <v>1.0135617416131336E-2</v>
      </c>
      <c r="E73" s="18">
        <f t="shared" si="28"/>
        <v>1.023371594523579E-2</v>
      </c>
      <c r="F73" s="18">
        <f t="shared" si="28"/>
        <v>1.0263929618768328E-2</v>
      </c>
      <c r="G73" s="18">
        <f t="shared" si="28"/>
        <v>1.2300919331865855E-2</v>
      </c>
      <c r="H73" s="18">
        <f t="shared" si="28"/>
        <v>1.3990420973027476E-2</v>
      </c>
      <c r="I73" s="18">
        <f t="shared" si="28"/>
        <v>1.1416339636104174E-2</v>
      </c>
      <c r="J73" s="18">
        <f t="shared" si="28"/>
        <v>1.2210288298473714E-2</v>
      </c>
      <c r="K73" s="18">
        <f t="shared" si="28"/>
        <v>1.213024047669717E-2</v>
      </c>
      <c r="L73" s="18">
        <f t="shared" si="28"/>
        <v>1.5175879396984924E-2</v>
      </c>
      <c r="M73" s="18">
        <f t="shared" si="28"/>
        <v>1.1825645035183737E-2</v>
      </c>
      <c r="N73" s="18">
        <f t="shared" si="28"/>
        <v>1.0779357054278356E-2</v>
      </c>
      <c r="O73" s="18">
        <f t="shared" si="28"/>
        <v>8.5844748858447482E-3</v>
      </c>
      <c r="P73" s="18">
        <f t="shared" ref="P73" si="29">IF(P72=0,0,P71/P72)</f>
        <v>9.4690265486725659E-3</v>
      </c>
      <c r="Q73" s="36"/>
      <c r="R73" s="31">
        <f t="shared" si="25"/>
        <v>1.1531686433428069E-2</v>
      </c>
    </row>
    <row r="74" spans="2:18" x14ac:dyDescent="0.15">
      <c r="B74" s="10"/>
      <c r="C74" s="13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30"/>
    </row>
    <row r="75" spans="2:18" x14ac:dyDescent="0.15">
      <c r="B75" s="10"/>
      <c r="C75" s="12" t="s">
        <v>49</v>
      </c>
      <c r="D75" s="98">
        <v>18</v>
      </c>
      <c r="E75" s="98">
        <v>20</v>
      </c>
      <c r="F75" s="98">
        <v>11</v>
      </c>
      <c r="G75" s="98">
        <v>17</v>
      </c>
      <c r="H75" s="98">
        <v>25</v>
      </c>
      <c r="I75" s="98">
        <v>25</v>
      </c>
      <c r="J75" s="98">
        <v>30</v>
      </c>
      <c r="K75" s="98">
        <v>22</v>
      </c>
      <c r="L75" s="98">
        <v>55</v>
      </c>
      <c r="M75" s="98">
        <v>32</v>
      </c>
      <c r="N75" s="98">
        <v>38</v>
      </c>
      <c r="O75" s="98">
        <v>25</v>
      </c>
      <c r="P75" s="98">
        <v>26</v>
      </c>
      <c r="Q75" s="10"/>
      <c r="R75" s="99">
        <f>AVERAGE(E75:P75)</f>
        <v>27.166666666666668</v>
      </c>
    </row>
    <row r="76" spans="2:18" x14ac:dyDescent="0.1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2:18" s="5" customFormat="1" ht="11.25" thickBot="1" x14ac:dyDescent="0.2">
      <c r="B77" s="25"/>
      <c r="C77" s="25"/>
      <c r="D77" s="25">
        <v>42094</v>
      </c>
      <c r="E77" s="25">
        <v>42124</v>
      </c>
      <c r="F77" s="25">
        <v>42155</v>
      </c>
      <c r="G77" s="25">
        <v>42185</v>
      </c>
      <c r="H77" s="25">
        <v>42216</v>
      </c>
      <c r="I77" s="25">
        <v>42247</v>
      </c>
      <c r="J77" s="25">
        <v>42277</v>
      </c>
      <c r="K77" s="25">
        <v>42308</v>
      </c>
      <c r="L77" s="25">
        <v>42338</v>
      </c>
      <c r="M77" s="25">
        <v>42369</v>
      </c>
      <c r="N77" s="25">
        <v>42400</v>
      </c>
      <c r="O77" s="25">
        <v>42429</v>
      </c>
      <c r="P77" s="25">
        <v>42460</v>
      </c>
      <c r="R77" s="25" t="s">
        <v>25</v>
      </c>
    </row>
    <row r="78" spans="2:18" x14ac:dyDescent="0.15">
      <c r="B78" s="22" t="s">
        <v>14</v>
      </c>
      <c r="C78" s="3" t="s">
        <v>3</v>
      </c>
      <c r="D78" s="14">
        <v>508</v>
      </c>
      <c r="E78" s="14">
        <v>447</v>
      </c>
      <c r="F78" s="14">
        <v>559</v>
      </c>
      <c r="G78" s="14">
        <v>512</v>
      </c>
      <c r="H78" s="14">
        <v>512</v>
      </c>
      <c r="I78" s="14">
        <v>514</v>
      </c>
      <c r="J78" s="14">
        <v>532</v>
      </c>
      <c r="K78" s="14">
        <v>541</v>
      </c>
      <c r="L78" s="14">
        <v>619</v>
      </c>
      <c r="M78" s="14">
        <v>658</v>
      </c>
      <c r="N78" s="14">
        <v>600</v>
      </c>
      <c r="O78" s="14">
        <v>463</v>
      </c>
      <c r="P78" s="14">
        <v>523</v>
      </c>
      <c r="Q78" s="34"/>
      <c r="R78" s="27">
        <f t="shared" ref="R78:R84" si="30">AVERAGE(E78:P78)</f>
        <v>540</v>
      </c>
    </row>
    <row r="79" spans="2:18" x14ac:dyDescent="0.15">
      <c r="C79" s="3" t="s">
        <v>0</v>
      </c>
      <c r="D79" s="14">
        <v>276</v>
      </c>
      <c r="E79" s="14">
        <v>252</v>
      </c>
      <c r="F79" s="14">
        <v>278</v>
      </c>
      <c r="G79" s="14">
        <v>294</v>
      </c>
      <c r="H79" s="14">
        <v>283</v>
      </c>
      <c r="I79" s="14">
        <v>287</v>
      </c>
      <c r="J79" s="14">
        <v>298</v>
      </c>
      <c r="K79" s="14">
        <v>273</v>
      </c>
      <c r="L79" s="14">
        <v>312</v>
      </c>
      <c r="M79" s="14">
        <v>306</v>
      </c>
      <c r="N79" s="14">
        <v>373</v>
      </c>
      <c r="O79" s="14">
        <v>265</v>
      </c>
      <c r="P79" s="14">
        <v>271</v>
      </c>
      <c r="Q79" s="34"/>
      <c r="R79" s="28">
        <f t="shared" si="30"/>
        <v>291</v>
      </c>
    </row>
    <row r="80" spans="2:18" x14ac:dyDescent="0.15">
      <c r="C80" s="3" t="s">
        <v>1</v>
      </c>
      <c r="D80" s="14">
        <v>229</v>
      </c>
      <c r="E80" s="14">
        <v>205</v>
      </c>
      <c r="F80" s="14">
        <v>201</v>
      </c>
      <c r="G80" s="14">
        <v>212</v>
      </c>
      <c r="H80" s="14">
        <v>213</v>
      </c>
      <c r="I80" s="14">
        <v>204</v>
      </c>
      <c r="J80" s="14">
        <v>225</v>
      </c>
      <c r="K80" s="14">
        <v>197</v>
      </c>
      <c r="L80" s="14">
        <v>224</v>
      </c>
      <c r="M80" s="14">
        <v>229</v>
      </c>
      <c r="N80" s="14">
        <v>232</v>
      </c>
      <c r="O80" s="14">
        <v>229</v>
      </c>
      <c r="P80" s="14">
        <v>194</v>
      </c>
      <c r="Q80" s="34"/>
      <c r="R80" s="28">
        <f t="shared" si="30"/>
        <v>213.75</v>
      </c>
    </row>
    <row r="81" spans="2:18" x14ac:dyDescent="0.15">
      <c r="B81" s="10"/>
      <c r="C81" s="38" t="s">
        <v>2</v>
      </c>
      <c r="D81" s="39">
        <v>340</v>
      </c>
      <c r="E81" s="39">
        <v>355</v>
      </c>
      <c r="F81" s="39">
        <v>347</v>
      </c>
      <c r="G81" s="39">
        <v>326</v>
      </c>
      <c r="H81" s="39">
        <v>328</v>
      </c>
      <c r="I81" s="39">
        <v>323</v>
      </c>
      <c r="J81" s="39">
        <v>311</v>
      </c>
      <c r="K81" s="39">
        <v>350</v>
      </c>
      <c r="L81" s="39">
        <v>508</v>
      </c>
      <c r="M81" s="39">
        <v>354</v>
      </c>
      <c r="N81" s="39">
        <v>391</v>
      </c>
      <c r="O81" s="39">
        <v>375</v>
      </c>
      <c r="P81" s="39">
        <v>366</v>
      </c>
      <c r="Q81" s="34"/>
      <c r="R81" s="29">
        <f t="shared" si="30"/>
        <v>361.16666666666669</v>
      </c>
    </row>
    <row r="82" spans="2:18" x14ac:dyDescent="0.15">
      <c r="B82" s="10"/>
      <c r="C82" s="3" t="s">
        <v>6</v>
      </c>
      <c r="D82" s="14">
        <f t="shared" ref="D82:O82" si="31">SUM(D78:D81)</f>
        <v>1353</v>
      </c>
      <c r="E82" s="14">
        <f t="shared" si="31"/>
        <v>1259</v>
      </c>
      <c r="F82" s="14">
        <f t="shared" si="31"/>
        <v>1385</v>
      </c>
      <c r="G82" s="14">
        <f t="shared" si="31"/>
        <v>1344</v>
      </c>
      <c r="H82" s="14">
        <f t="shared" si="31"/>
        <v>1336</v>
      </c>
      <c r="I82" s="14">
        <f t="shared" si="31"/>
        <v>1328</v>
      </c>
      <c r="J82" s="14">
        <f t="shared" si="31"/>
        <v>1366</v>
      </c>
      <c r="K82" s="14">
        <f t="shared" si="31"/>
        <v>1361</v>
      </c>
      <c r="L82" s="14">
        <f t="shared" si="31"/>
        <v>1663</v>
      </c>
      <c r="M82" s="14">
        <f t="shared" si="31"/>
        <v>1547</v>
      </c>
      <c r="N82" s="14">
        <f t="shared" si="31"/>
        <v>1596</v>
      </c>
      <c r="O82" s="14">
        <f t="shared" si="31"/>
        <v>1332</v>
      </c>
      <c r="P82" s="14">
        <f t="shared" ref="P82" si="32">SUM(P78:P81)</f>
        <v>1354</v>
      </c>
      <c r="Q82" s="34"/>
      <c r="R82" s="28">
        <f t="shared" si="30"/>
        <v>1405.9166666666667</v>
      </c>
    </row>
    <row r="83" spans="2:18" x14ac:dyDescent="0.15">
      <c r="B83" s="10"/>
      <c r="C83" s="12" t="s">
        <v>4</v>
      </c>
      <c r="D83" s="16">
        <v>159637</v>
      </c>
      <c r="E83" s="16">
        <v>159577</v>
      </c>
      <c r="F83" s="16">
        <v>159889</v>
      </c>
      <c r="G83" s="16">
        <v>160088</v>
      </c>
      <c r="H83" s="16">
        <v>160240</v>
      </c>
      <c r="I83" s="16">
        <v>160467</v>
      </c>
      <c r="J83" s="16">
        <v>160508</v>
      </c>
      <c r="K83" s="16">
        <v>160597</v>
      </c>
      <c r="L83" s="16">
        <v>160979</v>
      </c>
      <c r="M83" s="16">
        <v>160765</v>
      </c>
      <c r="N83" s="16">
        <v>160574</v>
      </c>
      <c r="O83" s="16">
        <v>160458</v>
      </c>
      <c r="P83" s="16">
        <v>160120</v>
      </c>
      <c r="Q83" s="35"/>
      <c r="R83" s="30">
        <f t="shared" si="30"/>
        <v>160355.16666666666</v>
      </c>
    </row>
    <row r="84" spans="2:18" x14ac:dyDescent="0.15">
      <c r="B84" s="10"/>
      <c r="C84" s="13" t="s">
        <v>5</v>
      </c>
      <c r="D84" s="18">
        <f t="shared" ref="D84:O84" si="33">IF(D83=0,0,D82/D83)</f>
        <v>8.4754787423968123E-3</v>
      </c>
      <c r="E84" s="18">
        <f t="shared" si="33"/>
        <v>7.889608151550662E-3</v>
      </c>
      <c r="F84" s="18">
        <f t="shared" si="33"/>
        <v>8.6622594424882269E-3</v>
      </c>
      <c r="G84" s="18">
        <f t="shared" si="33"/>
        <v>8.3953825396032179E-3</v>
      </c>
      <c r="H84" s="18">
        <f t="shared" si="33"/>
        <v>8.3374937593609592E-3</v>
      </c>
      <c r="I84" s="18">
        <f t="shared" si="33"/>
        <v>8.2758448777630299E-3</v>
      </c>
      <c r="J84" s="18">
        <f t="shared" si="33"/>
        <v>8.510479228449672E-3</v>
      </c>
      <c r="K84" s="18">
        <f t="shared" si="33"/>
        <v>8.4746290403930336E-3</v>
      </c>
      <c r="L84" s="18">
        <f t="shared" si="33"/>
        <v>1.0330540008324066E-2</v>
      </c>
      <c r="M84" s="18">
        <f t="shared" si="33"/>
        <v>9.622741268310888E-3</v>
      </c>
      <c r="N84" s="18">
        <f t="shared" si="33"/>
        <v>9.9393426083923923E-3</v>
      </c>
      <c r="O84" s="18">
        <f t="shared" si="33"/>
        <v>8.3012377070635305E-3</v>
      </c>
      <c r="P84" s="18">
        <f t="shared" ref="P84" si="34">IF(P83=0,0,P82/P83)</f>
        <v>8.4561578815888078E-3</v>
      </c>
      <c r="Q84" s="36"/>
      <c r="R84" s="31">
        <f t="shared" si="30"/>
        <v>8.7663097094407092E-3</v>
      </c>
    </row>
    <row r="85" spans="2:18" x14ac:dyDescent="0.15">
      <c r="B85" s="10"/>
      <c r="C85" s="13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30"/>
    </row>
    <row r="86" spans="2:18" x14ac:dyDescent="0.15">
      <c r="B86" s="10"/>
      <c r="C86" s="12" t="s">
        <v>49</v>
      </c>
      <c r="D86" s="98">
        <v>877</v>
      </c>
      <c r="E86" s="98">
        <v>864</v>
      </c>
      <c r="F86" s="98">
        <v>851</v>
      </c>
      <c r="G86" s="98">
        <v>838</v>
      </c>
      <c r="H86" s="98">
        <v>839</v>
      </c>
      <c r="I86" s="98">
        <v>824</v>
      </c>
      <c r="J86" s="98">
        <v>831</v>
      </c>
      <c r="K86" s="98">
        <v>838</v>
      </c>
      <c r="L86" s="98">
        <v>1022</v>
      </c>
      <c r="M86" s="98">
        <v>715</v>
      </c>
      <c r="N86" s="98">
        <v>742</v>
      </c>
      <c r="O86" s="98">
        <v>717</v>
      </c>
      <c r="P86" s="98">
        <v>676</v>
      </c>
      <c r="Q86" s="10"/>
      <c r="R86" s="99">
        <f>AVERAGE(E86:P86)</f>
        <v>813.08333333333337</v>
      </c>
    </row>
    <row r="87" spans="2:18" x14ac:dyDescent="0.1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2:18" s="5" customFormat="1" ht="11.25" thickBot="1" x14ac:dyDescent="0.2">
      <c r="B88" s="24"/>
      <c r="C88" s="24"/>
      <c r="D88" s="24">
        <v>42094</v>
      </c>
      <c r="E88" s="24">
        <v>42124</v>
      </c>
      <c r="F88" s="24">
        <v>42155</v>
      </c>
      <c r="G88" s="24">
        <v>42185</v>
      </c>
      <c r="H88" s="24">
        <v>42216</v>
      </c>
      <c r="I88" s="24">
        <v>42247</v>
      </c>
      <c r="J88" s="24">
        <v>42277</v>
      </c>
      <c r="K88" s="24">
        <v>42308</v>
      </c>
      <c r="L88" s="24">
        <v>42338</v>
      </c>
      <c r="M88" s="24">
        <v>42369</v>
      </c>
      <c r="N88" s="24">
        <v>42400</v>
      </c>
      <c r="O88" s="24">
        <v>42429</v>
      </c>
      <c r="P88" s="24">
        <v>42460</v>
      </c>
      <c r="R88" s="24" t="s">
        <v>25</v>
      </c>
    </row>
    <row r="89" spans="2:18" x14ac:dyDescent="0.15">
      <c r="B89" s="23" t="s">
        <v>16</v>
      </c>
      <c r="C89" s="3" t="s">
        <v>3</v>
      </c>
      <c r="D89" s="14">
        <f t="shared" ref="D89:O89" si="35">D12+D23</f>
        <v>330</v>
      </c>
      <c r="E89" s="14">
        <f t="shared" si="35"/>
        <v>296</v>
      </c>
      <c r="F89" s="14">
        <f t="shared" si="35"/>
        <v>319</v>
      </c>
      <c r="G89" s="14">
        <f t="shared" si="35"/>
        <v>289</v>
      </c>
      <c r="H89" s="14">
        <f t="shared" si="35"/>
        <v>327</v>
      </c>
      <c r="I89" s="14">
        <f t="shared" si="35"/>
        <v>309</v>
      </c>
      <c r="J89" s="14">
        <f t="shared" si="35"/>
        <v>297</v>
      </c>
      <c r="K89" s="14">
        <f t="shared" si="35"/>
        <v>287</v>
      </c>
      <c r="L89" s="14">
        <f t="shared" si="35"/>
        <v>188</v>
      </c>
      <c r="M89" s="14">
        <f t="shared" si="35"/>
        <v>290</v>
      </c>
      <c r="N89" s="14">
        <f t="shared" si="35"/>
        <v>320</v>
      </c>
      <c r="O89" s="14">
        <f t="shared" si="35"/>
        <v>263</v>
      </c>
      <c r="P89" s="14">
        <f t="shared" ref="P89:P92" si="36">P12+P23</f>
        <v>285</v>
      </c>
      <c r="Q89" s="34"/>
      <c r="R89" s="41">
        <f t="shared" ref="R89:R95" si="37">AVERAGE(E89:P89)</f>
        <v>289.16666666666669</v>
      </c>
    </row>
    <row r="90" spans="2:18" x14ac:dyDescent="0.15">
      <c r="C90" s="3" t="s">
        <v>0</v>
      </c>
      <c r="D90" s="14">
        <f t="shared" ref="D90:O90" si="38">D13+D24</f>
        <v>152</v>
      </c>
      <c r="E90" s="14">
        <f t="shared" si="38"/>
        <v>129</v>
      </c>
      <c r="F90" s="14">
        <f t="shared" si="38"/>
        <v>147</v>
      </c>
      <c r="G90" s="14">
        <f t="shared" si="38"/>
        <v>154</v>
      </c>
      <c r="H90" s="14">
        <f t="shared" si="38"/>
        <v>133</v>
      </c>
      <c r="I90" s="14">
        <f t="shared" si="38"/>
        <v>158</v>
      </c>
      <c r="J90" s="14">
        <f t="shared" si="38"/>
        <v>151</v>
      </c>
      <c r="K90" s="14">
        <f t="shared" si="38"/>
        <v>146</v>
      </c>
      <c r="L90" s="14">
        <f t="shared" si="38"/>
        <v>101</v>
      </c>
      <c r="M90" s="14">
        <f t="shared" si="38"/>
        <v>124</v>
      </c>
      <c r="N90" s="14">
        <f t="shared" si="38"/>
        <v>141</v>
      </c>
      <c r="O90" s="14">
        <f t="shared" si="38"/>
        <v>120</v>
      </c>
      <c r="P90" s="14">
        <f t="shared" si="36"/>
        <v>115</v>
      </c>
      <c r="Q90" s="14"/>
      <c r="R90" s="42">
        <f t="shared" si="37"/>
        <v>134.91666666666666</v>
      </c>
    </row>
    <row r="91" spans="2:18" x14ac:dyDescent="0.15">
      <c r="B91" s="10"/>
      <c r="C91" s="3" t="s">
        <v>1</v>
      </c>
      <c r="D91" s="14">
        <f t="shared" ref="D91:O91" si="39">D14+D25</f>
        <v>87</v>
      </c>
      <c r="E91" s="14">
        <f t="shared" si="39"/>
        <v>88</v>
      </c>
      <c r="F91" s="14">
        <f t="shared" si="39"/>
        <v>94</v>
      </c>
      <c r="G91" s="14">
        <f t="shared" si="39"/>
        <v>92</v>
      </c>
      <c r="H91" s="14">
        <f t="shared" si="39"/>
        <v>110</v>
      </c>
      <c r="I91" s="14">
        <f t="shared" si="39"/>
        <v>98</v>
      </c>
      <c r="J91" s="14">
        <f t="shared" si="39"/>
        <v>106</v>
      </c>
      <c r="K91" s="14">
        <f t="shared" si="39"/>
        <v>104</v>
      </c>
      <c r="L91" s="14">
        <f t="shared" si="39"/>
        <v>96</v>
      </c>
      <c r="M91" s="14">
        <f t="shared" si="39"/>
        <v>92</v>
      </c>
      <c r="N91" s="14">
        <f t="shared" si="39"/>
        <v>82</v>
      </c>
      <c r="O91" s="14">
        <f t="shared" si="39"/>
        <v>75</v>
      </c>
      <c r="P91" s="14">
        <f t="shared" si="36"/>
        <v>87</v>
      </c>
      <c r="Q91" s="14"/>
      <c r="R91" s="42">
        <f t="shared" si="37"/>
        <v>93.666666666666671</v>
      </c>
    </row>
    <row r="92" spans="2:18" x14ac:dyDescent="0.15">
      <c r="B92" s="10"/>
      <c r="C92" s="8" t="s">
        <v>2</v>
      </c>
      <c r="D92" s="15">
        <f t="shared" ref="D92:O92" si="40">D15+D26</f>
        <v>878</v>
      </c>
      <c r="E92" s="15">
        <f t="shared" si="40"/>
        <v>867</v>
      </c>
      <c r="F92" s="15">
        <f t="shared" si="40"/>
        <v>870</v>
      </c>
      <c r="G92" s="15">
        <f t="shared" si="40"/>
        <v>888</v>
      </c>
      <c r="H92" s="15">
        <f t="shared" si="40"/>
        <v>884</v>
      </c>
      <c r="I92" s="15">
        <f t="shared" si="40"/>
        <v>906</v>
      </c>
      <c r="J92" s="15">
        <f t="shared" si="40"/>
        <v>888</v>
      </c>
      <c r="K92" s="15">
        <f t="shared" si="40"/>
        <v>902</v>
      </c>
      <c r="L92" s="15">
        <f t="shared" si="40"/>
        <v>937</v>
      </c>
      <c r="M92" s="15">
        <f t="shared" si="40"/>
        <v>923</v>
      </c>
      <c r="N92" s="15">
        <f t="shared" si="40"/>
        <v>939</v>
      </c>
      <c r="O92" s="15">
        <f t="shared" si="40"/>
        <v>940</v>
      </c>
      <c r="P92" s="15">
        <f t="shared" si="36"/>
        <v>913</v>
      </c>
      <c r="Q92" s="49"/>
      <c r="R92" s="46">
        <f t="shared" si="37"/>
        <v>904.75</v>
      </c>
    </row>
    <row r="93" spans="2:18" x14ac:dyDescent="0.15">
      <c r="B93" s="10"/>
      <c r="C93" s="3" t="s">
        <v>6</v>
      </c>
      <c r="D93" s="14">
        <f t="shared" ref="D93:O93" si="41">SUM(D89:D92)</f>
        <v>1447</v>
      </c>
      <c r="E93" s="14">
        <f t="shared" si="41"/>
        <v>1380</v>
      </c>
      <c r="F93" s="14">
        <f t="shared" si="41"/>
        <v>1430</v>
      </c>
      <c r="G93" s="14">
        <f t="shared" si="41"/>
        <v>1423</v>
      </c>
      <c r="H93" s="14">
        <f t="shared" si="41"/>
        <v>1454</v>
      </c>
      <c r="I93" s="14">
        <f t="shared" si="41"/>
        <v>1471</v>
      </c>
      <c r="J93" s="14">
        <f t="shared" si="41"/>
        <v>1442</v>
      </c>
      <c r="K93" s="14">
        <f t="shared" si="41"/>
        <v>1439</v>
      </c>
      <c r="L93" s="14">
        <f t="shared" si="41"/>
        <v>1322</v>
      </c>
      <c r="M93" s="14">
        <f t="shared" si="41"/>
        <v>1429</v>
      </c>
      <c r="N93" s="14">
        <f t="shared" si="41"/>
        <v>1482</v>
      </c>
      <c r="O93" s="14">
        <f t="shared" si="41"/>
        <v>1398</v>
      </c>
      <c r="P93" s="14">
        <f t="shared" ref="P93" si="42">SUM(P89:P92)</f>
        <v>1400</v>
      </c>
      <c r="Q93" s="49"/>
      <c r="R93" s="47">
        <f t="shared" si="37"/>
        <v>1422.5</v>
      </c>
    </row>
    <row r="94" spans="2:18" x14ac:dyDescent="0.15">
      <c r="B94" s="10"/>
      <c r="C94" s="12" t="s">
        <v>4</v>
      </c>
      <c r="D94" s="16">
        <f t="shared" ref="D94:O94" si="43">D17+D28</f>
        <v>113248</v>
      </c>
      <c r="E94" s="16">
        <f t="shared" si="43"/>
        <v>112955</v>
      </c>
      <c r="F94" s="16">
        <f t="shared" si="43"/>
        <v>112651</v>
      </c>
      <c r="G94" s="16">
        <f t="shared" si="43"/>
        <v>112390</v>
      </c>
      <c r="H94" s="16">
        <f t="shared" si="43"/>
        <v>111463</v>
      </c>
      <c r="I94" s="16">
        <f t="shared" si="43"/>
        <v>111129</v>
      </c>
      <c r="J94" s="16">
        <f t="shared" si="43"/>
        <v>110906</v>
      </c>
      <c r="K94" s="16">
        <f t="shared" si="43"/>
        <v>110774</v>
      </c>
      <c r="L94" s="16">
        <f t="shared" si="43"/>
        <v>110551</v>
      </c>
      <c r="M94" s="16">
        <f t="shared" si="43"/>
        <v>110287</v>
      </c>
      <c r="N94" s="16">
        <f t="shared" si="43"/>
        <v>110044</v>
      </c>
      <c r="O94" s="16">
        <f t="shared" si="43"/>
        <v>109285</v>
      </c>
      <c r="P94" s="16">
        <f t="shared" ref="P94" si="44">P17+P28</f>
        <v>109144</v>
      </c>
      <c r="Q94" s="16"/>
      <c r="R94" s="43">
        <f t="shared" si="37"/>
        <v>110964.91666666667</v>
      </c>
    </row>
    <row r="95" spans="2:18" x14ac:dyDescent="0.15">
      <c r="C95" s="13" t="s">
        <v>5</v>
      </c>
      <c r="D95" s="18">
        <f t="shared" ref="D95:O95" si="45">IF(D94=0,0,D93/D94)</f>
        <v>1.2777267589714609E-2</v>
      </c>
      <c r="E95" s="18">
        <f t="shared" si="45"/>
        <v>1.2217254658934975E-2</v>
      </c>
      <c r="F95" s="18">
        <f t="shared" si="45"/>
        <v>1.2694072844448784E-2</v>
      </c>
      <c r="G95" s="18">
        <f t="shared" si="45"/>
        <v>1.2661268796156241E-2</v>
      </c>
      <c r="H95" s="18">
        <f t="shared" si="45"/>
        <v>1.3044687474767412E-2</v>
      </c>
      <c r="I95" s="18">
        <f t="shared" si="45"/>
        <v>1.3236868864112877E-2</v>
      </c>
      <c r="J95" s="18">
        <f t="shared" si="45"/>
        <v>1.3002001695129209E-2</v>
      </c>
      <c r="K95" s="18">
        <f t="shared" si="45"/>
        <v>1.2990412912777367E-2</v>
      </c>
      <c r="L95" s="18">
        <f t="shared" si="45"/>
        <v>1.1958281698039818E-2</v>
      </c>
      <c r="M95" s="18">
        <f t="shared" si="45"/>
        <v>1.295710283170274E-2</v>
      </c>
      <c r="N95" s="18">
        <f t="shared" si="45"/>
        <v>1.3467340336592635E-2</v>
      </c>
      <c r="O95" s="18">
        <f t="shared" si="45"/>
        <v>1.2792240472159948E-2</v>
      </c>
      <c r="P95" s="18">
        <f t="shared" ref="P95" si="46">IF(P94=0,0,P93/P94)</f>
        <v>1.2827090815802977E-2</v>
      </c>
      <c r="Q95" s="18"/>
      <c r="R95" s="45">
        <f t="shared" si="37"/>
        <v>1.2820718616718749E-2</v>
      </c>
    </row>
    <row r="96" spans="2:18" x14ac:dyDescent="0.15">
      <c r="C96" s="3"/>
      <c r="R96" s="44"/>
    </row>
    <row r="97" spans="2:18" x14ac:dyDescent="0.15">
      <c r="C97" s="12" t="s">
        <v>49</v>
      </c>
      <c r="D97" s="98">
        <f t="shared" ref="D97:O97" si="47">SUM(D20,D31)</f>
        <v>1565</v>
      </c>
      <c r="E97" s="98">
        <f t="shared" si="47"/>
        <v>1547</v>
      </c>
      <c r="F97" s="98">
        <f t="shared" si="47"/>
        <v>1539</v>
      </c>
      <c r="G97" s="98">
        <f t="shared" si="47"/>
        <v>1518</v>
      </c>
      <c r="H97" s="98">
        <f t="shared" si="47"/>
        <v>1529</v>
      </c>
      <c r="I97" s="98">
        <f t="shared" si="47"/>
        <v>1540</v>
      </c>
      <c r="J97" s="98">
        <f t="shared" si="47"/>
        <v>1517</v>
      </c>
      <c r="K97" s="98">
        <f t="shared" si="47"/>
        <v>1521</v>
      </c>
      <c r="L97" s="98">
        <f t="shared" si="47"/>
        <v>1535</v>
      </c>
      <c r="M97" s="98">
        <f t="shared" si="47"/>
        <v>1488</v>
      </c>
      <c r="N97" s="98">
        <f t="shared" si="47"/>
        <v>1478</v>
      </c>
      <c r="O97" s="98">
        <f t="shared" si="47"/>
        <v>1469</v>
      </c>
      <c r="P97" s="98">
        <f t="shared" ref="P97" si="48">SUM(P20,P31)</f>
        <v>1479</v>
      </c>
      <c r="R97" s="100">
        <f>AVERAGE(E97:P97)</f>
        <v>1513.3333333333333</v>
      </c>
    </row>
    <row r="98" spans="2:18" x14ac:dyDescent="0.15">
      <c r="R98" s="10"/>
    </row>
    <row r="99" spans="2:18" s="5" customFormat="1" ht="11.25" thickBot="1" x14ac:dyDescent="0.2">
      <c r="B99" s="24"/>
      <c r="C99" s="24"/>
      <c r="D99" s="24">
        <v>42094</v>
      </c>
      <c r="E99" s="24">
        <v>42124</v>
      </c>
      <c r="F99" s="24">
        <v>42155</v>
      </c>
      <c r="G99" s="24">
        <v>42185</v>
      </c>
      <c r="H99" s="24">
        <v>42216</v>
      </c>
      <c r="I99" s="24">
        <v>42247</v>
      </c>
      <c r="J99" s="24">
        <v>42277</v>
      </c>
      <c r="K99" s="24">
        <v>42308</v>
      </c>
      <c r="L99" s="24">
        <v>42338</v>
      </c>
      <c r="M99" s="24">
        <v>42369</v>
      </c>
      <c r="N99" s="24">
        <v>42400</v>
      </c>
      <c r="O99" s="24">
        <v>42429</v>
      </c>
      <c r="P99" s="24">
        <v>42460</v>
      </c>
      <c r="R99" s="24" t="s">
        <v>25</v>
      </c>
    </row>
    <row r="100" spans="2:18" x14ac:dyDescent="0.15">
      <c r="B100" s="23" t="s">
        <v>17</v>
      </c>
      <c r="C100" s="3" t="s">
        <v>3</v>
      </c>
      <c r="D100" s="14">
        <f t="shared" ref="D100:O100" si="49">D34+D45+D56+D67+D78</f>
        <v>575</v>
      </c>
      <c r="E100" s="14">
        <f t="shared" si="49"/>
        <v>502</v>
      </c>
      <c r="F100" s="14">
        <f t="shared" si="49"/>
        <v>639</v>
      </c>
      <c r="G100" s="14">
        <f t="shared" si="49"/>
        <v>586</v>
      </c>
      <c r="H100" s="14">
        <f t="shared" si="49"/>
        <v>593</v>
      </c>
      <c r="I100" s="14">
        <f t="shared" si="49"/>
        <v>572</v>
      </c>
      <c r="J100" s="14">
        <f t="shared" si="49"/>
        <v>610</v>
      </c>
      <c r="K100" s="14">
        <f t="shared" si="49"/>
        <v>623</v>
      </c>
      <c r="L100" s="14">
        <f t="shared" si="49"/>
        <v>702</v>
      </c>
      <c r="M100" s="14">
        <f t="shared" si="49"/>
        <v>730</v>
      </c>
      <c r="N100" s="14">
        <f t="shared" si="49"/>
        <v>675</v>
      </c>
      <c r="O100" s="14">
        <f t="shared" si="49"/>
        <v>537</v>
      </c>
      <c r="P100" s="14">
        <f t="shared" ref="P100:P103" si="50">P34+P45+P56+P67+P78</f>
        <v>601</v>
      </c>
      <c r="Q100" s="34"/>
      <c r="R100" s="41">
        <f t="shared" ref="R100:R106" si="51">AVERAGE(E100:P100)</f>
        <v>614.16666666666663</v>
      </c>
    </row>
    <row r="101" spans="2:18" x14ac:dyDescent="0.15">
      <c r="C101" s="3" t="s">
        <v>0</v>
      </c>
      <c r="D101" s="14">
        <f t="shared" ref="D101:O101" si="52">D35+D46+D57+D68+D79</f>
        <v>301</v>
      </c>
      <c r="E101" s="14">
        <f t="shared" si="52"/>
        <v>279</v>
      </c>
      <c r="F101" s="14">
        <f t="shared" si="52"/>
        <v>308</v>
      </c>
      <c r="G101" s="14">
        <f t="shared" si="52"/>
        <v>336</v>
      </c>
      <c r="H101" s="14">
        <f t="shared" si="52"/>
        <v>325</v>
      </c>
      <c r="I101" s="14">
        <f t="shared" si="52"/>
        <v>334</v>
      </c>
      <c r="J101" s="14">
        <f t="shared" si="52"/>
        <v>338</v>
      </c>
      <c r="K101" s="14">
        <f t="shared" si="52"/>
        <v>323</v>
      </c>
      <c r="L101" s="14">
        <f t="shared" si="52"/>
        <v>358</v>
      </c>
      <c r="M101" s="14">
        <f t="shared" si="52"/>
        <v>358</v>
      </c>
      <c r="N101" s="14">
        <f t="shared" si="52"/>
        <v>419</v>
      </c>
      <c r="O101" s="14">
        <f t="shared" si="52"/>
        <v>298</v>
      </c>
      <c r="P101" s="14">
        <f t="shared" si="50"/>
        <v>303</v>
      </c>
      <c r="Q101" s="14"/>
      <c r="R101" s="42">
        <f t="shared" si="51"/>
        <v>331.58333333333331</v>
      </c>
    </row>
    <row r="102" spans="2:18" x14ac:dyDescent="0.15">
      <c r="B102" s="10"/>
      <c r="C102" s="3" t="s">
        <v>1</v>
      </c>
      <c r="D102" s="14">
        <f t="shared" ref="D102:O102" si="53">D36+D47+D58+D69+D80</f>
        <v>248</v>
      </c>
      <c r="E102" s="14">
        <f t="shared" si="53"/>
        <v>226</v>
      </c>
      <c r="F102" s="14">
        <f t="shared" si="53"/>
        <v>215</v>
      </c>
      <c r="G102" s="14">
        <f t="shared" si="53"/>
        <v>232</v>
      </c>
      <c r="H102" s="14">
        <f t="shared" si="53"/>
        <v>243</v>
      </c>
      <c r="I102" s="14">
        <f t="shared" si="53"/>
        <v>230</v>
      </c>
      <c r="J102" s="14">
        <f t="shared" si="53"/>
        <v>257</v>
      </c>
      <c r="K102" s="14">
        <f t="shared" si="53"/>
        <v>222</v>
      </c>
      <c r="L102" s="14">
        <f t="shared" si="53"/>
        <v>261</v>
      </c>
      <c r="M102" s="14">
        <f t="shared" si="53"/>
        <v>261</v>
      </c>
      <c r="N102" s="14">
        <f t="shared" si="53"/>
        <v>273</v>
      </c>
      <c r="O102" s="14">
        <f t="shared" si="53"/>
        <v>261</v>
      </c>
      <c r="P102" s="14">
        <f t="shared" si="50"/>
        <v>225</v>
      </c>
      <c r="Q102" s="14"/>
      <c r="R102" s="42">
        <f t="shared" si="51"/>
        <v>242.16666666666666</v>
      </c>
    </row>
    <row r="103" spans="2:18" x14ac:dyDescent="0.15">
      <c r="B103" s="10"/>
      <c r="C103" s="8" t="s">
        <v>2</v>
      </c>
      <c r="D103" s="15">
        <f t="shared" ref="D103:O103" si="54">D37+D48+D59+D70+D81</f>
        <v>349</v>
      </c>
      <c r="E103" s="15">
        <f t="shared" si="54"/>
        <v>363</v>
      </c>
      <c r="F103" s="15">
        <f t="shared" si="54"/>
        <v>356</v>
      </c>
      <c r="G103" s="15">
        <f t="shared" si="54"/>
        <v>335</v>
      </c>
      <c r="H103" s="15">
        <f t="shared" si="54"/>
        <v>336</v>
      </c>
      <c r="I103" s="15">
        <f t="shared" si="54"/>
        <v>333</v>
      </c>
      <c r="J103" s="15">
        <f t="shared" si="54"/>
        <v>321</v>
      </c>
      <c r="K103" s="15">
        <f t="shared" si="54"/>
        <v>360</v>
      </c>
      <c r="L103" s="15">
        <f t="shared" si="54"/>
        <v>540</v>
      </c>
      <c r="M103" s="15">
        <f t="shared" si="54"/>
        <v>363</v>
      </c>
      <c r="N103" s="15">
        <f t="shared" si="54"/>
        <v>395</v>
      </c>
      <c r="O103" s="15">
        <f t="shared" si="54"/>
        <v>378</v>
      </c>
      <c r="P103" s="15">
        <f t="shared" si="50"/>
        <v>370</v>
      </c>
      <c r="Q103" s="49"/>
      <c r="R103" s="46">
        <f t="shared" si="51"/>
        <v>370.83333333333331</v>
      </c>
    </row>
    <row r="104" spans="2:18" x14ac:dyDescent="0.15">
      <c r="B104" s="10"/>
      <c r="C104" s="3" t="s">
        <v>6</v>
      </c>
      <c r="D104" s="14">
        <f t="shared" ref="D104:M104" si="55">SUM(D100:D103)</f>
        <v>1473</v>
      </c>
      <c r="E104" s="14">
        <f t="shared" si="55"/>
        <v>1370</v>
      </c>
      <c r="F104" s="14">
        <f t="shared" si="55"/>
        <v>1518</v>
      </c>
      <c r="G104" s="14">
        <f t="shared" si="55"/>
        <v>1489</v>
      </c>
      <c r="H104" s="14">
        <f t="shared" si="55"/>
        <v>1497</v>
      </c>
      <c r="I104" s="14">
        <f t="shared" si="55"/>
        <v>1469</v>
      </c>
      <c r="J104" s="14">
        <f t="shared" si="55"/>
        <v>1526</v>
      </c>
      <c r="K104" s="14">
        <f t="shared" si="55"/>
        <v>1528</v>
      </c>
      <c r="L104" s="14">
        <f t="shared" si="55"/>
        <v>1861</v>
      </c>
      <c r="M104" s="14">
        <f t="shared" si="55"/>
        <v>1712</v>
      </c>
      <c r="N104" s="14">
        <f t="shared" ref="N104:O104" si="56">SUM(N100:N103)</f>
        <v>1762</v>
      </c>
      <c r="O104" s="14">
        <f t="shared" si="56"/>
        <v>1474</v>
      </c>
      <c r="P104" s="14">
        <f t="shared" ref="P104" si="57">SUM(P100:P103)</f>
        <v>1499</v>
      </c>
      <c r="Q104" s="49"/>
      <c r="R104" s="47">
        <f t="shared" si="51"/>
        <v>1558.75</v>
      </c>
    </row>
    <row r="105" spans="2:18" x14ac:dyDescent="0.15">
      <c r="B105" s="10"/>
      <c r="C105" s="12" t="s">
        <v>4</v>
      </c>
      <c r="D105" s="16">
        <f t="shared" ref="D105:N105" si="58">D39+D50+D61+D72+D83</f>
        <v>171610</v>
      </c>
      <c r="E105" s="16">
        <f t="shared" si="58"/>
        <v>171666</v>
      </c>
      <c r="F105" s="16">
        <f t="shared" si="58"/>
        <v>172201</v>
      </c>
      <c r="G105" s="16">
        <f t="shared" si="58"/>
        <v>172542</v>
      </c>
      <c r="H105" s="16">
        <f t="shared" si="58"/>
        <v>172806</v>
      </c>
      <c r="I105" s="16">
        <f t="shared" si="58"/>
        <v>173485</v>
      </c>
      <c r="J105" s="16">
        <f t="shared" si="58"/>
        <v>173895</v>
      </c>
      <c r="K105" s="16">
        <f t="shared" si="58"/>
        <v>174494</v>
      </c>
      <c r="L105" s="16">
        <f t="shared" si="58"/>
        <v>175399</v>
      </c>
      <c r="M105" s="16">
        <f t="shared" si="58"/>
        <v>175428</v>
      </c>
      <c r="N105" s="16">
        <f t="shared" si="58"/>
        <v>175399</v>
      </c>
      <c r="O105" s="16">
        <f t="shared" ref="O105:P105" si="59">O39+O50+O61+O72+O83</f>
        <v>175683</v>
      </c>
      <c r="P105" s="16">
        <f t="shared" si="59"/>
        <v>175697</v>
      </c>
      <c r="Q105" s="16"/>
      <c r="R105" s="43">
        <f t="shared" si="51"/>
        <v>174057.91666666666</v>
      </c>
    </row>
    <row r="106" spans="2:18" x14ac:dyDescent="0.15">
      <c r="C106" s="13" t="s">
        <v>5</v>
      </c>
      <c r="D106" s="18">
        <f t="shared" ref="D106:O106" si="60">IF(D105=0,0,D104/D105)</f>
        <v>8.5834158848551948E-3</v>
      </c>
      <c r="E106" s="18">
        <f t="shared" si="60"/>
        <v>7.9806135169456973E-3</v>
      </c>
      <c r="F106" s="18">
        <f t="shared" si="60"/>
        <v>8.8152798183518104E-3</v>
      </c>
      <c r="G106" s="18">
        <f t="shared" si="60"/>
        <v>8.629782893440437E-3</v>
      </c>
      <c r="H106" s="18">
        <f t="shared" si="60"/>
        <v>8.6628936495260576E-3</v>
      </c>
      <c r="I106" s="18">
        <f t="shared" si="60"/>
        <v>8.4675908579992503E-3</v>
      </c>
      <c r="J106" s="18">
        <f t="shared" si="60"/>
        <v>8.7754104488340662E-3</v>
      </c>
      <c r="K106" s="18">
        <f t="shared" si="60"/>
        <v>8.756748083028643E-3</v>
      </c>
      <c r="L106" s="18">
        <f t="shared" si="60"/>
        <v>1.0610094698373422E-2</v>
      </c>
      <c r="M106" s="18">
        <f t="shared" si="60"/>
        <v>9.7589894429623552E-3</v>
      </c>
      <c r="N106" s="18">
        <f t="shared" si="60"/>
        <v>1.0045667307111214E-2</v>
      </c>
      <c r="O106" s="18">
        <f t="shared" si="60"/>
        <v>8.3901117353414965E-3</v>
      </c>
      <c r="P106" s="18">
        <f t="shared" ref="P106" si="61">IF(P105=0,0,P104/P105)</f>
        <v>8.5317336095664699E-3</v>
      </c>
      <c r="Q106" s="18"/>
      <c r="R106" s="45">
        <f t="shared" si="51"/>
        <v>8.9520763384567433E-3</v>
      </c>
    </row>
    <row r="107" spans="2:18" x14ac:dyDescent="0.15">
      <c r="C107" s="13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44"/>
    </row>
    <row r="108" spans="2:18" x14ac:dyDescent="0.15">
      <c r="C108" s="12" t="s">
        <v>49</v>
      </c>
      <c r="D108" s="98">
        <f t="shared" ref="D108:O108" si="62">SUM(D42,D53,D64,D75,D86)</f>
        <v>910</v>
      </c>
      <c r="E108" s="98">
        <f t="shared" si="62"/>
        <v>898</v>
      </c>
      <c r="F108" s="98">
        <f t="shared" si="62"/>
        <v>879</v>
      </c>
      <c r="G108" s="98">
        <f t="shared" si="62"/>
        <v>872</v>
      </c>
      <c r="H108" s="98">
        <f t="shared" si="62"/>
        <v>880</v>
      </c>
      <c r="I108" s="98">
        <f t="shared" si="62"/>
        <v>863</v>
      </c>
      <c r="J108" s="98">
        <f t="shared" si="62"/>
        <v>876</v>
      </c>
      <c r="K108" s="98">
        <f t="shared" si="62"/>
        <v>875</v>
      </c>
      <c r="L108" s="98">
        <f t="shared" si="62"/>
        <v>1093</v>
      </c>
      <c r="M108" s="98">
        <f t="shared" si="62"/>
        <v>760</v>
      </c>
      <c r="N108" s="98">
        <f t="shared" si="62"/>
        <v>791</v>
      </c>
      <c r="O108" s="98">
        <f t="shared" si="62"/>
        <v>754</v>
      </c>
      <c r="P108" s="98">
        <f t="shared" ref="P108" si="63">SUM(P42,P53,P64,P75,P86)</f>
        <v>715</v>
      </c>
      <c r="R108" s="100">
        <f>AVERAGE(E108:P108)</f>
        <v>854.66666666666663</v>
      </c>
    </row>
    <row r="109" spans="2:18" x14ac:dyDescent="0.15">
      <c r="R109" s="10"/>
    </row>
    <row r="110" spans="2:18" s="5" customFormat="1" ht="11.25" thickBot="1" x14ac:dyDescent="0.2">
      <c r="B110" s="4"/>
      <c r="C110" s="4"/>
      <c r="D110" s="91">
        <v>42094</v>
      </c>
      <c r="E110" s="91">
        <v>42124</v>
      </c>
      <c r="F110" s="91">
        <v>42155</v>
      </c>
      <c r="G110" s="91">
        <v>42185</v>
      </c>
      <c r="H110" s="91">
        <v>42216</v>
      </c>
      <c r="I110" s="91">
        <v>42247</v>
      </c>
      <c r="J110" s="91">
        <v>42277</v>
      </c>
      <c r="K110" s="91">
        <v>42308</v>
      </c>
      <c r="L110" s="91">
        <v>42338</v>
      </c>
      <c r="M110" s="91">
        <v>42369</v>
      </c>
      <c r="N110" s="91">
        <v>42400</v>
      </c>
      <c r="O110" s="91">
        <v>42429</v>
      </c>
      <c r="P110" s="91">
        <v>42460</v>
      </c>
      <c r="R110" s="4" t="s">
        <v>25</v>
      </c>
    </row>
    <row r="111" spans="2:18" x14ac:dyDescent="0.15">
      <c r="B111" s="9" t="s">
        <v>18</v>
      </c>
      <c r="C111" s="3" t="s">
        <v>3</v>
      </c>
      <c r="D111" s="14">
        <f t="shared" ref="D111:O111" si="64">D89+D100</f>
        <v>905</v>
      </c>
      <c r="E111" s="14">
        <f t="shared" si="64"/>
        <v>798</v>
      </c>
      <c r="F111" s="14">
        <f t="shared" si="64"/>
        <v>958</v>
      </c>
      <c r="G111" s="14">
        <f t="shared" si="64"/>
        <v>875</v>
      </c>
      <c r="H111" s="14">
        <f t="shared" si="64"/>
        <v>920</v>
      </c>
      <c r="I111" s="14">
        <f t="shared" si="64"/>
        <v>881</v>
      </c>
      <c r="J111" s="14">
        <f t="shared" si="64"/>
        <v>907</v>
      </c>
      <c r="K111" s="14">
        <f t="shared" si="64"/>
        <v>910</v>
      </c>
      <c r="L111" s="14">
        <f t="shared" si="64"/>
        <v>890</v>
      </c>
      <c r="M111" s="14">
        <f t="shared" si="64"/>
        <v>1020</v>
      </c>
      <c r="N111" s="14">
        <f t="shared" si="64"/>
        <v>995</v>
      </c>
      <c r="O111" s="14">
        <f t="shared" si="64"/>
        <v>800</v>
      </c>
      <c r="P111" s="14">
        <f t="shared" ref="P111:P114" si="65">P89+P100</f>
        <v>886</v>
      </c>
      <c r="Q111" s="20"/>
      <c r="R111" s="55">
        <f t="shared" ref="R111:R117" si="66">AVERAGE(E111:P111)</f>
        <v>903.33333333333337</v>
      </c>
    </row>
    <row r="112" spans="2:18" x14ac:dyDescent="0.15">
      <c r="C112" s="3" t="s">
        <v>0</v>
      </c>
      <c r="D112" s="14">
        <f t="shared" ref="D112:O112" si="67">D90+D101</f>
        <v>453</v>
      </c>
      <c r="E112" s="14">
        <f t="shared" si="67"/>
        <v>408</v>
      </c>
      <c r="F112" s="14">
        <f t="shared" si="67"/>
        <v>455</v>
      </c>
      <c r="G112" s="14">
        <f t="shared" si="67"/>
        <v>490</v>
      </c>
      <c r="H112" s="14">
        <f t="shared" si="67"/>
        <v>458</v>
      </c>
      <c r="I112" s="14">
        <f t="shared" si="67"/>
        <v>492</v>
      </c>
      <c r="J112" s="14">
        <f t="shared" si="67"/>
        <v>489</v>
      </c>
      <c r="K112" s="14">
        <f t="shared" si="67"/>
        <v>469</v>
      </c>
      <c r="L112" s="14">
        <f t="shared" si="67"/>
        <v>459</v>
      </c>
      <c r="M112" s="14">
        <f t="shared" si="67"/>
        <v>482</v>
      </c>
      <c r="N112" s="14">
        <f t="shared" si="67"/>
        <v>560</v>
      </c>
      <c r="O112" s="14">
        <f t="shared" si="67"/>
        <v>418</v>
      </c>
      <c r="P112" s="14">
        <f t="shared" si="65"/>
        <v>418</v>
      </c>
      <c r="Q112" s="14"/>
      <c r="R112" s="56">
        <f t="shared" si="66"/>
        <v>466.5</v>
      </c>
    </row>
    <row r="113" spans="2:18" x14ac:dyDescent="0.15">
      <c r="C113" s="3" t="s">
        <v>1</v>
      </c>
      <c r="D113" s="14">
        <f t="shared" ref="D113:O113" si="68">D91+D102</f>
        <v>335</v>
      </c>
      <c r="E113" s="14">
        <f t="shared" si="68"/>
        <v>314</v>
      </c>
      <c r="F113" s="14">
        <f t="shared" si="68"/>
        <v>309</v>
      </c>
      <c r="G113" s="14">
        <f t="shared" si="68"/>
        <v>324</v>
      </c>
      <c r="H113" s="14">
        <f t="shared" si="68"/>
        <v>353</v>
      </c>
      <c r="I113" s="14">
        <f t="shared" si="68"/>
        <v>328</v>
      </c>
      <c r="J113" s="14">
        <f t="shared" si="68"/>
        <v>363</v>
      </c>
      <c r="K113" s="14">
        <f t="shared" si="68"/>
        <v>326</v>
      </c>
      <c r="L113" s="14">
        <f t="shared" si="68"/>
        <v>357</v>
      </c>
      <c r="M113" s="14">
        <f t="shared" si="68"/>
        <v>353</v>
      </c>
      <c r="N113" s="14">
        <f t="shared" si="68"/>
        <v>355</v>
      </c>
      <c r="O113" s="14">
        <f t="shared" si="68"/>
        <v>336</v>
      </c>
      <c r="P113" s="14">
        <f t="shared" si="65"/>
        <v>312</v>
      </c>
      <c r="Q113" s="63"/>
      <c r="R113" s="56">
        <f t="shared" si="66"/>
        <v>335.83333333333331</v>
      </c>
    </row>
    <row r="114" spans="2:18" x14ac:dyDescent="0.15">
      <c r="B114" s="10"/>
      <c r="C114" s="50" t="s">
        <v>2</v>
      </c>
      <c r="D114" s="51">
        <f t="shared" ref="D114:O114" si="69">D92+D103</f>
        <v>1227</v>
      </c>
      <c r="E114" s="51">
        <f t="shared" si="69"/>
        <v>1230</v>
      </c>
      <c r="F114" s="51">
        <f t="shared" si="69"/>
        <v>1226</v>
      </c>
      <c r="G114" s="51">
        <f t="shared" si="69"/>
        <v>1223</v>
      </c>
      <c r="H114" s="51">
        <f t="shared" si="69"/>
        <v>1220</v>
      </c>
      <c r="I114" s="51">
        <f t="shared" si="69"/>
        <v>1239</v>
      </c>
      <c r="J114" s="51">
        <f t="shared" si="69"/>
        <v>1209</v>
      </c>
      <c r="K114" s="51">
        <f t="shared" si="69"/>
        <v>1262</v>
      </c>
      <c r="L114" s="51">
        <f t="shared" si="69"/>
        <v>1477</v>
      </c>
      <c r="M114" s="51">
        <f t="shared" si="69"/>
        <v>1286</v>
      </c>
      <c r="N114" s="51">
        <f t="shared" si="69"/>
        <v>1334</v>
      </c>
      <c r="O114" s="51">
        <f t="shared" si="69"/>
        <v>1318</v>
      </c>
      <c r="P114" s="51">
        <f t="shared" si="65"/>
        <v>1283</v>
      </c>
      <c r="Q114" s="63"/>
      <c r="R114" s="59">
        <f t="shared" si="66"/>
        <v>1275.5833333333333</v>
      </c>
    </row>
    <row r="115" spans="2:18" x14ac:dyDescent="0.15">
      <c r="B115" s="10"/>
      <c r="C115" s="52" t="s">
        <v>6</v>
      </c>
      <c r="D115" s="53">
        <f t="shared" ref="D115:O115" si="70">SUM(D111:D114)</f>
        <v>2920</v>
      </c>
      <c r="E115" s="53">
        <f t="shared" si="70"/>
        <v>2750</v>
      </c>
      <c r="F115" s="53">
        <f t="shared" si="70"/>
        <v>2948</v>
      </c>
      <c r="G115" s="53">
        <f t="shared" si="70"/>
        <v>2912</v>
      </c>
      <c r="H115" s="53">
        <f t="shared" si="70"/>
        <v>2951</v>
      </c>
      <c r="I115" s="53">
        <f t="shared" si="70"/>
        <v>2940</v>
      </c>
      <c r="J115" s="53">
        <f t="shared" si="70"/>
        <v>2968</v>
      </c>
      <c r="K115" s="53">
        <f t="shared" si="70"/>
        <v>2967</v>
      </c>
      <c r="L115" s="53">
        <f t="shared" si="70"/>
        <v>3183</v>
      </c>
      <c r="M115" s="53">
        <f t="shared" si="70"/>
        <v>3141</v>
      </c>
      <c r="N115" s="53">
        <f t="shared" si="70"/>
        <v>3244</v>
      </c>
      <c r="O115" s="53">
        <f t="shared" si="70"/>
        <v>2872</v>
      </c>
      <c r="P115" s="53">
        <f t="shared" ref="P115" si="71">SUM(P111:P114)</f>
        <v>2899</v>
      </c>
      <c r="Q115" s="63"/>
      <c r="R115" s="62">
        <f t="shared" si="66"/>
        <v>2981.25</v>
      </c>
    </row>
    <row r="116" spans="2:18" x14ac:dyDescent="0.15">
      <c r="C116" s="12" t="s">
        <v>4</v>
      </c>
      <c r="D116" s="16">
        <f t="shared" ref="D116:O116" si="72">D94+D105</f>
        <v>284858</v>
      </c>
      <c r="E116" s="16">
        <f t="shared" si="72"/>
        <v>284621</v>
      </c>
      <c r="F116" s="16">
        <f t="shared" si="72"/>
        <v>284852</v>
      </c>
      <c r="G116" s="16">
        <f t="shared" si="72"/>
        <v>284932</v>
      </c>
      <c r="H116" s="16">
        <f t="shared" si="72"/>
        <v>284269</v>
      </c>
      <c r="I116" s="16">
        <f t="shared" si="72"/>
        <v>284614</v>
      </c>
      <c r="J116" s="16">
        <f t="shared" si="72"/>
        <v>284801</v>
      </c>
      <c r="K116" s="16">
        <f t="shared" si="72"/>
        <v>285268</v>
      </c>
      <c r="L116" s="16">
        <f t="shared" si="72"/>
        <v>285950</v>
      </c>
      <c r="M116" s="16">
        <f t="shared" si="72"/>
        <v>285715</v>
      </c>
      <c r="N116" s="16">
        <f t="shared" si="72"/>
        <v>285443</v>
      </c>
      <c r="O116" s="16">
        <f t="shared" si="72"/>
        <v>284968</v>
      </c>
      <c r="P116" s="16">
        <f t="shared" ref="P116" si="73">P94+P105</f>
        <v>284841</v>
      </c>
      <c r="Q116" s="64"/>
      <c r="R116" s="57">
        <f t="shared" si="66"/>
        <v>285022.83333333331</v>
      </c>
    </row>
    <row r="117" spans="2:18" x14ac:dyDescent="0.15">
      <c r="C117" s="13" t="s">
        <v>5</v>
      </c>
      <c r="D117" s="18">
        <f t="shared" ref="D117:O117" si="74">IF(D116=0,0,D115/D116)</f>
        <v>1.025072141207198E-2</v>
      </c>
      <c r="E117" s="18">
        <f t="shared" si="74"/>
        <v>9.6619715340751384E-3</v>
      </c>
      <c r="F117" s="18">
        <f t="shared" si="74"/>
        <v>1.0349233988176316E-2</v>
      </c>
      <c r="G117" s="18">
        <f t="shared" si="74"/>
        <v>1.0219982311569077E-2</v>
      </c>
      <c r="H117" s="18">
        <f t="shared" si="74"/>
        <v>1.0381012350977419E-2</v>
      </c>
      <c r="I117" s="18">
        <f t="shared" si="74"/>
        <v>1.0329779982713429E-2</v>
      </c>
      <c r="J117" s="18">
        <f t="shared" si="74"/>
        <v>1.0421311722922322E-2</v>
      </c>
      <c r="K117" s="18">
        <f t="shared" si="74"/>
        <v>1.0400745965197638E-2</v>
      </c>
      <c r="L117" s="18">
        <f t="shared" si="74"/>
        <v>1.1131316663752404E-2</v>
      </c>
      <c r="M117" s="18">
        <f t="shared" si="74"/>
        <v>1.0993472516318709E-2</v>
      </c>
      <c r="N117" s="18">
        <f t="shared" si="74"/>
        <v>1.1364790868930049E-2</v>
      </c>
      <c r="O117" s="18">
        <f t="shared" si="74"/>
        <v>1.0078324583812919E-2</v>
      </c>
      <c r="P117" s="18">
        <f t="shared" ref="P117" si="75">IF(P116=0,0,P115/P116)</f>
        <v>1.0177607858419259E-2</v>
      </c>
      <c r="Q117" s="65"/>
      <c r="R117" s="61">
        <f t="shared" si="66"/>
        <v>1.0459129195572058E-2</v>
      </c>
    </row>
    <row r="118" spans="2:18" x14ac:dyDescent="0.15">
      <c r="C118" s="3"/>
      <c r="Q118" s="10"/>
      <c r="R118" s="58"/>
    </row>
    <row r="119" spans="2:18" x14ac:dyDescent="0.15">
      <c r="C119" s="12" t="s">
        <v>49</v>
      </c>
      <c r="D119" s="98">
        <f t="shared" ref="D119:O119" si="76">SUM(D97,D108)</f>
        <v>2475</v>
      </c>
      <c r="E119" s="98">
        <f t="shared" si="76"/>
        <v>2445</v>
      </c>
      <c r="F119" s="98">
        <f t="shared" si="76"/>
        <v>2418</v>
      </c>
      <c r="G119" s="98">
        <f t="shared" si="76"/>
        <v>2390</v>
      </c>
      <c r="H119" s="98">
        <f t="shared" si="76"/>
        <v>2409</v>
      </c>
      <c r="I119" s="98">
        <f t="shared" si="76"/>
        <v>2403</v>
      </c>
      <c r="J119" s="98">
        <f t="shared" si="76"/>
        <v>2393</v>
      </c>
      <c r="K119" s="98">
        <f t="shared" si="76"/>
        <v>2396</v>
      </c>
      <c r="L119" s="98">
        <f t="shared" si="76"/>
        <v>2628</v>
      </c>
      <c r="M119" s="98">
        <f t="shared" si="76"/>
        <v>2248</v>
      </c>
      <c r="N119" s="98">
        <f t="shared" si="76"/>
        <v>2269</v>
      </c>
      <c r="O119" s="98">
        <f t="shared" si="76"/>
        <v>2223</v>
      </c>
      <c r="P119" s="98">
        <f t="shared" ref="P119" si="77">SUM(P97,P108)</f>
        <v>2194</v>
      </c>
      <c r="R119" s="101">
        <f>AVERAGE(E119:P119)</f>
        <v>2368</v>
      </c>
    </row>
    <row r="124" spans="2:18" x14ac:dyDescent="0.15"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</row>
    <row r="125" spans="2:18" x14ac:dyDescent="0.15"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</row>
    <row r="126" spans="2:18" x14ac:dyDescent="0.15"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</row>
    <row r="127" spans="2:18" x14ac:dyDescent="0.15"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</row>
    <row r="128" spans="2:18" x14ac:dyDescent="0.15"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</row>
    <row r="129" spans="4:16" x14ac:dyDescent="0.15"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</row>
    <row r="130" spans="4:16" x14ac:dyDescent="0.15"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</row>
    <row r="131" spans="4:16" x14ac:dyDescent="0.15"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</row>
    <row r="132" spans="4:16" x14ac:dyDescent="0.15"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</sheetData>
  <mergeCells count="3">
    <mergeCell ref="C6:F6"/>
    <mergeCell ref="C4:F4"/>
    <mergeCell ref="C7:F7"/>
  </mergeCells>
  <phoneticPr fontId="6" type="noConversion"/>
  <pageMargins left="0.5" right="0.5" top="0.5" bottom="0.5" header="0.5" footer="0.25"/>
  <pageSetup scale="49" fitToHeight="2" orientation="landscape" r:id="rId1"/>
  <headerFooter alignWithMargins="0">
    <oddFooter>&amp;R&amp;"Verdana,Italic"&amp;8Page &amp;P of &amp;N</oddFooter>
  </headerFooter>
  <rowBreaks count="1" manualBreakCount="1">
    <brk id="54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8"/>
  <sheetViews>
    <sheetView showGridLines="0" zoomScale="80" zoomScaleNormal="80" workbookViewId="0">
      <selection activeCell="B8" sqref="B8"/>
    </sheetView>
  </sheetViews>
  <sheetFormatPr defaultRowHeight="10.5" x14ac:dyDescent="0.15"/>
  <cols>
    <col min="1" max="1" width="3.5703125" style="10" customWidth="1"/>
    <col min="2" max="2" width="20" style="2" bestFit="1" customWidth="1"/>
    <col min="3" max="3" width="10" style="2" customWidth="1"/>
    <col min="4" max="4" width="12.85546875" style="2" bestFit="1" customWidth="1"/>
    <col min="5" max="16" width="13" style="2" bestFit="1" customWidth="1"/>
    <col min="17" max="17" width="3.140625" style="2" customWidth="1"/>
    <col min="18" max="18" width="12.85546875" style="2" bestFit="1" customWidth="1"/>
    <col min="19" max="19" width="9.140625" style="10"/>
    <col min="20" max="20" width="12.85546875" style="10" bestFit="1" customWidth="1"/>
    <col min="21" max="16384" width="9.140625" style="10"/>
  </cols>
  <sheetData>
    <row r="1" spans="2:20" ht="11.25" x14ac:dyDescent="0.2">
      <c r="B1" s="7"/>
    </row>
    <row r="2" spans="2:20" ht="12.75" x14ac:dyDescent="0.2">
      <c r="B2" s="1"/>
    </row>
    <row r="4" spans="2:20" x14ac:dyDescent="0.15">
      <c r="B4" s="6" t="s">
        <v>9</v>
      </c>
      <c r="C4" s="108" t="s">
        <v>15</v>
      </c>
      <c r="D4" s="108"/>
      <c r="E4" s="108"/>
      <c r="F4" s="108"/>
    </row>
    <row r="5" spans="2:20" x14ac:dyDescent="0.15">
      <c r="B5" s="6" t="s">
        <v>19</v>
      </c>
      <c r="C5" s="3" t="s">
        <v>27</v>
      </c>
      <c r="D5" s="3"/>
      <c r="E5" s="3"/>
      <c r="F5" s="3"/>
    </row>
    <row r="6" spans="2:20" ht="12" x14ac:dyDescent="0.2">
      <c r="B6" s="6" t="s">
        <v>10</v>
      </c>
      <c r="C6" s="107">
        <f>'Delq By $'!C6:F6</f>
        <v>42460</v>
      </c>
      <c r="D6" s="107"/>
      <c r="E6" s="107"/>
      <c r="F6" s="107"/>
      <c r="H6" s="19"/>
    </row>
    <row r="7" spans="2:20" x14ac:dyDescent="0.15">
      <c r="B7" s="6" t="s">
        <v>11</v>
      </c>
      <c r="C7" s="108" t="s">
        <v>8</v>
      </c>
      <c r="D7" s="108"/>
      <c r="E7" s="108"/>
      <c r="F7" s="108"/>
    </row>
    <row r="11" spans="2:20" s="5" customFormat="1" ht="11.25" thickBot="1" x14ac:dyDescent="0.2">
      <c r="B11" s="25"/>
      <c r="C11" s="25"/>
      <c r="D11" s="25">
        <f>'Delq By $'!D11</f>
        <v>42094</v>
      </c>
      <c r="E11" s="25">
        <f>'Delq By $'!E11</f>
        <v>42124</v>
      </c>
      <c r="F11" s="25">
        <f>'Delq By $'!F11</f>
        <v>42155</v>
      </c>
      <c r="G11" s="25">
        <f>'Delq By $'!G11</f>
        <v>42185</v>
      </c>
      <c r="H11" s="25">
        <f>'Delq By $'!H11</f>
        <v>42216</v>
      </c>
      <c r="I11" s="25">
        <f>'Delq By $'!I11</f>
        <v>42247</v>
      </c>
      <c r="J11" s="25">
        <f>'Delq By $'!J11</f>
        <v>42277</v>
      </c>
      <c r="K11" s="25">
        <f>'Delq By $'!K11</f>
        <v>42308</v>
      </c>
      <c r="L11" s="25">
        <f>'Delq By $'!L11</f>
        <v>42338</v>
      </c>
      <c r="M11" s="25">
        <f>'Delq By $'!M11</f>
        <v>42369</v>
      </c>
      <c r="N11" s="25">
        <f>'Delq By $'!N11</f>
        <v>42400</v>
      </c>
      <c r="O11" s="25">
        <f>'Delq By $'!O11</f>
        <v>42429</v>
      </c>
      <c r="P11" s="25">
        <f>'Delq By $'!P11</f>
        <v>42460</v>
      </c>
      <c r="R11" s="25" t="s">
        <v>25</v>
      </c>
    </row>
    <row r="12" spans="2:20" x14ac:dyDescent="0.15">
      <c r="B12" s="22" t="s">
        <v>20</v>
      </c>
      <c r="C12" s="3" t="s">
        <v>3</v>
      </c>
      <c r="D12" s="69">
        <f>IF('Delq By $'!D$17=0,0,'Delq By $'!D12/'Delq By $'!D$17)</f>
        <v>1.2728193664646522E-2</v>
      </c>
      <c r="E12" s="69">
        <f>IF('Delq By $'!E$17=0,0,'Delq By $'!E12/'Delq By $'!E$17)</f>
        <v>1.0375652215073921E-2</v>
      </c>
      <c r="F12" s="69">
        <f>IF('Delq By $'!F$17=0,0,'Delq By $'!F12/'Delq By $'!F$17)</f>
        <v>1.18674291993683E-2</v>
      </c>
      <c r="G12" s="69">
        <f>IF('Delq By $'!G$17=0,0,'Delq By $'!G12/'Delq By $'!G$17)</f>
        <v>9.5508487134332559E-3</v>
      </c>
      <c r="H12" s="69">
        <f>IF('Delq By $'!H$17=0,0,'Delq By $'!H12/'Delq By $'!H$17)</f>
        <v>1.3672942023233379E-2</v>
      </c>
      <c r="I12" s="69">
        <f>IF('Delq By $'!I$17=0,0,'Delq By $'!I12/'Delq By $'!I$17)</f>
        <v>1.350281740682722E-2</v>
      </c>
      <c r="J12" s="69">
        <f>IF('Delq By $'!J$17=0,0,'Delq By $'!J12/'Delq By $'!J$17)</f>
        <v>1.1575714255282315E-2</v>
      </c>
      <c r="K12" s="69">
        <f>IF('Delq By $'!K$17=0,0,'Delq By $'!K12/'Delq By $'!K$17)</f>
        <v>1.0303344798367552E-2</v>
      </c>
      <c r="L12" s="69">
        <f>IF('Delq By $'!L$17=0,0,'Delq By $'!L12/'Delq By $'!L$17)</f>
        <v>8.9768516332191517E-3</v>
      </c>
      <c r="M12" s="69">
        <f>IF('Delq By $'!M$17=0,0,'Delq By $'!M12/'Delq By $'!M$17)</f>
        <v>1.1504315499324139E-2</v>
      </c>
      <c r="N12" s="69">
        <f>IF('Delq By $'!N$17=0,0,'Delq By $'!N12/'Delq By $'!N$17)</f>
        <v>1.1380523404801708E-2</v>
      </c>
      <c r="O12" s="69">
        <f>IF('Delq By $'!O$17=0,0,'Delq By $'!O12/'Delq By $'!O$17)</f>
        <v>9.0187656950327794E-3</v>
      </c>
      <c r="P12" s="69">
        <f>IF('Delq By $'!P$17=0,0,'Delq By $'!P12/'Delq By $'!P$17)</f>
        <v>1.3186564456057455E-2</v>
      </c>
      <c r="Q12" s="34"/>
      <c r="R12" s="71">
        <f>IF('Delq By $'!R$17=0,0,'Delq By $'!R12/'Delq By $'!R$17)</f>
        <v>1.1251697497996328E-2</v>
      </c>
    </row>
    <row r="13" spans="2:20" x14ac:dyDescent="0.15">
      <c r="C13" s="3" t="s">
        <v>0</v>
      </c>
      <c r="D13" s="69">
        <f>IF('Delq By $'!D$17=0,0,'Delq By $'!D13/'Delq By $'!D$17)</f>
        <v>6.3182823342029125E-3</v>
      </c>
      <c r="E13" s="69">
        <f>IF('Delq By $'!E$17=0,0,'Delq By $'!E13/'Delq By $'!E$17)</f>
        <v>5.3625347317742562E-3</v>
      </c>
      <c r="F13" s="69">
        <f>IF('Delq By $'!F$17=0,0,'Delq By $'!F13/'Delq By $'!F$17)</f>
        <v>5.1113080569180833E-3</v>
      </c>
      <c r="G13" s="69">
        <f>IF('Delq By $'!G$17=0,0,'Delq By $'!G13/'Delq By $'!G$17)</f>
        <v>5.2359229318125452E-3</v>
      </c>
      <c r="H13" s="69">
        <f>IF('Delq By $'!H$17=0,0,'Delq By $'!H13/'Delq By $'!H$17)</f>
        <v>4.8772137674424005E-3</v>
      </c>
      <c r="I13" s="69">
        <f>IF('Delq By $'!I$17=0,0,'Delq By $'!I13/'Delq By $'!I$17)</f>
        <v>6.0011861748377887E-3</v>
      </c>
      <c r="J13" s="69">
        <f>IF('Delq By $'!J$17=0,0,'Delq By $'!J13/'Delq By $'!J$17)</f>
        <v>4.6824407683925592E-3</v>
      </c>
      <c r="K13" s="69">
        <f>IF('Delq By $'!K$17=0,0,'Delq By $'!K13/'Delq By $'!K$17)</f>
        <v>4.109831944590526E-3</v>
      </c>
      <c r="L13" s="69">
        <f>IF('Delq By $'!L$17=0,0,'Delq By $'!L13/'Delq By $'!L$17)</f>
        <v>3.8471320420418826E-3</v>
      </c>
      <c r="M13" s="69">
        <f>IF('Delq By $'!M$17=0,0,'Delq By $'!M13/'Delq By $'!M$17)</f>
        <v>5.572807885822424E-3</v>
      </c>
      <c r="N13" s="69">
        <f>IF('Delq By $'!N$17=0,0,'Delq By $'!N13/'Delq By $'!N$17)</f>
        <v>5.8956148312799906E-3</v>
      </c>
      <c r="O13" s="69">
        <f>IF('Delq By $'!O$17=0,0,'Delq By $'!O13/'Delq By $'!O$17)</f>
        <v>3.4453646463097364E-3</v>
      </c>
      <c r="P13" s="69">
        <f>IF('Delq By $'!P$17=0,0,'Delq By $'!P13/'Delq By $'!P$17)</f>
        <v>4.0398148532712948E-3</v>
      </c>
      <c r="Q13" s="34"/>
      <c r="R13" s="72">
        <f>IF('Delq By $'!R$17=0,0,'Delq By $'!R13/'Delq By $'!R$17)</f>
        <v>4.8736055874636719E-3</v>
      </c>
    </row>
    <row r="14" spans="2:20" x14ac:dyDescent="0.15">
      <c r="C14" s="3" t="s">
        <v>1</v>
      </c>
      <c r="D14" s="69">
        <f>IF('Delq By $'!D$17=0,0,'Delq By $'!D14/'Delq By $'!D$17)</f>
        <v>2.5136063881706547E-3</v>
      </c>
      <c r="E14" s="69">
        <f>IF('Delq By $'!E$17=0,0,'Delq By $'!E14/'Delq By $'!E$17)</f>
        <v>3.5248392745202695E-3</v>
      </c>
      <c r="F14" s="69">
        <f>IF('Delq By $'!F$17=0,0,'Delq By $'!F14/'Delq By $'!F$17)</f>
        <v>3.571073239700088E-3</v>
      </c>
      <c r="G14" s="69">
        <f>IF('Delq By $'!G$17=0,0,'Delq By $'!G14/'Delq By $'!G$17)</f>
        <v>3.3172746999032012E-3</v>
      </c>
      <c r="H14" s="69">
        <f>IF('Delq By $'!H$17=0,0,'Delq By $'!H14/'Delq By $'!H$17)</f>
        <v>2.7349121196171768E-3</v>
      </c>
      <c r="I14" s="69">
        <f>IF('Delq By $'!I$17=0,0,'Delq By $'!I14/'Delq By $'!I$17)</f>
        <v>3.5883222967894013E-3</v>
      </c>
      <c r="J14" s="69">
        <f>IF('Delq By $'!J$17=0,0,'Delq By $'!J14/'Delq By $'!J$17)</f>
        <v>4.746701954580111E-3</v>
      </c>
      <c r="K14" s="69">
        <f>IF('Delq By $'!K$17=0,0,'Delq By $'!K14/'Delq By $'!K$17)</f>
        <v>3.2699230365097389E-3</v>
      </c>
      <c r="L14" s="69">
        <f>IF('Delq By $'!L$17=0,0,'Delq By $'!L14/'Delq By $'!L$17)</f>
        <v>2.7386854148851707E-3</v>
      </c>
      <c r="M14" s="69">
        <f>IF('Delq By $'!M$17=0,0,'Delq By $'!M14/'Delq By $'!M$17)</f>
        <v>2.48651270152661E-3</v>
      </c>
      <c r="N14" s="69">
        <f>IF('Delq By $'!N$17=0,0,'Delq By $'!N14/'Delq By $'!N$17)</f>
        <v>3.3611252543777246E-3</v>
      </c>
      <c r="O14" s="69">
        <f>IF('Delq By $'!O$17=0,0,'Delq By $'!O14/'Delq By $'!O$17)</f>
        <v>2.9420269037354046E-3</v>
      </c>
      <c r="P14" s="69">
        <f>IF('Delq By $'!P$17=0,0,'Delq By $'!P14/'Delq By $'!P$17)</f>
        <v>2.1062548444541048E-3</v>
      </c>
      <c r="Q14" s="34"/>
      <c r="R14" s="72">
        <f>IF('Delq By $'!R$17=0,0,'Delq By $'!R14/'Delq By $'!R$17)</f>
        <v>3.2221448595421212E-3</v>
      </c>
    </row>
    <row r="15" spans="2:20" x14ac:dyDescent="0.15">
      <c r="B15" s="10"/>
      <c r="C15" s="38" t="s">
        <v>2</v>
      </c>
      <c r="D15" s="70">
        <f>IF('Delq By $'!D$17=0,0,'Delq By $'!D15/'Delq By $'!D$17)</f>
        <v>4.2281776847916244E-2</v>
      </c>
      <c r="E15" s="70">
        <f>IF('Delq By $'!E$17=0,0,'Delq By $'!E15/'Delq By $'!E$17)</f>
        <v>4.2610822318981792E-2</v>
      </c>
      <c r="F15" s="70">
        <f>IF('Delq By $'!F$17=0,0,'Delq By $'!F15/'Delq By $'!F$17)</f>
        <v>4.2846002585502349E-2</v>
      </c>
      <c r="G15" s="70">
        <f>IF('Delq By $'!G$17=0,0,'Delq By $'!G15/'Delq By $'!G$17)</f>
        <v>4.2887845759786616E-2</v>
      </c>
      <c r="H15" s="70">
        <f>IF('Delq By $'!H$17=0,0,'Delq By $'!H15/'Delq By $'!H$17)</f>
        <v>4.4332713594287643E-2</v>
      </c>
      <c r="I15" s="70">
        <f>IF('Delq By $'!I$17=0,0,'Delq By $'!I15/'Delq By $'!I$17)</f>
        <v>4.289631372825576E-2</v>
      </c>
      <c r="J15" s="70">
        <f>IF('Delq By $'!J$17=0,0,'Delq By $'!J15/'Delq By $'!J$17)</f>
        <v>4.1978327883114237E-2</v>
      </c>
      <c r="K15" s="70">
        <f>IF('Delq By $'!K$17=0,0,'Delq By $'!K15/'Delq By $'!K$17)</f>
        <v>4.3261123838546182E-2</v>
      </c>
      <c r="L15" s="70">
        <f>IF('Delq By $'!L$17=0,0,'Delq By $'!L15/'Delq By $'!L$17)</f>
        <v>4.4098016935578507E-2</v>
      </c>
      <c r="M15" s="70">
        <f>IF('Delq By $'!M$17=0,0,'Delq By $'!M15/'Delq By $'!M$17)</f>
        <v>4.5070242742262977E-2</v>
      </c>
      <c r="N15" s="70">
        <f>IF('Delq By $'!N$17=0,0,'Delq By $'!N15/'Delq By $'!N$17)</f>
        <v>4.4125892830166095E-2</v>
      </c>
      <c r="O15" s="70">
        <f>IF('Delq By $'!O$17=0,0,'Delq By $'!O15/'Delq By $'!O$17)</f>
        <v>4.4260155201611161E-2</v>
      </c>
      <c r="P15" s="70">
        <f>IF('Delq By $'!P$17=0,0,'Delq By $'!P15/'Delq By $'!P$17)</f>
        <v>4.3311012060734892E-2</v>
      </c>
      <c r="Q15" s="34"/>
      <c r="R15" s="73">
        <f>IF('Delq By $'!R$17=0,0,'Delq By $'!R15/'Delq By $'!R$17)</f>
        <v>4.3439030459833661E-2</v>
      </c>
      <c r="T15" s="20"/>
    </row>
    <row r="16" spans="2:20" x14ac:dyDescent="0.15">
      <c r="B16" s="10"/>
      <c r="C16" s="3" t="s">
        <v>6</v>
      </c>
      <c r="D16" s="69">
        <f>IF('Delq By $'!D$17=0,0,'Delq By $'!D16/'Delq By $'!D$17)</f>
        <v>6.3841859234936335E-2</v>
      </c>
      <c r="E16" s="69">
        <f>IF('Delq By $'!E$17=0,0,'Delq By $'!E16/'Delq By $'!E$17)</f>
        <v>6.1873848540350239E-2</v>
      </c>
      <c r="F16" s="69">
        <f>IF('Delq By $'!F$17=0,0,'Delq By $'!F16/'Delq By $'!F$17)</f>
        <v>6.3395813081488825E-2</v>
      </c>
      <c r="G16" s="69">
        <f>IF('Delq By $'!G$17=0,0,'Delq By $'!G16/'Delq By $'!G$17)</f>
        <v>6.0991892104935622E-2</v>
      </c>
      <c r="H16" s="69">
        <f>IF('Delq By $'!H$17=0,0,'Delq By $'!H16/'Delq By $'!H$17)</f>
        <v>6.56177815045806E-2</v>
      </c>
      <c r="I16" s="69">
        <f>IF('Delq By $'!I$17=0,0,'Delq By $'!I16/'Delq By $'!I$17)</f>
        <v>6.598863960671017E-2</v>
      </c>
      <c r="J16" s="69">
        <f>IF('Delq By $'!J$17=0,0,'Delq By $'!J16/'Delq By $'!J$17)</f>
        <v>6.2983184861369224E-2</v>
      </c>
      <c r="K16" s="69">
        <f>IF('Delq By $'!K$17=0,0,'Delq By $'!K16/'Delq By $'!K$17)</f>
        <v>6.0944223618014007E-2</v>
      </c>
      <c r="L16" s="69">
        <f>IF('Delq By $'!L$17=0,0,'Delq By $'!L16/'Delq By $'!L$17)</f>
        <v>5.9660686025724718E-2</v>
      </c>
      <c r="M16" s="69">
        <f>IF('Delq By $'!M$17=0,0,'Delq By $'!M16/'Delq By $'!M$17)</f>
        <v>6.4633878828936162E-2</v>
      </c>
      <c r="N16" s="69">
        <f>IF('Delq By $'!N$17=0,0,'Delq By $'!N16/'Delq By $'!N$17)</f>
        <v>6.4763156320625515E-2</v>
      </c>
      <c r="O16" s="69">
        <f>IF('Delq By $'!O$17=0,0,'Delq By $'!O16/'Delq By $'!O$17)</f>
        <v>5.9666312446689081E-2</v>
      </c>
      <c r="P16" s="69">
        <f>IF('Delq By $'!P$17=0,0,'Delq By $'!P16/'Delq By $'!P$17)</f>
        <v>6.2643646214517748E-2</v>
      </c>
      <c r="Q16" s="34"/>
      <c r="R16" s="72">
        <f>IF('Delq By $'!R$17=0,0,'Delq By $'!R16/'Delq By $'!R$17)</f>
        <v>6.2786478404835797E-2</v>
      </c>
    </row>
    <row r="17" spans="2:18" x14ac:dyDescent="0.15">
      <c r="B17" s="10"/>
      <c r="C17" s="12" t="s">
        <v>4</v>
      </c>
      <c r="D17" s="16">
        <f>'Delq By $'!D17</f>
        <v>672073061.22000015</v>
      </c>
      <c r="E17" s="16">
        <f>'Delq By $'!E17</f>
        <v>660508978.9000001</v>
      </c>
      <c r="F17" s="16">
        <f>'Delq By $'!F17</f>
        <v>649380613.14999998</v>
      </c>
      <c r="G17" s="16">
        <f>'Delq By $'!G17</f>
        <v>637772114.58000004</v>
      </c>
      <c r="H17" s="16">
        <f>'Delq By $'!H17</f>
        <v>625389674.39999998</v>
      </c>
      <c r="I17" s="16">
        <f>'Delq By $'!I17</f>
        <v>612335143.91000009</v>
      </c>
      <c r="J17" s="16">
        <f>'Delq By $'!J17</f>
        <v>598385779.68000007</v>
      </c>
      <c r="K17" s="16">
        <f>'Delq By $'!K17</f>
        <v>583651376.10000014</v>
      </c>
      <c r="L17" s="16">
        <f>'Delq By $'!L17</f>
        <v>571815624.20000005</v>
      </c>
      <c r="M17" s="16">
        <f>'Delq By $'!M17</f>
        <v>558013895.06200004</v>
      </c>
      <c r="N17" s="16">
        <f>'Delq By $'!N17</f>
        <v>546508230.54200006</v>
      </c>
      <c r="O17" s="16">
        <f>'Delq By $'!O17</f>
        <v>535570567.82839996</v>
      </c>
      <c r="P17" s="16">
        <f>'Delq By $'!P17</f>
        <v>525008107.31029999</v>
      </c>
      <c r="Q17" s="35"/>
      <c r="R17" s="30">
        <f>AVERAGE(E17:P17)</f>
        <v>592028342.13855839</v>
      </c>
    </row>
    <row r="18" spans="2:18" x14ac:dyDescent="0.15">
      <c r="B18" s="10"/>
      <c r="C18" s="11"/>
      <c r="D18" s="11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33"/>
    </row>
    <row r="19" spans="2:18" x14ac:dyDescent="0.1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2:18" s="5" customFormat="1" ht="11.25" thickBot="1" x14ac:dyDescent="0.2">
      <c r="B20" s="25"/>
      <c r="C20" s="25"/>
      <c r="D20" s="25">
        <f>'Delq By $'!D30</f>
        <v>42094</v>
      </c>
      <c r="E20" s="25">
        <f>'Delq By $'!E30</f>
        <v>42124</v>
      </c>
      <c r="F20" s="25">
        <f>'Delq By $'!F30</f>
        <v>42155</v>
      </c>
      <c r="G20" s="25">
        <f>'Delq By $'!G30</f>
        <v>42185</v>
      </c>
      <c r="H20" s="25">
        <f>'Delq By $'!H30</f>
        <v>42216</v>
      </c>
      <c r="I20" s="25">
        <f>'Delq By $'!I30</f>
        <v>42247</v>
      </c>
      <c r="J20" s="25">
        <f>'Delq By $'!J30</f>
        <v>42277</v>
      </c>
      <c r="K20" s="25">
        <f>'Delq By $'!K30</f>
        <v>42308</v>
      </c>
      <c r="L20" s="25">
        <f>'Delq By $'!L30</f>
        <v>42338</v>
      </c>
      <c r="M20" s="25">
        <f>'Delq By $'!M30</f>
        <v>42369</v>
      </c>
      <c r="N20" s="25">
        <f>'Delq By $'!N30</f>
        <v>42400</v>
      </c>
      <c r="O20" s="25">
        <f>'Delq By $'!O30</f>
        <v>42429</v>
      </c>
      <c r="P20" s="25">
        <f>'Delq By $'!P30</f>
        <v>42460</v>
      </c>
      <c r="R20" s="25" t="s">
        <v>25</v>
      </c>
    </row>
    <row r="21" spans="2:18" x14ac:dyDescent="0.15">
      <c r="B21" s="22" t="s">
        <v>21</v>
      </c>
      <c r="C21" s="3" t="s">
        <v>3</v>
      </c>
      <c r="D21" s="69">
        <f>IF('Delq By $'!D$36=0,0,'Delq By $'!D31/'Delq By $'!D$36)</f>
        <v>2.8235667278448356E-3</v>
      </c>
      <c r="E21" s="69">
        <f>IF('Delq By $'!E$36=0,0,'Delq By $'!E31/'Delq By $'!E$36)</f>
        <v>2.2343898884678061E-3</v>
      </c>
      <c r="F21" s="69">
        <f>IF('Delq By $'!F$36=0,0,'Delq By $'!F31/'Delq By $'!F$36)</f>
        <v>2.7173934892593347E-3</v>
      </c>
      <c r="G21" s="69">
        <f>IF('Delq By $'!G$36=0,0,'Delq By $'!G31/'Delq By $'!G$36)</f>
        <v>2.7204563505228751E-3</v>
      </c>
      <c r="H21" s="69">
        <f>IF('Delq By $'!H$36=0,0,'Delq By $'!H31/'Delq By $'!H$36)</f>
        <v>2.4665010720997774E-3</v>
      </c>
      <c r="I21" s="69">
        <f>IF('Delq By $'!I$36=0,0,'Delq By $'!I31/'Delq By $'!I$36)</f>
        <v>2.4107474547717519E-3</v>
      </c>
      <c r="J21" s="69">
        <f>IF('Delq By $'!J$36=0,0,'Delq By $'!J31/'Delq By $'!J$36)</f>
        <v>2.5707780745258427E-3</v>
      </c>
      <c r="K21" s="69">
        <f>IF('Delq By $'!K$36=0,0,'Delq By $'!K31/'Delq By $'!K$36)</f>
        <v>2.6373561887391849E-3</v>
      </c>
      <c r="L21" s="69">
        <f>IF('Delq By $'!L$36=0,0,'Delq By $'!L31/'Delq By $'!L$36)</f>
        <v>2.3709080449751314E-3</v>
      </c>
      <c r="M21" s="69">
        <f>IF('Delq By $'!M$36=0,0,'Delq By $'!M31/'Delq By $'!M$36)</f>
        <v>2.3236393411989222E-3</v>
      </c>
      <c r="N21" s="69">
        <f>IF('Delq By $'!N$36=0,0,'Delq By $'!N31/'Delq By $'!N$36)</f>
        <v>2.816447746195556E-3</v>
      </c>
      <c r="O21" s="69">
        <f>IF('Delq By $'!O$36=0,0,'Delq By $'!O31/'Delq By $'!O$36)</f>
        <v>2.4802005904436914E-3</v>
      </c>
      <c r="P21" s="69">
        <f>IF('Delq By $'!P$36=0,0,'Delq By $'!P31/'Delq By $'!P$36)</f>
        <v>2.5184196810069614E-3</v>
      </c>
      <c r="Q21" s="34"/>
      <c r="R21" s="71">
        <f>IF('Delq By $'!R$36=0,0,'Delq By $'!R31/'Delq By $'!R$36)</f>
        <v>2.5222977401497121E-3</v>
      </c>
    </row>
    <row r="22" spans="2:18" x14ac:dyDescent="0.15">
      <c r="C22" s="3" t="s">
        <v>0</v>
      </c>
      <c r="D22" s="69">
        <f>IF('Delq By $'!D$36=0,0,'Delq By $'!D32/'Delq By $'!D$36)</f>
        <v>1.0743775388413486E-3</v>
      </c>
      <c r="E22" s="69">
        <f>IF('Delq By $'!E$36=0,0,'Delq By $'!E32/'Delq By $'!E$36)</f>
        <v>1.084466014155644E-3</v>
      </c>
      <c r="F22" s="69">
        <f>IF('Delq By $'!F$36=0,0,'Delq By $'!F32/'Delq By $'!F$36)</f>
        <v>1.0908391583283796E-3</v>
      </c>
      <c r="G22" s="69">
        <f>IF('Delq By $'!G$36=0,0,'Delq By $'!G32/'Delq By $'!G$36)</f>
        <v>1.1878140589780617E-3</v>
      </c>
      <c r="H22" s="69">
        <f>IF('Delq By $'!H$36=0,0,'Delq By $'!H32/'Delq By $'!H$36)</f>
        <v>1.3642120714959306E-3</v>
      </c>
      <c r="I22" s="69">
        <f>IF('Delq By $'!I$36=0,0,'Delq By $'!I32/'Delq By $'!I$36)</f>
        <v>1.2163181794163788E-3</v>
      </c>
      <c r="J22" s="69">
        <f>IF('Delq By $'!J$36=0,0,'Delq By $'!J32/'Delq By $'!J$36)</f>
        <v>1.2940288788567654E-3</v>
      </c>
      <c r="K22" s="69">
        <f>IF('Delq By $'!K$36=0,0,'Delq By $'!K32/'Delq By $'!K$36)</f>
        <v>1.2622503866925711E-3</v>
      </c>
      <c r="L22" s="69">
        <f>IF('Delq By $'!L$36=0,0,'Delq By $'!L32/'Delq By $'!L$36)</f>
        <v>1.3407534968729031E-3</v>
      </c>
      <c r="M22" s="69">
        <f>IF('Delq By $'!M$36=0,0,'Delq By $'!M32/'Delq By $'!M$36)</f>
        <v>9.9804978875260011E-4</v>
      </c>
      <c r="N22" s="69">
        <f>IF('Delq By $'!N$36=0,0,'Delq By $'!N32/'Delq By $'!N$36)</f>
        <v>1.2895584519301328E-3</v>
      </c>
      <c r="O22" s="69">
        <f>IF('Delq By $'!O$36=0,0,'Delq By $'!O32/'Delq By $'!O$36)</f>
        <v>1.0618880856725554E-3</v>
      </c>
      <c r="P22" s="69">
        <f>IF('Delq By $'!P$36=0,0,'Delq By $'!P32/'Delq By $'!P$36)</f>
        <v>9.7285061012113486E-4</v>
      </c>
      <c r="Q22" s="34"/>
      <c r="R22" s="72">
        <f>IF('Delq By $'!R$36=0,0,'Delq By $'!R32/'Delq By $'!R$36)</f>
        <v>1.1802039246674076E-3</v>
      </c>
    </row>
    <row r="23" spans="2:18" x14ac:dyDescent="0.15">
      <c r="C23" s="3" t="s">
        <v>1</v>
      </c>
      <c r="D23" s="69">
        <f>IF('Delq By $'!D$36=0,0,'Delq By $'!D33/'Delq By $'!D$36)</f>
        <v>7.3961297503642297E-4</v>
      </c>
      <c r="E23" s="69">
        <f>IF('Delq By $'!E$36=0,0,'Delq By $'!E33/'Delq By $'!E$36)</f>
        <v>6.7001483169700697E-4</v>
      </c>
      <c r="F23" s="69">
        <f>IF('Delq By $'!F$36=0,0,'Delq By $'!F33/'Delq By $'!F$36)</f>
        <v>8.3301607887472794E-4</v>
      </c>
      <c r="G23" s="69">
        <f>IF('Delq By $'!G$36=0,0,'Delq By $'!G33/'Delq By $'!G$36)</f>
        <v>8.7955392898892164E-4</v>
      </c>
      <c r="H23" s="69">
        <f>IF('Delq By $'!H$36=0,0,'Delq By $'!H33/'Delq By $'!H$36)</f>
        <v>9.0973807190633592E-4</v>
      </c>
      <c r="I23" s="69">
        <f>IF('Delq By $'!I$36=0,0,'Delq By $'!I33/'Delq By $'!I$36)</f>
        <v>8.2390913192909216E-4</v>
      </c>
      <c r="J23" s="69">
        <f>IF('Delq By $'!J$36=0,0,'Delq By $'!J33/'Delq By $'!J$36)</f>
        <v>6.8972408270833677E-4</v>
      </c>
      <c r="K23" s="69">
        <f>IF('Delq By $'!K$36=0,0,'Delq By $'!K33/'Delq By $'!K$36)</f>
        <v>1.003081598277357E-3</v>
      </c>
      <c r="L23" s="69">
        <f>IF('Delq By $'!L$36=0,0,'Delq By $'!L33/'Delq By $'!L$36)</f>
        <v>8.1669026024792284E-4</v>
      </c>
      <c r="M23" s="69">
        <f>IF('Delq By $'!M$36=0,0,'Delq By $'!M33/'Delq By $'!M$36)</f>
        <v>8.8018407059262441E-4</v>
      </c>
      <c r="N23" s="69">
        <f>IF('Delq By $'!N$36=0,0,'Delq By $'!N33/'Delq By $'!N$36)</f>
        <v>7.644273659241235E-4</v>
      </c>
      <c r="O23" s="69">
        <f>IF('Delq By $'!O$36=0,0,'Delq By $'!O33/'Delq By $'!O$36)</f>
        <v>7.855348070073011E-4</v>
      </c>
      <c r="P23" s="69">
        <f>IF('Delq By $'!P$36=0,0,'Delq By $'!P33/'Delq By $'!P$36)</f>
        <v>9.2925366215027721E-4</v>
      </c>
      <c r="Q23" s="34"/>
      <c r="R23" s="72">
        <f>IF('Delq By $'!R$36=0,0,'Delq By $'!R33/'Delq By $'!R$36)</f>
        <v>8.3220709360116594E-4</v>
      </c>
    </row>
    <row r="24" spans="2:18" x14ac:dyDescent="0.15">
      <c r="B24" s="10"/>
      <c r="C24" s="38" t="s">
        <v>2</v>
      </c>
      <c r="D24" s="70">
        <f>IF('Delq By $'!D$36=0,0,'Delq By $'!D34/'Delq By $'!D$36)</f>
        <v>9.0763379391802269E-3</v>
      </c>
      <c r="E24" s="70">
        <f>IF('Delq By $'!E$36=0,0,'Delq By $'!E34/'Delq By $'!E$36)</f>
        <v>8.7117209318504172E-3</v>
      </c>
      <c r="F24" s="70">
        <f>IF('Delq By $'!F$36=0,0,'Delq By $'!F34/'Delq By $'!F$36)</f>
        <v>8.7901679923346517E-3</v>
      </c>
      <c r="G24" s="70">
        <f>IF('Delq By $'!G$36=0,0,'Delq By $'!G34/'Delq By $'!G$36)</f>
        <v>8.9777698487102896E-3</v>
      </c>
      <c r="H24" s="70">
        <f>IF('Delq By $'!H$36=0,0,'Delq By $'!H34/'Delq By $'!H$36)</f>
        <v>8.7721489656776494E-3</v>
      </c>
      <c r="I24" s="70">
        <f>IF('Delq By $'!I$36=0,0,'Delq By $'!I34/'Delq By $'!I$36)</f>
        <v>8.7808524066151483E-3</v>
      </c>
      <c r="J24" s="70">
        <f>IF('Delq By $'!J$36=0,0,'Delq By $'!J34/'Delq By $'!J$36)</f>
        <v>8.6428007621892743E-3</v>
      </c>
      <c r="K24" s="70">
        <f>IF('Delq By $'!K$36=0,0,'Delq By $'!K34/'Delq By $'!K$36)</f>
        <v>8.5922576952645758E-3</v>
      </c>
      <c r="L24" s="70">
        <f>IF('Delq By $'!L$36=0,0,'Delq By $'!L34/'Delq By $'!L$36)</f>
        <v>8.855819853969514E-3</v>
      </c>
      <c r="M24" s="70">
        <f>IF('Delq By $'!M$36=0,0,'Delq By $'!M34/'Delq By $'!M$36)</f>
        <v>8.6013827771729487E-3</v>
      </c>
      <c r="N24" s="70">
        <f>IF('Delq By $'!N$36=0,0,'Delq By $'!N34/'Delq By $'!N$36)</f>
        <v>8.8436774994818459E-3</v>
      </c>
      <c r="O24" s="70">
        <f>IF('Delq By $'!O$36=0,0,'Delq By $'!O34/'Delq By $'!O$36)</f>
        <v>8.796042963736159E-3</v>
      </c>
      <c r="P24" s="70">
        <f>IF('Delq By $'!P$36=0,0,'Delq By $'!P34/'Delq By $'!P$36)</f>
        <v>8.686528051432359E-3</v>
      </c>
      <c r="Q24" s="34"/>
      <c r="R24" s="73">
        <f>IF('Delq By $'!R$36=0,0,'Delq By $'!R34/'Delq By $'!R$36)</f>
        <v>8.7540481148091973E-3</v>
      </c>
    </row>
    <row r="25" spans="2:18" x14ac:dyDescent="0.15">
      <c r="B25" s="10"/>
      <c r="C25" s="3" t="s">
        <v>6</v>
      </c>
      <c r="D25" s="69">
        <f>IF('Delq By $'!D$36=0,0,'Delq By $'!D35/'Delq By $'!D$36)</f>
        <v>1.3713895180902835E-2</v>
      </c>
      <c r="E25" s="69">
        <f>IF('Delq By $'!E$36=0,0,'Delq By $'!E35/'Delq By $'!E$36)</f>
        <v>1.2700591666170873E-2</v>
      </c>
      <c r="F25" s="69">
        <f>IF('Delq By $'!F$36=0,0,'Delq By $'!F35/'Delq By $'!F$36)</f>
        <v>1.3431416718797093E-2</v>
      </c>
      <c r="G25" s="69">
        <f>IF('Delq By $'!G$36=0,0,'Delq By $'!G35/'Delq By $'!G$36)</f>
        <v>1.3765594187200149E-2</v>
      </c>
      <c r="H25" s="69">
        <f>IF('Delq By $'!H$36=0,0,'Delq By $'!H35/'Delq By $'!H$36)</f>
        <v>1.3512600181179694E-2</v>
      </c>
      <c r="I25" s="69">
        <f>IF('Delq By $'!I$36=0,0,'Delq By $'!I35/'Delq By $'!I$36)</f>
        <v>1.3231827172732373E-2</v>
      </c>
      <c r="J25" s="69">
        <f>IF('Delq By $'!J$36=0,0,'Delq By $'!J35/'Delq By $'!J$36)</f>
        <v>1.3197331798280218E-2</v>
      </c>
      <c r="K25" s="69">
        <f>IF('Delq By $'!K$36=0,0,'Delq By $'!K35/'Delq By $'!K$36)</f>
        <v>1.3494945868973688E-2</v>
      </c>
      <c r="L25" s="69">
        <f>IF('Delq By $'!L$36=0,0,'Delq By $'!L35/'Delq By $'!L$36)</f>
        <v>1.3384171656065471E-2</v>
      </c>
      <c r="M25" s="69">
        <f>IF('Delq By $'!M$36=0,0,'Delq By $'!M35/'Delq By $'!M$36)</f>
        <v>1.2803255977717094E-2</v>
      </c>
      <c r="N25" s="69">
        <f>IF('Delq By $'!N$36=0,0,'Delq By $'!N35/'Delq By $'!N$36)</f>
        <v>1.3714111063531657E-2</v>
      </c>
      <c r="O25" s="69">
        <f>IF('Delq By $'!O$36=0,0,'Delq By $'!O35/'Delq By $'!O$36)</f>
        <v>1.3123666446859708E-2</v>
      </c>
      <c r="P25" s="69">
        <f>IF('Delq By $'!P$36=0,0,'Delq By $'!P35/'Delq By $'!P$36)</f>
        <v>1.3107052004710733E-2</v>
      </c>
      <c r="Q25" s="34"/>
      <c r="R25" s="72">
        <f>IF('Delq By $'!R$36=0,0,'Delq By $'!R35/'Delq By $'!R$36)</f>
        <v>1.3288756873227482E-2</v>
      </c>
    </row>
    <row r="26" spans="2:18" x14ac:dyDescent="0.15">
      <c r="B26" s="10"/>
      <c r="C26" s="12" t="s">
        <v>4</v>
      </c>
      <c r="D26" s="16">
        <f>'Delq By $'!D36</f>
        <v>5265162566.6900005</v>
      </c>
      <c r="E26" s="16">
        <f>'Delq By $'!E36</f>
        <v>5285868330.75</v>
      </c>
      <c r="F26" s="16">
        <f>'Delq By $'!F36</f>
        <v>5285620988.1900015</v>
      </c>
      <c r="G26" s="16">
        <f>'Delq By $'!G36</f>
        <v>5292119808.2200003</v>
      </c>
      <c r="H26" s="16">
        <f>'Delq By $'!H36</f>
        <v>5298727390.7299995</v>
      </c>
      <c r="I26" s="16">
        <f>'Delq By $'!I36</f>
        <v>5317259816.9199991</v>
      </c>
      <c r="J26" s="16">
        <f>'Delq By $'!J36</f>
        <v>5336495987.710001</v>
      </c>
      <c r="K26" s="16">
        <f>'Delq By $'!K36</f>
        <v>5364546203.6599998</v>
      </c>
      <c r="L26" s="16">
        <f>'Delq By $'!L36</f>
        <v>5372878487.2099991</v>
      </c>
      <c r="M26" s="16">
        <f>'Delq By $'!M36</f>
        <v>5375915668.2011995</v>
      </c>
      <c r="N26" s="16">
        <f>'Delq By $'!N36</f>
        <v>5382527785.3911991</v>
      </c>
      <c r="O26" s="16">
        <f>'Delq By $'!O36</f>
        <v>5375478326.7812004</v>
      </c>
      <c r="P26" s="16">
        <f>'Delq By $'!P36</f>
        <v>5364956064.2718992</v>
      </c>
      <c r="Q26" s="35"/>
      <c r="R26" s="30">
        <f>AVERAGE(E26:P26)</f>
        <v>5337699571.5029593</v>
      </c>
    </row>
    <row r="27" spans="2:18" x14ac:dyDescent="0.15">
      <c r="B27" s="10"/>
      <c r="C27" s="11"/>
      <c r="D27" s="11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33"/>
    </row>
    <row r="28" spans="2:18" x14ac:dyDescent="0.1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2:18" s="5" customFormat="1" ht="11.25" thickBot="1" x14ac:dyDescent="0.2">
      <c r="B29" s="25"/>
      <c r="C29" s="25"/>
      <c r="D29" s="25">
        <f>'Delq By $'!D49</f>
        <v>42094</v>
      </c>
      <c r="E29" s="25">
        <f>'Delq By $'!E49</f>
        <v>42124</v>
      </c>
      <c r="F29" s="25">
        <f>'Delq By $'!F49</f>
        <v>42155</v>
      </c>
      <c r="G29" s="25">
        <f>'Delq By $'!G49</f>
        <v>42185</v>
      </c>
      <c r="H29" s="25">
        <f>'Delq By $'!H49</f>
        <v>42216</v>
      </c>
      <c r="I29" s="25">
        <f>'Delq By $'!I49</f>
        <v>42247</v>
      </c>
      <c r="J29" s="25">
        <f>'Delq By $'!J49</f>
        <v>42277</v>
      </c>
      <c r="K29" s="25">
        <f>'Delq By $'!K49</f>
        <v>42308</v>
      </c>
      <c r="L29" s="25">
        <f>'Delq By $'!L49</f>
        <v>42338</v>
      </c>
      <c r="M29" s="25">
        <f>'Delq By $'!M49</f>
        <v>42369</v>
      </c>
      <c r="N29" s="25">
        <f>'Delq By $'!N49</f>
        <v>42400</v>
      </c>
      <c r="O29" s="25">
        <f>'Delq By $'!O49</f>
        <v>42429</v>
      </c>
      <c r="P29" s="25">
        <f>'Delq By $'!P49</f>
        <v>42460</v>
      </c>
      <c r="R29" s="25" t="s">
        <v>25</v>
      </c>
    </row>
    <row r="30" spans="2:18" x14ac:dyDescent="0.15">
      <c r="B30" s="22" t="s">
        <v>7</v>
      </c>
      <c r="C30" s="3" t="s">
        <v>3</v>
      </c>
      <c r="D30" s="69">
        <f>IF('Delq By $'!D$55=0,0,'Delq By $'!D50/'Delq By $'!D$55)</f>
        <v>9.4743614841100131E-3</v>
      </c>
      <c r="E30" s="69">
        <f>IF('Delq By $'!E$55=0,0,'Delq By $'!E50/'Delq By $'!E$55)</f>
        <v>3.3155729417298058E-3</v>
      </c>
      <c r="F30" s="69">
        <f>IF('Delq By $'!F$55=0,0,'Delq By $'!F50/'Delq By $'!F$55)</f>
        <v>1.0779242389167731E-2</v>
      </c>
      <c r="G30" s="69">
        <f>IF('Delq By $'!G$55=0,0,'Delq By $'!G50/'Delq By $'!G$55)</f>
        <v>6.8433841827115613E-3</v>
      </c>
      <c r="H30" s="69">
        <f>IF('Delq By $'!H$55=0,0,'Delq By $'!H50/'Delq By $'!H$55)</f>
        <v>6.7736000528326058E-3</v>
      </c>
      <c r="I30" s="69">
        <f>IF('Delq By $'!I$55=0,0,'Delq By $'!I50/'Delq By $'!I$55)</f>
        <v>8.1531770493908362E-3</v>
      </c>
      <c r="J30" s="69">
        <f>IF('Delq By $'!J$55=0,0,'Delq By $'!J50/'Delq By $'!J$55)</f>
        <v>1.0771512780710136E-2</v>
      </c>
      <c r="K30" s="69">
        <f>IF('Delq By $'!K$55=0,0,'Delq By $'!K50/'Delq By $'!K$55)</f>
        <v>8.9685694531719401E-3</v>
      </c>
      <c r="L30" s="69">
        <f>IF('Delq By $'!L$55=0,0,'Delq By $'!L50/'Delq By $'!L$55)</f>
        <v>8.9567830224494497E-3</v>
      </c>
      <c r="M30" s="69">
        <f>IF('Delq By $'!M$55=0,0,'Delq By $'!M50/'Delq By $'!M$55)</f>
        <v>5.6848739189590807E-3</v>
      </c>
      <c r="N30" s="69">
        <f>IF('Delq By $'!N$55=0,0,'Delq By $'!N50/'Delq By $'!N$55)</f>
        <v>7.2679216114003731E-3</v>
      </c>
      <c r="O30" s="69">
        <f>IF('Delq By $'!O$55=0,0,'Delq By $'!O50/'Delq By $'!O$55)</f>
        <v>8.3470499258661204E-3</v>
      </c>
      <c r="P30" s="69">
        <f>IF('Delq By $'!P$55=0,0,'Delq By $'!P50/'Delq By $'!P$55)</f>
        <v>8.5067429121852053E-3</v>
      </c>
      <c r="Q30" s="74"/>
      <c r="R30" s="71">
        <f>IF('Delq By $'!R$55=0,0,'Delq By $'!R50/'Delq By $'!R$55)</f>
        <v>7.8385261626556461E-3</v>
      </c>
    </row>
    <row r="31" spans="2:18" x14ac:dyDescent="0.15">
      <c r="C31" s="3" t="s">
        <v>0</v>
      </c>
      <c r="D31" s="69">
        <f>IF('Delq By $'!D$55=0,0,'Delq By $'!D51/'Delq By $'!D$55)</f>
        <v>2.179143970171037E-3</v>
      </c>
      <c r="E31" s="69">
        <f>IF('Delq By $'!E$55=0,0,'Delq By $'!E51/'Delq By $'!E$55)</f>
        <v>5.5335750798005756E-3</v>
      </c>
      <c r="F31" s="69">
        <f>IF('Delq By $'!F$55=0,0,'Delq By $'!F51/'Delq By $'!F$55)</f>
        <v>3.4815390826841066E-3</v>
      </c>
      <c r="G31" s="69">
        <f>IF('Delq By $'!G$55=0,0,'Delq By $'!G51/'Delq By $'!G$55)</f>
        <v>7.3073522806950267E-3</v>
      </c>
      <c r="H31" s="69">
        <f>IF('Delq By $'!H$55=0,0,'Delq By $'!H51/'Delq By $'!H$55)</f>
        <v>4.6348625579297319E-3</v>
      </c>
      <c r="I31" s="69">
        <f>IF('Delq By $'!I$55=0,0,'Delq By $'!I51/'Delq By $'!I$55)</f>
        <v>3.1594777094532322E-3</v>
      </c>
      <c r="J31" s="69">
        <f>IF('Delq By $'!J$55=0,0,'Delq By $'!J51/'Delq By $'!J$55)</f>
        <v>4.884879069768735E-3</v>
      </c>
      <c r="K31" s="69">
        <f>IF('Delq By $'!K$55=0,0,'Delq By $'!K51/'Delq By $'!K$55)</f>
        <v>3.6204451023224417E-3</v>
      </c>
      <c r="L31" s="69">
        <f>IF('Delq By $'!L$55=0,0,'Delq By $'!L51/'Delq By $'!L$55)</f>
        <v>3.3936870872950421E-3</v>
      </c>
      <c r="M31" s="69">
        <f>IF('Delq By $'!M$55=0,0,'Delq By $'!M51/'Delq By $'!M$55)</f>
        <v>6.2334676414072523E-3</v>
      </c>
      <c r="N31" s="69">
        <f>IF('Delq By $'!N$55=0,0,'Delq By $'!N51/'Delq By $'!N$55)</f>
        <v>6.6608970629748864E-3</v>
      </c>
      <c r="O31" s="69">
        <f>IF('Delq By $'!O$55=0,0,'Delq By $'!O51/'Delq By $'!O$55)</f>
        <v>4.161985245834247E-3</v>
      </c>
      <c r="P31" s="69">
        <f>IF('Delq By $'!P$55=0,0,'Delq By $'!P51/'Delq By $'!P$55)</f>
        <v>2.5784552346401839E-3</v>
      </c>
      <c r="Q31" s="74"/>
      <c r="R31" s="72">
        <f>IF('Delq By $'!R$55=0,0,'Delq By $'!R51/'Delq By $'!R$55)</f>
        <v>4.6485258545502011E-3</v>
      </c>
    </row>
    <row r="32" spans="2:18" x14ac:dyDescent="0.15">
      <c r="C32" s="3" t="s">
        <v>1</v>
      </c>
      <c r="D32" s="69">
        <f>IF('Delq By $'!D$55=0,0,'Delq By $'!D52/'Delq By $'!D$55)</f>
        <v>2.5791253149913059E-3</v>
      </c>
      <c r="E32" s="69">
        <f>IF('Delq By $'!E$55=0,0,'Delq By $'!E52/'Delq By $'!E$55)</f>
        <v>1.0496370443365119E-3</v>
      </c>
      <c r="F32" s="69">
        <f>IF('Delq By $'!F$55=0,0,'Delq By $'!F52/'Delq By $'!F$55)</f>
        <v>2.6895237854625315E-3</v>
      </c>
      <c r="G32" s="69">
        <f>IF('Delq By $'!G$55=0,0,'Delq By $'!G52/'Delq By $'!G$55)</f>
        <v>1.8521983525192365E-3</v>
      </c>
      <c r="H32" s="69">
        <f>IF('Delq By $'!H$55=0,0,'Delq By $'!H52/'Delq By $'!H$55)</f>
        <v>5.3358275846533409E-3</v>
      </c>
      <c r="I32" s="69">
        <f>IF('Delq By $'!I$55=0,0,'Delq By $'!I52/'Delq By $'!I$55)</f>
        <v>1.430233685013494E-3</v>
      </c>
      <c r="J32" s="69">
        <f>IF('Delq By $'!J$55=0,0,'Delq By $'!J52/'Delq By $'!J$55)</f>
        <v>7.0257909572864316E-4</v>
      </c>
      <c r="K32" s="69">
        <f>IF('Delq By $'!K$55=0,0,'Delq By $'!K52/'Delq By $'!K$55)</f>
        <v>2.0539989293269496E-3</v>
      </c>
      <c r="L32" s="69">
        <f>IF('Delq By $'!L$55=0,0,'Delq By $'!L52/'Delq By $'!L$55)</f>
        <v>9.3066960949753216E-4</v>
      </c>
      <c r="M32" s="69">
        <f>IF('Delq By $'!M$55=0,0,'Delq By $'!M52/'Delq By $'!M$55)</f>
        <v>1.9670709321015123E-3</v>
      </c>
      <c r="N32" s="69">
        <f>IF('Delq By $'!N$55=0,0,'Delq By $'!N52/'Delq By $'!N$55)</f>
        <v>1.7175839574813762E-4</v>
      </c>
      <c r="O32" s="69">
        <f>IF('Delq By $'!O$55=0,0,'Delq By $'!O52/'Delq By $'!O$55)</f>
        <v>2.4388298062206167E-3</v>
      </c>
      <c r="P32" s="69">
        <f>IF('Delq By $'!P$55=0,0,'Delq By $'!P52/'Delq By $'!P$55)</f>
        <v>1.6792973711425214E-3</v>
      </c>
      <c r="Q32" s="74"/>
      <c r="R32" s="72">
        <f>IF('Delq By $'!R$55=0,0,'Delq By $'!R52/'Delq By $'!R$55)</f>
        <v>1.870648098586127E-3</v>
      </c>
    </row>
    <row r="33" spans="2:18" x14ac:dyDescent="0.15">
      <c r="B33" s="10"/>
      <c r="C33" s="38" t="s">
        <v>2</v>
      </c>
      <c r="D33" s="70">
        <f>IF('Delq By $'!D$55=0,0,'Delq By $'!D53/'Delq By $'!D$55)</f>
        <v>3.1351901082802849E-3</v>
      </c>
      <c r="E33" s="70">
        <f>IF('Delq By $'!E$55=0,0,'Delq By $'!E53/'Delq By $'!E$55)</f>
        <v>4.9280142689167653E-3</v>
      </c>
      <c r="F33" s="70">
        <f>IF('Delq By $'!F$55=0,0,'Delq By $'!F53/'Delq By $'!F$55)</f>
        <v>4.8740842417347068E-3</v>
      </c>
      <c r="G33" s="70">
        <f>IF('Delq By $'!G$55=0,0,'Delq By $'!G53/'Delq By $'!G$55)</f>
        <v>2.8051412960604333E-3</v>
      </c>
      <c r="H33" s="70">
        <f>IF('Delq By $'!H$55=0,0,'Delq By $'!H53/'Delq By $'!H$55)</f>
        <v>2.7354335057035561E-3</v>
      </c>
      <c r="I33" s="70">
        <f>IF('Delq By $'!I$55=0,0,'Delq By $'!I53/'Delq By $'!I$55)</f>
        <v>3.335457060561554E-3</v>
      </c>
      <c r="J33" s="70">
        <f>IF('Delq By $'!J$55=0,0,'Delq By $'!J53/'Delq By $'!J$55)</f>
        <v>3.8773726212158726E-3</v>
      </c>
      <c r="K33" s="70">
        <f>IF('Delq By $'!K$55=0,0,'Delq By $'!K53/'Delq By $'!K$55)</f>
        <v>2.5677621476861427E-3</v>
      </c>
      <c r="L33" s="70">
        <f>IF('Delq By $'!L$55=0,0,'Delq By $'!L53/'Delq By $'!L$55)</f>
        <v>3.5634854455931014E-3</v>
      </c>
      <c r="M33" s="70">
        <f>IF('Delq By $'!M$55=0,0,'Delq By $'!M53/'Delq By $'!M$55)</f>
        <v>3.3595940162301609E-3</v>
      </c>
      <c r="N33" s="70">
        <f>IF('Delq By $'!N$55=0,0,'Delq By $'!N53/'Delq By $'!N$55)</f>
        <v>9.2318583171182612E-4</v>
      </c>
      <c r="O33" s="70">
        <f>IF('Delq By $'!O$55=0,0,'Delq By $'!O53/'Delq By $'!O$55)</f>
        <v>4.2326805881592308E-4</v>
      </c>
      <c r="P33" s="70">
        <f>IF('Delq By $'!P$55=0,0,'Delq By $'!P53/'Delq By $'!P$55)</f>
        <v>6.2915922364894356E-4</v>
      </c>
      <c r="Q33" s="74"/>
      <c r="R33" s="73">
        <f>IF('Delq By $'!R$55=0,0,'Delq By $'!R53/'Delq By $'!R$55)</f>
        <v>2.8962173291642132E-3</v>
      </c>
    </row>
    <row r="34" spans="2:18" x14ac:dyDescent="0.15">
      <c r="B34" s="10"/>
      <c r="C34" s="3" t="s">
        <v>6</v>
      </c>
      <c r="D34" s="69">
        <f>IF('Delq By $'!D$55=0,0,'Delq By $'!D54/'Delq By $'!D$55)</f>
        <v>1.7367820877552641E-2</v>
      </c>
      <c r="E34" s="69">
        <f>IF('Delq By $'!E$55=0,0,'Delq By $'!E54/'Delq By $'!E$55)</f>
        <v>1.4826799334783659E-2</v>
      </c>
      <c r="F34" s="69">
        <f>IF('Delq By $'!F$55=0,0,'Delq By $'!F54/'Delq By $'!F$55)</f>
        <v>2.1824389499049076E-2</v>
      </c>
      <c r="G34" s="69">
        <f>IF('Delq By $'!G$55=0,0,'Delq By $'!G54/'Delq By $'!G$55)</f>
        <v>1.8808076111986257E-2</v>
      </c>
      <c r="H34" s="69">
        <f>IF('Delq By $'!H$55=0,0,'Delq By $'!H54/'Delq By $'!H$55)</f>
        <v>1.9479723701119236E-2</v>
      </c>
      <c r="I34" s="69">
        <f>IF('Delq By $'!I$55=0,0,'Delq By $'!I54/'Delq By $'!I$55)</f>
        <v>1.6078345504419115E-2</v>
      </c>
      <c r="J34" s="69">
        <f>IF('Delq By $'!J$55=0,0,'Delq By $'!J54/'Delq By $'!J$55)</f>
        <v>2.0236343567423386E-2</v>
      </c>
      <c r="K34" s="69">
        <f>IF('Delq By $'!K$55=0,0,'Delq By $'!K54/'Delq By $'!K$55)</f>
        <v>1.7210775632507475E-2</v>
      </c>
      <c r="L34" s="69">
        <f>IF('Delq By $'!L$55=0,0,'Delq By $'!L54/'Delq By $'!L$55)</f>
        <v>1.6844625164835127E-2</v>
      </c>
      <c r="M34" s="69">
        <f>IF('Delq By $'!M$55=0,0,'Delq By $'!M54/'Delq By $'!M$55)</f>
        <v>1.7245006508698008E-2</v>
      </c>
      <c r="N34" s="69">
        <f>IF('Delq By $'!N$55=0,0,'Delq By $'!N54/'Delq By $'!N$55)</f>
        <v>1.5023762901835224E-2</v>
      </c>
      <c r="O34" s="69">
        <f>IF('Delq By $'!O$55=0,0,'Delq By $'!O54/'Delq By $'!O$55)</f>
        <v>1.5371133036736907E-2</v>
      </c>
      <c r="P34" s="69">
        <f>IF('Delq By $'!P$55=0,0,'Delq By $'!P54/'Delq By $'!P$55)</f>
        <v>1.3393654741616854E-2</v>
      </c>
      <c r="Q34" s="74"/>
      <c r="R34" s="72">
        <f>IF('Delq By $'!R$55=0,0,'Delq By $'!R54/'Delq By $'!R$55)</f>
        <v>1.7253917444956184E-2</v>
      </c>
    </row>
    <row r="35" spans="2:18" x14ac:dyDescent="0.15">
      <c r="B35" s="10"/>
      <c r="C35" s="12" t="s">
        <v>4</v>
      </c>
      <c r="D35" s="16">
        <f>'Delq By $'!D55</f>
        <v>23096427.169999998</v>
      </c>
      <c r="E35" s="16">
        <f>'Delq By $'!E55</f>
        <v>22425113.640000004</v>
      </c>
      <c r="F35" s="16">
        <f>'Delq By $'!F55</f>
        <v>21823644.140000004</v>
      </c>
      <c r="G35" s="16">
        <f>'Delq By $'!G55</f>
        <v>21306249.379999999</v>
      </c>
      <c r="H35" s="16">
        <f>'Delq By $'!H55</f>
        <v>21011419.169999998</v>
      </c>
      <c r="I35" s="16">
        <f>'Delq By $'!I55</f>
        <v>20911317.020000003</v>
      </c>
      <c r="J35" s="16">
        <f>'Delq By $'!J55</f>
        <v>20475303.189999998</v>
      </c>
      <c r="K35" s="16">
        <f>'Delq By $'!K55</f>
        <v>20124406.790000003</v>
      </c>
      <c r="L35" s="16">
        <f>'Delq By $'!L55</f>
        <v>19999309.969999999</v>
      </c>
      <c r="M35" s="16">
        <f>'Delq By $'!M55</f>
        <v>19658223.487999998</v>
      </c>
      <c r="N35" s="16">
        <f>'Delq By $'!N55</f>
        <v>19298270.606000002</v>
      </c>
      <c r="O35" s="16">
        <f>'Delq By $'!O55</f>
        <v>19159395.166000001</v>
      </c>
      <c r="P35" s="16">
        <f>'Delq By $'!P55</f>
        <v>18998666.078000002</v>
      </c>
      <c r="Q35" s="35"/>
      <c r="R35" s="30">
        <f>AVERAGE(E35:P35)</f>
        <v>20432609.886500005</v>
      </c>
    </row>
    <row r="36" spans="2:18" x14ac:dyDescent="0.15">
      <c r="B36" s="10"/>
      <c r="C36" s="11"/>
      <c r="D36" s="11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33"/>
    </row>
    <row r="37" spans="2:18" x14ac:dyDescent="0.15">
      <c r="B37" s="10"/>
      <c r="C37" s="13"/>
      <c r="D37" s="13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</row>
    <row r="38" spans="2:18" ht="11.25" thickBot="1" x14ac:dyDescent="0.2">
      <c r="B38" s="25"/>
      <c r="C38" s="25"/>
      <c r="D38" s="25">
        <f>'Delq By $'!D68</f>
        <v>42094</v>
      </c>
      <c r="E38" s="25">
        <f>'Delq By $'!E68</f>
        <v>42124</v>
      </c>
      <c r="F38" s="25">
        <f>'Delq By $'!F68</f>
        <v>42155</v>
      </c>
      <c r="G38" s="25">
        <f>'Delq By $'!G68</f>
        <v>42185</v>
      </c>
      <c r="H38" s="25">
        <f>'Delq By $'!H68</f>
        <v>42216</v>
      </c>
      <c r="I38" s="25">
        <f>'Delq By $'!I68</f>
        <v>42247</v>
      </c>
      <c r="J38" s="25">
        <f>'Delq By $'!J68</f>
        <v>42277</v>
      </c>
      <c r="K38" s="25">
        <f>'Delq By $'!K68</f>
        <v>42308</v>
      </c>
      <c r="L38" s="25">
        <f>'Delq By $'!L68</f>
        <v>42338</v>
      </c>
      <c r="M38" s="25">
        <f>'Delq By $'!M68</f>
        <v>42369</v>
      </c>
      <c r="N38" s="25">
        <f>'Delq By $'!N68</f>
        <v>42400</v>
      </c>
      <c r="O38" s="25">
        <f>'Delq By $'!O68</f>
        <v>42429</v>
      </c>
      <c r="P38" s="25">
        <f>'Delq By $'!P68</f>
        <v>42460</v>
      </c>
      <c r="Q38" s="5"/>
      <c r="R38" s="25" t="s">
        <v>25</v>
      </c>
    </row>
    <row r="39" spans="2:18" x14ac:dyDescent="0.15">
      <c r="B39" s="22" t="s">
        <v>31</v>
      </c>
      <c r="C39" s="3" t="s">
        <v>3</v>
      </c>
      <c r="D39" s="69">
        <f>IF('Delq By $'!D$74=0,0,'Delq By $'!D69/'Delq By $'!D$74)</f>
        <v>0</v>
      </c>
      <c r="E39" s="69">
        <f>IF('Delq By $'!E$74=0,0,'Delq By $'!E69/'Delq By $'!E$74)</f>
        <v>5.8829198129669212E-2</v>
      </c>
      <c r="F39" s="69">
        <f>IF('Delq By $'!F$74=0,0,'Delq By $'!F69/'Delq By $'!F$74)</f>
        <v>6.0619846448739197E-2</v>
      </c>
      <c r="G39" s="69">
        <f>IF('Delq By $'!G$74=0,0,'Delq By $'!G69/'Delq By $'!G$74)</f>
        <v>6.2601476528120398E-2</v>
      </c>
      <c r="H39" s="69">
        <f>IF('Delq By $'!H$74=0,0,'Delq By $'!H69/'Delq By $'!H$74)</f>
        <v>0</v>
      </c>
      <c r="I39" s="69">
        <f>IF('Delq By $'!I$74=0,0,'Delq By $'!I69/'Delq By $'!I$74)</f>
        <v>0</v>
      </c>
      <c r="J39" s="69">
        <f>IF('Delq By $'!J$74=0,0,'Delq By $'!J69/'Delq By $'!J$74)</f>
        <v>6.8471965380318967E-2</v>
      </c>
      <c r="K39" s="69">
        <f>IF('Delq By $'!K$74=0,0,'Delq By $'!K69/'Delq By $'!K$74)</f>
        <v>6.9103049174837186E-2</v>
      </c>
      <c r="L39" s="69">
        <f>IF('Delq By $'!L$74=0,0,'Delq By $'!L69/'Delq By $'!L$74)</f>
        <v>7.1190040100409718E-2</v>
      </c>
      <c r="M39" s="69">
        <f>IF('Delq By $'!M$74=0,0,'Delq By $'!M69/'Delq By $'!M$74)</f>
        <v>5.2715162919444891E-2</v>
      </c>
      <c r="N39" s="69">
        <f>IF('Delq By $'!N$74=0,0,'Delq By $'!N69/'Delq By $'!N$74)</f>
        <v>5.3274076515071322E-2</v>
      </c>
      <c r="O39" s="69">
        <f>IF('Delq By $'!O$74=0,0,'Delq By $'!O69/'Delq By $'!O$74)</f>
        <v>5.7852784841030597E-2</v>
      </c>
      <c r="P39" s="69">
        <f>IF('Delq By $'!P$74=0,0,'Delq By $'!P69/'Delq By $'!P$74)</f>
        <v>6.2401050082978811E-2</v>
      </c>
      <c r="Q39" s="74"/>
      <c r="R39" s="71">
        <f>IF('Delq By $'!R$74=0,0,'Delq By $'!R69/'Delq By $'!R$74)</f>
        <v>5.0386824018600673E-2</v>
      </c>
    </row>
    <row r="40" spans="2:18" x14ac:dyDescent="0.15">
      <c r="C40" s="3" t="s">
        <v>0</v>
      </c>
      <c r="D40" s="69">
        <f>IF('Delq By $'!D$74=0,0,'Delq By $'!D70/'Delq By $'!D$74)</f>
        <v>0</v>
      </c>
      <c r="E40" s="69">
        <f>IF('Delq By $'!E$74=0,0,'Delq By $'!E70/'Delq By $'!E$74)</f>
        <v>0</v>
      </c>
      <c r="F40" s="69">
        <f>IF('Delq By $'!F$74=0,0,'Delq By $'!F70/'Delq By $'!F$74)</f>
        <v>0</v>
      </c>
      <c r="G40" s="69">
        <f>IF('Delq By $'!G$74=0,0,'Delq By $'!G70/'Delq By $'!G$74)</f>
        <v>0</v>
      </c>
      <c r="H40" s="69">
        <f>IF('Delq By $'!H$74=0,0,'Delq By $'!H70/'Delq By $'!H$74)</f>
        <v>0</v>
      </c>
      <c r="I40" s="69">
        <f>IF('Delq By $'!I$74=0,0,'Delq By $'!I70/'Delq By $'!I$74)</f>
        <v>0</v>
      </c>
      <c r="J40" s="69">
        <f>IF('Delq By $'!J$74=0,0,'Delq By $'!J70/'Delq By $'!J$74)</f>
        <v>0</v>
      </c>
      <c r="K40" s="69">
        <f>IF('Delq By $'!K$74=0,0,'Delq By $'!K70/'Delq By $'!K$74)</f>
        <v>0</v>
      </c>
      <c r="L40" s="69">
        <f>IF('Delq By $'!L$74=0,0,'Delq By $'!L70/'Delq By $'!L$74)</f>
        <v>0</v>
      </c>
      <c r="M40" s="69">
        <f>IF('Delq By $'!M$74=0,0,'Delq By $'!M70/'Delq By $'!M$74)</f>
        <v>7.3318256612873361E-2</v>
      </c>
      <c r="N40" s="69">
        <f>IF('Delq By $'!N$74=0,0,'Delq By $'!N70/'Delq By $'!N$74)</f>
        <v>0</v>
      </c>
      <c r="O40" s="69">
        <f>IF('Delq By $'!O$74=0,0,'Delq By $'!O70/'Delq By $'!O$74)</f>
        <v>0</v>
      </c>
      <c r="P40" s="69">
        <f>IF('Delq By $'!P$74=0,0,'Delq By $'!P70/'Delq By $'!P$74)</f>
        <v>0</v>
      </c>
      <c r="Q40" s="74"/>
      <c r="R40" s="72">
        <f>IF('Delq By $'!R$74=0,0,'Delq By $'!R70/'Delq By $'!R$74)</f>
        <v>5.5656607326235738E-3</v>
      </c>
    </row>
    <row r="41" spans="2:18" x14ac:dyDescent="0.15">
      <c r="C41" s="3" t="s">
        <v>1</v>
      </c>
      <c r="D41" s="69">
        <f>IF('Delq By $'!D$74=0,0,'Delq By $'!D71/'Delq By $'!D$74)</f>
        <v>0</v>
      </c>
      <c r="E41" s="69">
        <f>IF('Delq By $'!E$74=0,0,'Delq By $'!E71/'Delq By $'!E$74)</f>
        <v>0</v>
      </c>
      <c r="F41" s="69">
        <f>IF('Delq By $'!F$74=0,0,'Delq By $'!F71/'Delq By $'!F$74)</f>
        <v>0</v>
      </c>
      <c r="G41" s="69">
        <f>IF('Delq By $'!G$74=0,0,'Delq By $'!G71/'Delq By $'!G$74)</f>
        <v>0</v>
      </c>
      <c r="H41" s="69">
        <f>IF('Delq By $'!H$74=0,0,'Delq By $'!H71/'Delq By $'!H$74)</f>
        <v>0</v>
      </c>
      <c r="I41" s="69">
        <f>IF('Delq By $'!I$74=0,0,'Delq By $'!I71/'Delq By $'!I$74)</f>
        <v>0</v>
      </c>
      <c r="J41" s="69">
        <f>IF('Delq By $'!J$74=0,0,'Delq By $'!J71/'Delq By $'!J$74)</f>
        <v>0</v>
      </c>
      <c r="K41" s="69">
        <f>IF('Delq By $'!K$74=0,0,'Delq By $'!K71/'Delq By $'!K$74)</f>
        <v>0</v>
      </c>
      <c r="L41" s="69">
        <f>IF('Delq By $'!L$74=0,0,'Delq By $'!L71/'Delq By $'!L$74)</f>
        <v>0</v>
      </c>
      <c r="M41" s="69">
        <f>IF('Delq By $'!M$74=0,0,'Delq By $'!M71/'Delq By $'!M$74)</f>
        <v>0</v>
      </c>
      <c r="N41" s="69">
        <f>IF('Delq By $'!N$74=0,0,'Delq By $'!N71/'Delq By $'!N$74)</f>
        <v>7.5815408004517845E-2</v>
      </c>
      <c r="O41" s="69">
        <f>IF('Delq By $'!O$74=0,0,'Delq By $'!O71/'Delq By $'!O$74)</f>
        <v>0</v>
      </c>
      <c r="P41" s="69">
        <f>IF('Delq By $'!P$74=0,0,'Delq By $'!P71/'Delq By $'!P$74)</f>
        <v>0</v>
      </c>
      <c r="Q41" s="74"/>
      <c r="R41" s="72">
        <f>IF('Delq By $'!R$74=0,0,'Delq By $'!R71/'Delq By $'!R$74)</f>
        <v>5.5656607326235738E-3</v>
      </c>
    </row>
    <row r="42" spans="2:18" x14ac:dyDescent="0.15">
      <c r="B42" s="10"/>
      <c r="C42" s="38" t="s">
        <v>2</v>
      </c>
      <c r="D42" s="70">
        <f>IF('Delq By $'!D$74=0,0,'Delq By $'!D72/'Delq By $'!D$74)</f>
        <v>0</v>
      </c>
      <c r="E42" s="70">
        <f>IF('Delq By $'!E$74=0,0,'Delq By $'!E72/'Delq By $'!E$74)</f>
        <v>0</v>
      </c>
      <c r="F42" s="70">
        <f>IF('Delq By $'!F$74=0,0,'Delq By $'!F72/'Delq By $'!F$74)</f>
        <v>0</v>
      </c>
      <c r="G42" s="70">
        <f>IF('Delq By $'!G$74=0,0,'Delq By $'!G72/'Delq By $'!G$74)</f>
        <v>6.5432106614125019E-5</v>
      </c>
      <c r="H42" s="70">
        <f>IF('Delq By $'!H$74=0,0,'Delq By $'!H72/'Delq By $'!H$74)</f>
        <v>0</v>
      </c>
      <c r="I42" s="70">
        <f>IF('Delq By $'!I$74=0,0,'Delq By $'!I72/'Delq By $'!I$74)</f>
        <v>0</v>
      </c>
      <c r="J42" s="70">
        <f>IF('Delq By $'!J$74=0,0,'Delq By $'!J72/'Delq By $'!J$74)</f>
        <v>0</v>
      </c>
      <c r="K42" s="70">
        <f>IF('Delq By $'!K$74=0,0,'Delq By $'!K72/'Delq By $'!K$74)</f>
        <v>0</v>
      </c>
      <c r="L42" s="70">
        <f>IF('Delq By $'!L$74=0,0,'Delq By $'!L72/'Delq By $'!L$74)</f>
        <v>0</v>
      </c>
      <c r="M42" s="70">
        <f>IF('Delq By $'!M$74=0,0,'Delq By $'!M72/'Delq By $'!M$74)</f>
        <v>0</v>
      </c>
      <c r="N42" s="70">
        <f>IF('Delq By $'!N$74=0,0,'Delq By $'!N72/'Delq By $'!N$74)</f>
        <v>0</v>
      </c>
      <c r="O42" s="70">
        <f>IF('Delq By $'!O$74=0,0,'Delq By $'!O72/'Delq By $'!O$74)</f>
        <v>0</v>
      </c>
      <c r="P42" s="70">
        <f>IF('Delq By $'!P$74=0,0,'Delq By $'!P72/'Delq By $'!P$74)</f>
        <v>0</v>
      </c>
      <c r="Q42" s="74"/>
      <c r="R42" s="73">
        <f>IF('Delq By $'!R$74=0,0,'Delq By $'!R72/'Delq By $'!R$74)</f>
        <v>6.3231048661370382E-6</v>
      </c>
    </row>
    <row r="43" spans="2:18" x14ac:dyDescent="0.15">
      <c r="B43" s="10"/>
      <c r="C43" s="3" t="s">
        <v>6</v>
      </c>
      <c r="D43" s="69">
        <f>IF('Delq By $'!D$74=0,0,'Delq By $'!D73/'Delq By $'!D$74)</f>
        <v>0</v>
      </c>
      <c r="E43" s="69">
        <f>IF('Delq By $'!E$74=0,0,'Delq By $'!E73/'Delq By $'!E$74)</f>
        <v>5.8829198129669212E-2</v>
      </c>
      <c r="F43" s="69">
        <f>IF('Delq By $'!F$74=0,0,'Delq By $'!F73/'Delq By $'!F$74)</f>
        <v>6.0619846448739197E-2</v>
      </c>
      <c r="G43" s="69">
        <f>IF('Delq By $'!G$74=0,0,'Delq By $'!G73/'Delq By $'!G$74)</f>
        <v>6.2666908634734536E-2</v>
      </c>
      <c r="H43" s="69">
        <f>IF('Delq By $'!H$74=0,0,'Delq By $'!H73/'Delq By $'!H$74)</f>
        <v>0</v>
      </c>
      <c r="I43" s="69">
        <f>IF('Delq By $'!I$74=0,0,'Delq By $'!I73/'Delq By $'!I$74)</f>
        <v>0</v>
      </c>
      <c r="J43" s="69">
        <f>IF('Delq By $'!J$74=0,0,'Delq By $'!J73/'Delq By $'!J$74)</f>
        <v>6.8471965380318967E-2</v>
      </c>
      <c r="K43" s="69">
        <f>IF('Delq By $'!K$74=0,0,'Delq By $'!K73/'Delq By $'!K$74)</f>
        <v>6.9103049174837186E-2</v>
      </c>
      <c r="L43" s="69">
        <f>IF('Delq By $'!L$74=0,0,'Delq By $'!L73/'Delq By $'!L$74)</f>
        <v>7.1190040100409718E-2</v>
      </c>
      <c r="M43" s="69">
        <f>IF('Delq By $'!M$74=0,0,'Delq By $'!M73/'Delq By $'!M$74)</f>
        <v>0.12603341953231825</v>
      </c>
      <c r="N43" s="69">
        <f>IF('Delq By $'!N$74=0,0,'Delq By $'!N73/'Delq By $'!N$74)</f>
        <v>0.12908948451958915</v>
      </c>
      <c r="O43" s="69">
        <f>IF('Delq By $'!O$74=0,0,'Delq By $'!O73/'Delq By $'!O$74)</f>
        <v>5.7852784841030597E-2</v>
      </c>
      <c r="P43" s="69">
        <f>IF('Delq By $'!P$74=0,0,'Delq By $'!P73/'Delq By $'!P$74)</f>
        <v>6.2401050082978811E-2</v>
      </c>
      <c r="Q43" s="74"/>
      <c r="R43" s="72">
        <f>IF('Delq By $'!R$74=0,0,'Delq By $'!R73/'Delq By $'!R$74)</f>
        <v>6.1524468588713951E-2</v>
      </c>
    </row>
    <row r="44" spans="2:18" x14ac:dyDescent="0.15">
      <c r="B44" s="10"/>
      <c r="C44" s="12" t="s">
        <v>4</v>
      </c>
      <c r="D44" s="16">
        <f>'Delq By $'!D74</f>
        <v>266145.87</v>
      </c>
      <c r="E44" s="16">
        <f>'Delq By $'!E74</f>
        <v>259006.59</v>
      </c>
      <c r="F44" s="16">
        <f>'Delq By $'!F74</f>
        <v>251355.8</v>
      </c>
      <c r="G44" s="16">
        <f>'Delq By $'!G74</f>
        <v>242235.82</v>
      </c>
      <c r="H44" s="16">
        <f>'Delq By $'!H74</f>
        <v>234727.21</v>
      </c>
      <c r="I44" s="16">
        <f>'Delq By $'!I74</f>
        <v>227871.21</v>
      </c>
      <c r="J44" s="16">
        <f>'Delq By $'!J74</f>
        <v>208796.84</v>
      </c>
      <c r="K44" s="16">
        <f>'Delq By $'!K74</f>
        <v>201891.66999999998</v>
      </c>
      <c r="L44" s="16">
        <f>'Delq By $'!L74</f>
        <v>195973.06</v>
      </c>
      <c r="M44" s="16">
        <f>'Delq By $'!M74</f>
        <v>190284.53</v>
      </c>
      <c r="N44" s="16">
        <f>'Delq By $'!N74</f>
        <v>184017.08</v>
      </c>
      <c r="O44" s="16">
        <f>'Delq By $'!O74</f>
        <v>163880.26999999999</v>
      </c>
      <c r="P44" s="16">
        <f>'Delq By $'!P74</f>
        <v>146639.84</v>
      </c>
      <c r="Q44" s="35"/>
      <c r="R44" s="30">
        <f>AVERAGE(E44:P44)</f>
        <v>208889.99333333332</v>
      </c>
    </row>
    <row r="45" spans="2:18" x14ac:dyDescent="0.15">
      <c r="B45" s="10"/>
      <c r="C45" s="11"/>
      <c r="D45" s="11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33"/>
    </row>
    <row r="46" spans="2:18" x14ac:dyDescent="0.1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2:18" s="5" customFormat="1" ht="11.25" thickBot="1" x14ac:dyDescent="0.2">
      <c r="B47" s="25"/>
      <c r="C47" s="25"/>
      <c r="D47" s="25">
        <f>'Delq By $'!D87</f>
        <v>42094</v>
      </c>
      <c r="E47" s="25">
        <f>'Delq By $'!E87</f>
        <v>42124</v>
      </c>
      <c r="F47" s="25">
        <f>'Delq By $'!F87</f>
        <v>42155</v>
      </c>
      <c r="G47" s="25">
        <f>'Delq By $'!G87</f>
        <v>42185</v>
      </c>
      <c r="H47" s="25">
        <f>'Delq By $'!H87</f>
        <v>42216</v>
      </c>
      <c r="I47" s="25">
        <f>'Delq By $'!I87</f>
        <v>42247</v>
      </c>
      <c r="J47" s="25">
        <f>'Delq By $'!J87</f>
        <v>42277</v>
      </c>
      <c r="K47" s="25">
        <f>'Delq By $'!K87</f>
        <v>42308</v>
      </c>
      <c r="L47" s="25">
        <f>'Delq By $'!L87</f>
        <v>42338</v>
      </c>
      <c r="M47" s="25">
        <f>'Delq By $'!M87</f>
        <v>42369</v>
      </c>
      <c r="N47" s="25">
        <f>'Delq By $'!N87</f>
        <v>42400</v>
      </c>
      <c r="O47" s="25">
        <f>'Delq By $'!O87</f>
        <v>42429</v>
      </c>
      <c r="P47" s="25">
        <f>'Delq By $'!P87</f>
        <v>42460</v>
      </c>
      <c r="R47" s="25" t="s">
        <v>25</v>
      </c>
    </row>
    <row r="48" spans="2:18" x14ac:dyDescent="0.15">
      <c r="B48" s="22" t="s">
        <v>12</v>
      </c>
      <c r="C48" s="3" t="s">
        <v>3</v>
      </c>
      <c r="D48" s="69">
        <f>IF('Delq By $'!D$93=0,0,'Delq By $'!D88/'Delq By $'!D$93)</f>
        <v>2.2613407691136835E-3</v>
      </c>
      <c r="E48" s="69">
        <f>IF('Delq By $'!E$93=0,0,'Delq By $'!E88/'Delq By $'!E$93)</f>
        <v>1.2116496930469651E-3</v>
      </c>
      <c r="F48" s="69">
        <f>IF('Delq By $'!F$93=0,0,'Delq By $'!F88/'Delq By $'!F$93)</f>
        <v>2.5842270983700644E-3</v>
      </c>
      <c r="G48" s="69">
        <f>IF('Delq By $'!G$93=0,0,'Delq By $'!G88/'Delq By $'!G$93)</f>
        <v>4.093896978644036E-4</v>
      </c>
      <c r="H48" s="69">
        <f>IF('Delq By $'!H$93=0,0,'Delq By $'!H88/'Delq By $'!H$93)</f>
        <v>2.4689304348736378E-3</v>
      </c>
      <c r="I48" s="69">
        <f>IF('Delq By $'!I$93=0,0,'Delq By $'!I88/'Delq By $'!I$93)</f>
        <v>3.4458097689734626E-4</v>
      </c>
      <c r="J48" s="69">
        <f>IF('Delq By $'!J$93=0,0,'Delq By $'!J88/'Delq By $'!J$93)</f>
        <v>6.3714102756442046E-3</v>
      </c>
      <c r="K48" s="69">
        <f>IF('Delq By $'!K$93=0,0,'Delq By $'!K88/'Delq By $'!K$93)</f>
        <v>5.6044959702102699E-3</v>
      </c>
      <c r="L48" s="69">
        <f>IF('Delq By $'!L$93=0,0,'Delq By $'!L88/'Delq By $'!L$93)</f>
        <v>5.1696807520960446E-3</v>
      </c>
      <c r="M48" s="69">
        <f>IF('Delq By $'!M$93=0,0,'Delq By $'!M88/'Delq By $'!M$93)</f>
        <v>3.934082662277176E-3</v>
      </c>
      <c r="N48" s="69">
        <f>IF('Delq By $'!N$93=0,0,'Delq By $'!N88/'Delq By $'!N$93)</f>
        <v>7.551232699902692E-3</v>
      </c>
      <c r="O48" s="69">
        <f>IF('Delq By $'!O$93=0,0,'Delq By $'!O88/'Delq By $'!O$93)</f>
        <v>7.2899818249235783E-3</v>
      </c>
      <c r="P48" s="69">
        <f>IF('Delq By $'!P$93=0,0,'Delq By $'!P88/'Delq By $'!P$93)</f>
        <v>6.5835004576521097E-3</v>
      </c>
      <c r="Q48" s="74"/>
      <c r="R48" s="71">
        <f>IF('Delq By $'!R$93=0,0,'Delq By $'!R88/'Delq By $'!R$93)</f>
        <v>4.0823599671862294E-3</v>
      </c>
    </row>
    <row r="49" spans="2:18" x14ac:dyDescent="0.15">
      <c r="C49" s="3" t="s">
        <v>0</v>
      </c>
      <c r="D49" s="69">
        <f>IF('Delq By $'!D$93=0,0,'Delq By $'!D89/'Delq By $'!D$93)</f>
        <v>0</v>
      </c>
      <c r="E49" s="69">
        <f>IF('Delq By $'!E$93=0,0,'Delq By $'!E89/'Delq By $'!E$93)</f>
        <v>0</v>
      </c>
      <c r="F49" s="69">
        <f>IF('Delq By $'!F$93=0,0,'Delq By $'!F89/'Delq By $'!F$93)</f>
        <v>0</v>
      </c>
      <c r="G49" s="69">
        <f>IF('Delq By $'!G$93=0,0,'Delq By $'!G89/'Delq By $'!G$93)</f>
        <v>0</v>
      </c>
      <c r="H49" s="69">
        <f>IF('Delq By $'!H$93=0,0,'Delq By $'!H89/'Delq By $'!H$93)</f>
        <v>1.1007369725760109E-4</v>
      </c>
      <c r="I49" s="69">
        <f>IF('Delq By $'!I$93=0,0,'Delq By $'!I89/'Delq By $'!I$93)</f>
        <v>6.2718502885661951E-4</v>
      </c>
      <c r="J49" s="69">
        <f>IF('Delq By $'!J$93=0,0,'Delq By $'!J89/'Delq By $'!J$93)</f>
        <v>0</v>
      </c>
      <c r="K49" s="69">
        <f>IF('Delq By $'!K$93=0,0,'Delq By $'!K89/'Delq By $'!K$93)</f>
        <v>7.4979307851673707E-4</v>
      </c>
      <c r="L49" s="69">
        <f>IF('Delq By $'!L$93=0,0,'Delq By $'!L89/'Delq By $'!L$93)</f>
        <v>0</v>
      </c>
      <c r="M49" s="69">
        <f>IF('Delq By $'!M$93=0,0,'Delq By $'!M89/'Delq By $'!M$93)</f>
        <v>0</v>
      </c>
      <c r="N49" s="69">
        <f>IF('Delq By $'!N$93=0,0,'Delq By $'!N89/'Delq By $'!N$93)</f>
        <v>1.1732546925454072E-4</v>
      </c>
      <c r="O49" s="69">
        <f>IF('Delq By $'!O$93=0,0,'Delq By $'!O89/'Delq By $'!O$93)</f>
        <v>6.1536167000020097E-4</v>
      </c>
      <c r="P49" s="69">
        <f>IF('Delq By $'!P$93=0,0,'Delq By $'!P89/'Delq By $'!P$93)</f>
        <v>0</v>
      </c>
      <c r="Q49" s="74"/>
      <c r="R49" s="72">
        <f>IF('Delq By $'!R$93=0,0,'Delq By $'!R89/'Delq By $'!R$93)</f>
        <v>1.8188303003800434E-4</v>
      </c>
    </row>
    <row r="50" spans="2:18" x14ac:dyDescent="0.15">
      <c r="C50" s="3" t="s">
        <v>1</v>
      </c>
      <c r="D50" s="69">
        <f>IF('Delq By $'!D$93=0,0,'Delq By $'!D90/'Delq By $'!D$93)</f>
        <v>0</v>
      </c>
      <c r="E50" s="69">
        <f>IF('Delq By $'!E$93=0,0,'Delq By $'!E90/'Delq By $'!E$93)</f>
        <v>0</v>
      </c>
      <c r="F50" s="69">
        <f>IF('Delq By $'!F$93=0,0,'Delq By $'!F90/'Delq By $'!F$93)</f>
        <v>0</v>
      </c>
      <c r="G50" s="69">
        <f>IF('Delq By $'!G$93=0,0,'Delq By $'!G90/'Delq By $'!G$93)</f>
        <v>0</v>
      </c>
      <c r="H50" s="69">
        <f>IF('Delq By $'!H$93=0,0,'Delq By $'!H90/'Delq By $'!H$93)</f>
        <v>0</v>
      </c>
      <c r="I50" s="69">
        <f>IF('Delq By $'!I$93=0,0,'Delq By $'!I90/'Delq By $'!I$93)</f>
        <v>0</v>
      </c>
      <c r="J50" s="69">
        <f>IF('Delq By $'!J$93=0,0,'Delq By $'!J90/'Delq By $'!J$93)</f>
        <v>6.2566961827102674E-4</v>
      </c>
      <c r="K50" s="69">
        <f>IF('Delq By $'!K$93=0,0,'Delq By $'!K90/'Delq By $'!K$93)</f>
        <v>0</v>
      </c>
      <c r="L50" s="69">
        <f>IF('Delq By $'!L$93=0,0,'Delq By $'!L90/'Delq By $'!L$93)</f>
        <v>1.2423011029037386E-4</v>
      </c>
      <c r="M50" s="69">
        <f>IF('Delq By $'!M$93=0,0,'Delq By $'!M90/'Delq By $'!M$93)</f>
        <v>0</v>
      </c>
      <c r="N50" s="69">
        <f>IF('Delq By $'!N$93=0,0,'Delq By $'!N90/'Delq By $'!N$93)</f>
        <v>0</v>
      </c>
      <c r="O50" s="69">
        <f>IF('Delq By $'!O$93=0,0,'Delq By $'!O90/'Delq By $'!O$93)</f>
        <v>0</v>
      </c>
      <c r="P50" s="69">
        <f>IF('Delq By $'!P$93=0,0,'Delq By $'!P90/'Delq By $'!P$93)</f>
        <v>2.3343429900881489E-4</v>
      </c>
      <c r="Q50" s="74"/>
      <c r="R50" s="72">
        <f>IF('Delq By $'!R$93=0,0,'Delq By $'!R90/'Delq By $'!R$93)</f>
        <v>8.2123056275175044E-5</v>
      </c>
    </row>
    <row r="51" spans="2:18" x14ac:dyDescent="0.15">
      <c r="B51" s="10"/>
      <c r="C51" s="38" t="s">
        <v>2</v>
      </c>
      <c r="D51" s="70">
        <f>IF('Delq By $'!D$93=0,0,'Delq By $'!D91/'Delq By $'!D$93)</f>
        <v>0</v>
      </c>
      <c r="E51" s="70">
        <f>IF('Delq By $'!E$93=0,0,'Delq By $'!E91/'Delq By $'!E$93)</f>
        <v>0</v>
      </c>
      <c r="F51" s="70">
        <f>IF('Delq By $'!F$93=0,0,'Delq By $'!F91/'Delq By $'!F$93)</f>
        <v>0</v>
      </c>
      <c r="G51" s="70">
        <f>IF('Delq By $'!G$93=0,0,'Delq By $'!G91/'Delq By $'!G$93)</f>
        <v>0</v>
      </c>
      <c r="H51" s="70">
        <f>IF('Delq By $'!H$93=0,0,'Delq By $'!H91/'Delq By $'!H$93)</f>
        <v>0</v>
      </c>
      <c r="I51" s="70">
        <f>IF('Delq By $'!I$93=0,0,'Delq By $'!I91/'Delq By $'!I$93)</f>
        <v>0</v>
      </c>
      <c r="J51" s="70">
        <f>IF('Delq By $'!J$93=0,0,'Delq By $'!J91/'Delq By $'!J$93)</f>
        <v>0</v>
      </c>
      <c r="K51" s="70">
        <f>IF('Delq By $'!K$93=0,0,'Delq By $'!K91/'Delq By $'!K$93)</f>
        <v>1.1153043318228168E-6</v>
      </c>
      <c r="L51" s="70">
        <f>IF('Delq By $'!L$93=0,0,'Delq By $'!L91/'Delq By $'!L$93)</f>
        <v>0</v>
      </c>
      <c r="M51" s="70">
        <f>IF('Delq By $'!M$93=0,0,'Delq By $'!M91/'Delq By $'!M$93)</f>
        <v>0</v>
      </c>
      <c r="N51" s="70">
        <f>IF('Delq By $'!N$93=0,0,'Delq By $'!N91/'Delq By $'!N$93)</f>
        <v>0</v>
      </c>
      <c r="O51" s="70">
        <f>IF('Delq By $'!O$93=0,0,'Delq By $'!O91/'Delq By $'!O$93)</f>
        <v>0</v>
      </c>
      <c r="P51" s="70">
        <f>IF('Delq By $'!P$93=0,0,'Delq By $'!P91/'Delq By $'!P$93)</f>
        <v>0</v>
      </c>
      <c r="Q51" s="74"/>
      <c r="R51" s="73">
        <f>IF('Delq By $'!R$93=0,0,'Delq By $'!R91/'Delq By $'!R$93)</f>
        <v>9.2225498909373792E-8</v>
      </c>
    </row>
    <row r="52" spans="2:18" x14ac:dyDescent="0.15">
      <c r="B52" s="10"/>
      <c r="C52" s="3" t="s">
        <v>6</v>
      </c>
      <c r="D52" s="69">
        <f>IF('Delq By $'!D$93=0,0,'Delq By $'!D92/'Delq By $'!D$93)</f>
        <v>2.2613407691136835E-3</v>
      </c>
      <c r="E52" s="69">
        <f>IF('Delq By $'!E$93=0,0,'Delq By $'!E92/'Delq By $'!E$93)</f>
        <v>1.2116496930469651E-3</v>
      </c>
      <c r="F52" s="69">
        <f>IF('Delq By $'!F$93=0,0,'Delq By $'!F92/'Delq By $'!F$93)</f>
        <v>2.5842270983700644E-3</v>
      </c>
      <c r="G52" s="69">
        <f>IF('Delq By $'!G$93=0,0,'Delq By $'!G92/'Delq By $'!G$93)</f>
        <v>4.093896978644036E-4</v>
      </c>
      <c r="H52" s="69">
        <f>IF('Delq By $'!H$93=0,0,'Delq By $'!H92/'Delq By $'!H$93)</f>
        <v>2.5790041321312389E-3</v>
      </c>
      <c r="I52" s="69">
        <f>IF('Delq By $'!I$93=0,0,'Delq By $'!I92/'Delq By $'!I$93)</f>
        <v>9.7176600575396587E-4</v>
      </c>
      <c r="J52" s="69">
        <f>IF('Delq By $'!J$93=0,0,'Delq By $'!J92/'Delq By $'!J$93)</f>
        <v>6.9970798939152307E-3</v>
      </c>
      <c r="K52" s="69">
        <f>IF('Delq By $'!K$93=0,0,'Delq By $'!K92/'Delq By $'!K$93)</f>
        <v>6.3554043530588298E-3</v>
      </c>
      <c r="L52" s="69">
        <f>IF('Delq By $'!L$93=0,0,'Delq By $'!L92/'Delq By $'!L$93)</f>
        <v>5.293910862386419E-3</v>
      </c>
      <c r="M52" s="69">
        <f>IF('Delq By $'!M$93=0,0,'Delq By $'!M92/'Delq By $'!M$93)</f>
        <v>3.934082662277176E-3</v>
      </c>
      <c r="N52" s="69">
        <f>IF('Delq By $'!N$93=0,0,'Delq By $'!N92/'Delq By $'!N$93)</f>
        <v>7.6685581691572323E-3</v>
      </c>
      <c r="O52" s="69">
        <f>IF('Delq By $'!O$93=0,0,'Delq By $'!O92/'Delq By $'!O$93)</f>
        <v>7.9053434949237795E-3</v>
      </c>
      <c r="P52" s="69">
        <f>IF('Delq By $'!P$93=0,0,'Delq By $'!P92/'Delq By $'!P$93)</f>
        <v>6.8169347566609251E-3</v>
      </c>
      <c r="Q52" s="74"/>
      <c r="R52" s="72">
        <f>IF('Delq By $'!R$93=0,0,'Delq By $'!R92/'Delq By $'!R$93)</f>
        <v>4.3464582789983176E-3</v>
      </c>
    </row>
    <row r="53" spans="2:18" x14ac:dyDescent="0.15">
      <c r="B53" s="10"/>
      <c r="C53" s="12" t="s">
        <v>4</v>
      </c>
      <c r="D53" s="16">
        <f>'Delq By $'!D93</f>
        <v>8559377.8100000005</v>
      </c>
      <c r="E53" s="16">
        <f>'Delq By $'!E93</f>
        <v>8543013.7599999998</v>
      </c>
      <c r="F53" s="16">
        <f>'Delq By $'!F93</f>
        <v>8408537.3200000003</v>
      </c>
      <c r="G53" s="16">
        <f>'Delq By $'!G93</f>
        <v>8344201.1800000006</v>
      </c>
      <c r="H53" s="16">
        <f>'Delq By $'!H93</f>
        <v>8094849.3800000008</v>
      </c>
      <c r="I53" s="16">
        <f>'Delq By $'!I93</f>
        <v>8129961.2800000003</v>
      </c>
      <c r="J53" s="16">
        <f>'Delq By $'!J93</f>
        <v>8149652.5500000007</v>
      </c>
      <c r="K53" s="16">
        <f>'Delq By $'!K93</f>
        <v>8069546.3500000006</v>
      </c>
      <c r="L53" s="16">
        <f>'Delq By $'!L93</f>
        <v>8049578.2999999998</v>
      </c>
      <c r="M53" s="16">
        <f>'Delq By $'!M93</f>
        <v>7962567.818</v>
      </c>
      <c r="N53" s="16">
        <f>'Delq By $'!N93</f>
        <v>7850213.648</v>
      </c>
      <c r="O53" s="16">
        <f>'Delq By $'!O93</f>
        <v>7780562.6080000009</v>
      </c>
      <c r="P53" s="16">
        <f>'Delq By $'!P93</f>
        <v>8204209.9560000002</v>
      </c>
      <c r="Q53" s="35"/>
      <c r="R53" s="30">
        <f>AVERAGE(E53:P53)</f>
        <v>8132241.1791666662</v>
      </c>
    </row>
    <row r="54" spans="2:18" x14ac:dyDescent="0.15">
      <c r="B54" s="10"/>
      <c r="C54" s="11"/>
      <c r="D54" s="11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33"/>
    </row>
    <row r="55" spans="2:18" x14ac:dyDescent="0.1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2:18" s="5" customFormat="1" ht="11.25" thickBot="1" x14ac:dyDescent="0.2">
      <c r="B56" s="25"/>
      <c r="C56" s="25"/>
      <c r="D56" s="25">
        <f>'Delq By $'!D106</f>
        <v>42094</v>
      </c>
      <c r="E56" s="25">
        <f>'Delq By $'!E106</f>
        <v>42124</v>
      </c>
      <c r="F56" s="25">
        <f>'Delq By $'!F106</f>
        <v>42155</v>
      </c>
      <c r="G56" s="25">
        <f>'Delq By $'!G106</f>
        <v>42185</v>
      </c>
      <c r="H56" s="25">
        <f>'Delq By $'!H106</f>
        <v>42216</v>
      </c>
      <c r="I56" s="25">
        <f>'Delq By $'!I106</f>
        <v>42247</v>
      </c>
      <c r="J56" s="25">
        <f>'Delq By $'!J106</f>
        <v>42277</v>
      </c>
      <c r="K56" s="25">
        <f>'Delq By $'!K106</f>
        <v>42308</v>
      </c>
      <c r="L56" s="25">
        <f>'Delq By $'!L106</f>
        <v>42338</v>
      </c>
      <c r="M56" s="25">
        <f>'Delq By $'!M106</f>
        <v>42369</v>
      </c>
      <c r="N56" s="25">
        <f>'Delq By $'!N106</f>
        <v>42400</v>
      </c>
      <c r="O56" s="25">
        <f>'Delq By $'!O106</f>
        <v>42429</v>
      </c>
      <c r="P56" s="25">
        <f>'Delq By $'!P106</f>
        <v>42460</v>
      </c>
      <c r="R56" s="25" t="s">
        <v>25</v>
      </c>
    </row>
    <row r="57" spans="2:18" x14ac:dyDescent="0.15">
      <c r="B57" s="22" t="s">
        <v>13</v>
      </c>
      <c r="C57" s="3" t="s">
        <v>3</v>
      </c>
      <c r="D57" s="69">
        <f>IF('Delq By $'!D$112=0,0,'Delq By $'!D107/'Delq By $'!D$112)</f>
        <v>4.9352632941652491E-3</v>
      </c>
      <c r="E57" s="69">
        <f>IF('Delq By $'!E$112=0,0,'Delq By $'!E107/'Delq By $'!E$112)</f>
        <v>4.759318138381775E-3</v>
      </c>
      <c r="F57" s="69">
        <f>IF('Delq By $'!F$112=0,0,'Delq By $'!F107/'Delq By $'!F$112)</f>
        <v>5.2722100361312719E-3</v>
      </c>
      <c r="G57" s="69">
        <f>IF('Delq By $'!G$112=0,0,'Delq By $'!G107/'Delq By $'!G$112)</f>
        <v>4.7184800267402504E-3</v>
      </c>
      <c r="H57" s="69">
        <f>IF('Delq By $'!H$112=0,0,'Delq By $'!H107/'Delq By $'!H$112)</f>
        <v>6.2033619653942551E-3</v>
      </c>
      <c r="I57" s="69">
        <f>IF('Delq By $'!I$112=0,0,'Delq By $'!I107/'Delq By $'!I$112)</f>
        <v>3.8478878689350263E-3</v>
      </c>
      <c r="J57" s="69">
        <f>IF('Delq By $'!J$112=0,0,'Delq By $'!J107/'Delq By $'!J$112)</f>
        <v>5.3598518050355093E-3</v>
      </c>
      <c r="K57" s="69">
        <f>IF('Delq By $'!K$112=0,0,'Delq By $'!K107/'Delq By $'!K$112)</f>
        <v>5.1295337248981098E-3</v>
      </c>
      <c r="L57" s="69">
        <f>IF('Delq By $'!L$112=0,0,'Delq By $'!L107/'Delq By $'!L$112)</f>
        <v>5.722826966818792E-3</v>
      </c>
      <c r="M57" s="69">
        <f>IF('Delq By $'!M$112=0,0,'Delq By $'!M107/'Delq By $'!M$112)</f>
        <v>3.7704365346016718E-3</v>
      </c>
      <c r="N57" s="69">
        <f>IF('Delq By $'!N$112=0,0,'Delq By $'!N107/'Delq By $'!N$112)</f>
        <v>4.6599238322900388E-3</v>
      </c>
      <c r="O57" s="69">
        <f>IF('Delq By $'!O$112=0,0,'Delq By $'!O107/'Delq By $'!O$112)</f>
        <v>4.4621526908912379E-3</v>
      </c>
      <c r="P57" s="69">
        <f>IF('Delq By $'!P$112=0,0,'Delq By $'!P107/'Delq By $'!P$112)</f>
        <v>4.1815663613939949E-3</v>
      </c>
      <c r="Q57" s="74"/>
      <c r="R57" s="71">
        <f>IF('Delq By $'!R$112=0,0,'Delq By $'!R107/'Delq By $'!R$112)</f>
        <v>4.7971889307825135E-3</v>
      </c>
    </row>
    <row r="58" spans="2:18" x14ac:dyDescent="0.15">
      <c r="C58" s="3" t="s">
        <v>0</v>
      </c>
      <c r="D58" s="69">
        <f>IF('Delq By $'!D$112=0,0,'Delq By $'!D108/'Delq By $'!D$112)</f>
        <v>3.1819363093352655E-3</v>
      </c>
      <c r="E58" s="69">
        <f>IF('Delq By $'!E$112=0,0,'Delq By $'!E108/'Delq By $'!E$112)</f>
        <v>2.6889806278961054E-3</v>
      </c>
      <c r="F58" s="69">
        <f>IF('Delq By $'!F$112=0,0,'Delq By $'!F108/'Delq By $'!F$112)</f>
        <v>2.9128710153671833E-3</v>
      </c>
      <c r="G58" s="69">
        <f>IF('Delq By $'!G$112=0,0,'Delq By $'!G108/'Delq By $'!G$112)</f>
        <v>3.1153347888744874E-3</v>
      </c>
      <c r="H58" s="69">
        <f>IF('Delq By $'!H$112=0,0,'Delq By $'!H108/'Delq By $'!H$112)</f>
        <v>3.2452240736655603E-3</v>
      </c>
      <c r="I58" s="69">
        <f>IF('Delq By $'!I$112=0,0,'Delq By $'!I108/'Delq By $'!I$112)</f>
        <v>4.1743352420961907E-3</v>
      </c>
      <c r="J58" s="69">
        <f>IF('Delq By $'!J$112=0,0,'Delq By $'!J108/'Delq By $'!J$112)</f>
        <v>3.2836767906966632E-3</v>
      </c>
      <c r="K58" s="69">
        <f>IF('Delq By $'!K$112=0,0,'Delq By $'!K108/'Delq By $'!K$112)</f>
        <v>4.0731392219524225E-3</v>
      </c>
      <c r="L58" s="69">
        <f>IF('Delq By $'!L$112=0,0,'Delq By $'!L108/'Delq By $'!L$112)</f>
        <v>3.7360018001035933E-3</v>
      </c>
      <c r="M58" s="69">
        <f>IF('Delq By $'!M$112=0,0,'Delq By $'!M108/'Delq By $'!M$112)</f>
        <v>3.6031976910195283E-3</v>
      </c>
      <c r="N58" s="69">
        <f>IF('Delq By $'!N$112=0,0,'Delq By $'!N108/'Delq By $'!N$112)</f>
        <v>2.6991162613603345E-3</v>
      </c>
      <c r="O58" s="69">
        <f>IF('Delq By $'!O$112=0,0,'Delq By $'!O108/'Delq By $'!O$112)</f>
        <v>2.6654346412672354E-3</v>
      </c>
      <c r="P58" s="69">
        <f>IF('Delq By $'!P$112=0,0,'Delq By $'!P108/'Delq By $'!P$112)</f>
        <v>2.7811021878823105E-3</v>
      </c>
      <c r="Q58" s="74"/>
      <c r="R58" s="72">
        <f>IF('Delq By $'!R$112=0,0,'Delq By $'!R108/'Delq By $'!R$112)</f>
        <v>3.2414420406416617E-3</v>
      </c>
    </row>
    <row r="59" spans="2:18" x14ac:dyDescent="0.15">
      <c r="C59" s="3" t="s">
        <v>1</v>
      </c>
      <c r="D59" s="69">
        <f>IF('Delq By $'!D$112=0,0,'Delq By $'!D109/'Delq By $'!D$112)</f>
        <v>2.6440454480446724E-3</v>
      </c>
      <c r="E59" s="69">
        <f>IF('Delq By $'!E$112=0,0,'Delq By $'!E109/'Delq By $'!E$112)</f>
        <v>2.8830696769366038E-3</v>
      </c>
      <c r="F59" s="69">
        <f>IF('Delq By $'!F$112=0,0,'Delq By $'!F109/'Delq By $'!F$112)</f>
        <v>1.4251789234157382E-3</v>
      </c>
      <c r="G59" s="69">
        <f>IF('Delq By $'!G$112=0,0,'Delq By $'!G109/'Delq By $'!G$112)</f>
        <v>2.0438301861286663E-3</v>
      </c>
      <c r="H59" s="69">
        <f>IF('Delq By $'!H$112=0,0,'Delq By $'!H109/'Delq By $'!H$112)</f>
        <v>2.234971005946264E-3</v>
      </c>
      <c r="I59" s="69">
        <f>IF('Delq By $'!I$112=0,0,'Delq By $'!I109/'Delq By $'!I$112)</f>
        <v>2.3840329647980079E-3</v>
      </c>
      <c r="J59" s="69">
        <f>IF('Delq By $'!J$112=0,0,'Delq By $'!J109/'Delq By $'!J$112)</f>
        <v>3.1647657680911128E-3</v>
      </c>
      <c r="K59" s="69">
        <f>IF('Delq By $'!K$112=0,0,'Delq By $'!K109/'Delq By $'!K$112)</f>
        <v>2.4897058337283828E-3</v>
      </c>
      <c r="L59" s="69">
        <f>IF('Delq By $'!L$112=0,0,'Delq By $'!L109/'Delq By $'!L$112)</f>
        <v>3.3726702252826397E-3</v>
      </c>
      <c r="M59" s="69">
        <f>IF('Delq By $'!M$112=0,0,'Delq By $'!M109/'Delq By $'!M$112)</f>
        <v>2.6622860973881291E-3</v>
      </c>
      <c r="N59" s="69">
        <f>IF('Delq By $'!N$112=0,0,'Delq By $'!N109/'Delq By $'!N$112)</f>
        <v>3.1361462610065747E-3</v>
      </c>
      <c r="O59" s="69">
        <f>IF('Delq By $'!O$112=0,0,'Delq By $'!O109/'Delq By $'!O$112)</f>
        <v>1.9835620844953551E-3</v>
      </c>
      <c r="P59" s="69">
        <f>IF('Delq By $'!P$112=0,0,'Delq By $'!P109/'Delq By $'!P$112)</f>
        <v>2.6156833446861157E-3</v>
      </c>
      <c r="Q59" s="74"/>
      <c r="R59" s="72">
        <f>IF('Delq By $'!R$112=0,0,'Delq By $'!R109/'Delq By $'!R$112)</f>
        <v>2.5639054025088839E-3</v>
      </c>
    </row>
    <row r="60" spans="2:18" x14ac:dyDescent="0.15">
      <c r="B60" s="10"/>
      <c r="C60" s="38" t="s">
        <v>2</v>
      </c>
      <c r="D60" s="70">
        <f>IF('Delq By $'!D$112=0,0,'Delq By $'!D110/'Delq By $'!D$112)</f>
        <v>0</v>
      </c>
      <c r="E60" s="70">
        <f>IF('Delq By $'!E$112=0,0,'Delq By $'!E110/'Delq By $'!E$112)</f>
        <v>0</v>
      </c>
      <c r="F60" s="70">
        <f>IF('Delq By $'!F$112=0,0,'Delq By $'!F110/'Delq By $'!F$112)</f>
        <v>2.4306527047792217E-4</v>
      </c>
      <c r="G60" s="70">
        <f>IF('Delq By $'!G$112=0,0,'Delq By $'!G110/'Delq By $'!G$112)</f>
        <v>0</v>
      </c>
      <c r="H60" s="70">
        <f>IF('Delq By $'!H$112=0,0,'Delq By $'!H110/'Delq By $'!H$112)</f>
        <v>6.528876444731097E-5</v>
      </c>
      <c r="I60" s="70">
        <f>IF('Delq By $'!I$112=0,0,'Delq By $'!I110/'Delq By $'!I$112)</f>
        <v>6.0066790625122165E-5</v>
      </c>
      <c r="J60" s="70">
        <f>IF('Delq By $'!J$112=0,0,'Delq By $'!J110/'Delq By $'!J$112)</f>
        <v>5.662942152028879E-5</v>
      </c>
      <c r="K60" s="70">
        <f>IF('Delq By $'!K$112=0,0,'Delq By $'!K110/'Delq By $'!K$112)</f>
        <v>0</v>
      </c>
      <c r="L60" s="70">
        <f>IF('Delq By $'!L$112=0,0,'Delq By $'!L110/'Delq By $'!L$112)</f>
        <v>6.3151365880879541E-5</v>
      </c>
      <c r="M60" s="70">
        <f>IF('Delq By $'!M$112=0,0,'Delq By $'!M110/'Delq By $'!M$112)</f>
        <v>9.5444156569692856E-5</v>
      </c>
      <c r="N60" s="70">
        <f>IF('Delq By $'!N$112=0,0,'Delq By $'!N110/'Delq By $'!N$112)</f>
        <v>0</v>
      </c>
      <c r="O60" s="70">
        <f>IF('Delq By $'!O$112=0,0,'Delq By $'!O110/'Delq By $'!O$112)</f>
        <v>0</v>
      </c>
      <c r="P60" s="70">
        <f>IF('Delq By $'!P$112=0,0,'Delq By $'!P110/'Delq By $'!P$112)</f>
        <v>0</v>
      </c>
      <c r="Q60" s="74"/>
      <c r="R60" s="73">
        <f>IF('Delq By $'!R$112=0,0,'Delq By $'!R110/'Delq By $'!R$112)</f>
        <v>4.4464074078753893E-5</v>
      </c>
    </row>
    <row r="61" spans="2:18" x14ac:dyDescent="0.15">
      <c r="B61" s="10"/>
      <c r="C61" s="3" t="s">
        <v>6</v>
      </c>
      <c r="D61" s="69">
        <f t="shared" ref="D61:P61" si="0">SUM(D57:D60)</f>
        <v>1.0761245051545187E-2</v>
      </c>
      <c r="E61" s="69">
        <f t="shared" si="0"/>
        <v>1.0331368443214485E-2</v>
      </c>
      <c r="F61" s="69">
        <f t="shared" si="0"/>
        <v>9.8533252453921159E-3</v>
      </c>
      <c r="G61" s="69">
        <f t="shared" si="0"/>
        <v>9.8776450017434032E-3</v>
      </c>
      <c r="H61" s="69">
        <f t="shared" si="0"/>
        <v>1.1748845809453391E-2</v>
      </c>
      <c r="I61" s="69">
        <f t="shared" si="0"/>
        <v>1.0466322866454348E-2</v>
      </c>
      <c r="J61" s="69">
        <f t="shared" si="0"/>
        <v>1.1864923785343574E-2</v>
      </c>
      <c r="K61" s="69">
        <f t="shared" si="0"/>
        <v>1.1692378780578916E-2</v>
      </c>
      <c r="L61" s="69">
        <f t="shared" si="0"/>
        <v>1.2894650358085905E-2</v>
      </c>
      <c r="M61" s="69">
        <f t="shared" si="0"/>
        <v>1.0131364479579023E-2</v>
      </c>
      <c r="N61" s="69">
        <f t="shared" si="0"/>
        <v>1.0495186354656948E-2</v>
      </c>
      <c r="O61" s="69">
        <f t="shared" si="0"/>
        <v>9.1111494166538284E-3</v>
      </c>
      <c r="P61" s="69">
        <f t="shared" si="0"/>
        <v>9.5783518939624203E-3</v>
      </c>
      <c r="Q61" s="74"/>
      <c r="R61" s="72">
        <f>IF('Delq By $'!R$112=0,0,'Delq By $'!R111/'Delq By $'!R$112)</f>
        <v>1.0647000448011815E-2</v>
      </c>
    </row>
    <row r="62" spans="2:18" x14ac:dyDescent="0.15">
      <c r="B62" s="10"/>
      <c r="C62" s="12" t="s">
        <v>4</v>
      </c>
      <c r="D62" s="16">
        <f>'Delq By $'!D112</f>
        <v>68903736.179999992</v>
      </c>
      <c r="E62" s="16">
        <f>'Delq By $'!E112</f>
        <v>71734443.900000021</v>
      </c>
      <c r="F62" s="16">
        <f>'Delq By $'!F112</f>
        <v>74893340.230000004</v>
      </c>
      <c r="G62" s="16">
        <f>'Delq By $'!G112</f>
        <v>76989468.629999995</v>
      </c>
      <c r="H62" s="16">
        <f>'Delq By $'!H112</f>
        <v>79357145.809999987</v>
      </c>
      <c r="I62" s="16">
        <f>'Delq By $'!I112</f>
        <v>85407426.410000011</v>
      </c>
      <c r="J62" s="16">
        <f>'Delq By $'!J112</f>
        <v>90591601.720000014</v>
      </c>
      <c r="K62" s="16">
        <f>'Delq By $'!K112</f>
        <v>98120957.379999995</v>
      </c>
      <c r="L62" s="16">
        <f>'Delq By $'!L112</f>
        <v>104310174.57999998</v>
      </c>
      <c r="M62" s="16">
        <f>'Delq By $'!M112</f>
        <v>106856096.45</v>
      </c>
      <c r="N62" s="16">
        <f>'Delq By $'!N112</f>
        <v>110120632.54000001</v>
      </c>
      <c r="O62" s="16">
        <f>'Delq By $'!O112</f>
        <v>116052888.78999999</v>
      </c>
      <c r="P62" s="16">
        <f>'Delq By $'!P112</f>
        <v>119774081.45999998</v>
      </c>
      <c r="Q62" s="35"/>
      <c r="R62" s="30">
        <f>AVERAGE(E62:P62)</f>
        <v>94517354.825000003</v>
      </c>
    </row>
    <row r="63" spans="2:18" x14ac:dyDescent="0.15">
      <c r="B63" s="10"/>
      <c r="C63" s="11"/>
      <c r="D63" s="11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33"/>
    </row>
    <row r="64" spans="2:18" x14ac:dyDescent="0.1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2:18" s="5" customFormat="1" ht="11.25" thickBot="1" x14ac:dyDescent="0.2">
      <c r="B65" s="25"/>
      <c r="C65" s="25"/>
      <c r="D65" s="25">
        <f>'Delq By $'!D125</f>
        <v>42094</v>
      </c>
      <c r="E65" s="25">
        <f>'Delq By $'!E125</f>
        <v>42124</v>
      </c>
      <c r="F65" s="25">
        <f>'Delq By $'!F125</f>
        <v>42155</v>
      </c>
      <c r="G65" s="25">
        <f>'Delq By $'!G125</f>
        <v>42185</v>
      </c>
      <c r="H65" s="25">
        <f>'Delq By $'!H125</f>
        <v>42216</v>
      </c>
      <c r="I65" s="25">
        <f>'Delq By $'!I125</f>
        <v>42247</v>
      </c>
      <c r="J65" s="25">
        <f>'Delq By $'!J125</f>
        <v>42277</v>
      </c>
      <c r="K65" s="25">
        <f>'Delq By $'!K125</f>
        <v>42308</v>
      </c>
      <c r="L65" s="25">
        <f>'Delq By $'!L125</f>
        <v>42338</v>
      </c>
      <c r="M65" s="25">
        <f>'Delq By $'!M125</f>
        <v>42369</v>
      </c>
      <c r="N65" s="25">
        <f>'Delq By $'!N125</f>
        <v>42400</v>
      </c>
      <c r="O65" s="25">
        <f>'Delq By $'!O125</f>
        <v>42429</v>
      </c>
      <c r="P65" s="25">
        <f>'Delq By $'!P125</f>
        <v>42460</v>
      </c>
      <c r="R65" s="25" t="s">
        <v>25</v>
      </c>
    </row>
    <row r="66" spans="2:18" x14ac:dyDescent="0.15">
      <c r="B66" s="22" t="s">
        <v>14</v>
      </c>
      <c r="C66" s="3" t="s">
        <v>3</v>
      </c>
      <c r="D66" s="69">
        <f>IF('Delq By $'!D$131=0,0,'Delq By $'!D126/'Delq By $'!D$131)</f>
        <v>8.7235374285092888E-3</v>
      </c>
      <c r="E66" s="69">
        <f>IF('Delq By $'!E$131=0,0,'Delq By $'!E126/'Delq By $'!E$131)</f>
        <v>7.3657763308795539E-3</v>
      </c>
      <c r="F66" s="69">
        <f>IF('Delq By $'!F$131=0,0,'Delq By $'!F126/'Delq By $'!F$131)</f>
        <v>8.5976843328779071E-3</v>
      </c>
      <c r="G66" s="69">
        <f>IF('Delq By $'!G$131=0,0,'Delq By $'!G126/'Delq By $'!G$131)</f>
        <v>8.8996057368455946E-3</v>
      </c>
      <c r="H66" s="69">
        <f>IF('Delq By $'!H$131=0,0,'Delq By $'!H126/'Delq By $'!H$131)</f>
        <v>7.9858037543082388E-3</v>
      </c>
      <c r="I66" s="69">
        <f>IF('Delq By $'!I$131=0,0,'Delq By $'!I126/'Delq By $'!I$131)</f>
        <v>8.8269299594797845E-3</v>
      </c>
      <c r="J66" s="69">
        <f>IF('Delq By $'!J$131=0,0,'Delq By $'!J126/'Delq By $'!J$131)</f>
        <v>8.8286039939268323E-3</v>
      </c>
      <c r="K66" s="69">
        <f>IF('Delq By $'!K$131=0,0,'Delq By $'!K126/'Delq By $'!K$131)</f>
        <v>8.8202055050790058E-3</v>
      </c>
      <c r="L66" s="69">
        <f>IF('Delq By $'!L$131=0,0,'Delq By $'!L126/'Delq By $'!L$131)</f>
        <v>9.9045016784625045E-3</v>
      </c>
      <c r="M66" s="69">
        <f>IF('Delq By $'!M$131=0,0,'Delq By $'!M126/'Delq By $'!M$131)</f>
        <v>1.0360357132074271E-2</v>
      </c>
      <c r="N66" s="69">
        <f>IF('Delq By $'!N$131=0,0,'Delq By $'!N126/'Delq By $'!N$131)</f>
        <v>1.0177788011186165E-2</v>
      </c>
      <c r="O66" s="69">
        <f>IF('Delq By $'!O$131=0,0,'Delq By $'!O126/'Delq By $'!O$131)</f>
        <v>8.500332700000968E-3</v>
      </c>
      <c r="P66" s="69">
        <f>IF('Delq By $'!P$131=0,0,'Delq By $'!P126/'Delq By $'!P$131)</f>
        <v>9.3395695321666829E-3</v>
      </c>
      <c r="Q66" s="74"/>
      <c r="R66" s="71">
        <f>IF('Delq By $'!R$131=0,0,'Delq By $'!R126/'Delq By $'!R$131)</f>
        <v>8.9857151148303085E-3</v>
      </c>
    </row>
    <row r="67" spans="2:18" x14ac:dyDescent="0.15">
      <c r="C67" s="3" t="s">
        <v>0</v>
      </c>
      <c r="D67" s="69">
        <f>IF('Delq By $'!D$131=0,0,'Delq By $'!D127/'Delq By $'!D$131)</f>
        <v>5.677642799544586E-3</v>
      </c>
      <c r="E67" s="69">
        <f>IF('Delq By $'!E$131=0,0,'Delq By $'!E127/'Delq By $'!E$131)</f>
        <v>5.3581198659613831E-3</v>
      </c>
      <c r="F67" s="69">
        <f>IF('Delq By $'!F$131=0,0,'Delq By $'!F127/'Delq By $'!F$131)</f>
        <v>5.0784672293939272E-3</v>
      </c>
      <c r="G67" s="69">
        <f>IF('Delq By $'!G$131=0,0,'Delq By $'!G127/'Delq By $'!G$131)</f>
        <v>5.1061542513016816E-3</v>
      </c>
      <c r="H67" s="69">
        <f>IF('Delq By $'!H$131=0,0,'Delq By $'!H127/'Delq By $'!H$131)</f>
        <v>5.8541496235445705E-3</v>
      </c>
      <c r="I67" s="69">
        <f>IF('Delq By $'!I$131=0,0,'Delq By $'!I127/'Delq By $'!I$131)</f>
        <v>4.8234659924128575E-3</v>
      </c>
      <c r="J67" s="69">
        <f>IF('Delq By $'!J$131=0,0,'Delq By $'!J127/'Delq By $'!J$131)</f>
        <v>5.6024822409794176E-3</v>
      </c>
      <c r="K67" s="69">
        <f>IF('Delq By $'!K$131=0,0,'Delq By $'!K127/'Delq By $'!K$131)</f>
        <v>5.0269552352561709E-3</v>
      </c>
      <c r="L67" s="69">
        <f>IF('Delq By $'!L$131=0,0,'Delq By $'!L127/'Delq By $'!L$131)</f>
        <v>5.6063827332203733E-3</v>
      </c>
      <c r="M67" s="69">
        <f>IF('Delq By $'!M$131=0,0,'Delq By $'!M127/'Delq By $'!M$131)</f>
        <v>5.2787351872618715E-3</v>
      </c>
      <c r="N67" s="69">
        <f>IF('Delq By $'!N$131=0,0,'Delq By $'!N127/'Delq By $'!N$131)</f>
        <v>6.2757045747083165E-3</v>
      </c>
      <c r="O67" s="69">
        <f>IF('Delq By $'!O$131=0,0,'Delq By $'!O127/'Delq By $'!O$131)</f>
        <v>5.2697887342582931E-3</v>
      </c>
      <c r="P67" s="69">
        <f>IF('Delq By $'!P$131=0,0,'Delq By $'!P127/'Delq By $'!P$131)</f>
        <v>5.8182951315155643E-3</v>
      </c>
      <c r="Q67" s="74"/>
      <c r="R67" s="72">
        <f>IF('Delq By $'!R$131=0,0,'Delq By $'!R127/'Delq By $'!R$131)</f>
        <v>5.4291643009430198E-3</v>
      </c>
    </row>
    <row r="68" spans="2:18" x14ac:dyDescent="0.15">
      <c r="C68" s="3" t="s">
        <v>1</v>
      </c>
      <c r="D68" s="69">
        <f>IF('Delq By $'!D$131=0,0,'Delq By $'!D128/'Delq By $'!D$131)</f>
        <v>4.5635266498577727E-3</v>
      </c>
      <c r="E68" s="69">
        <f>IF('Delq By $'!E$131=0,0,'Delq By $'!E128/'Delq By $'!E$131)</f>
        <v>4.3093225378492894E-3</v>
      </c>
      <c r="F68" s="69">
        <f>IF('Delq By $'!F$131=0,0,'Delq By $'!F128/'Delq By $'!F$131)</f>
        <v>4.1920683751289637E-3</v>
      </c>
      <c r="G68" s="69">
        <f>IF('Delq By $'!G$131=0,0,'Delq By $'!G128/'Delq By $'!G$131)</f>
        <v>3.7378816166555705E-3</v>
      </c>
      <c r="H68" s="69">
        <f>IF('Delq By $'!H$131=0,0,'Delq By $'!H128/'Delq By $'!H$131)</f>
        <v>3.8121766611009756E-3</v>
      </c>
      <c r="I68" s="69">
        <f>IF('Delq By $'!I$131=0,0,'Delq By $'!I128/'Delq By $'!I$131)</f>
        <v>4.0602862004731309E-3</v>
      </c>
      <c r="J68" s="69">
        <f>IF('Delq By $'!J$131=0,0,'Delq By $'!J128/'Delq By $'!J$131)</f>
        <v>3.5778225711844349E-3</v>
      </c>
      <c r="K68" s="69">
        <f>IF('Delq By $'!K$131=0,0,'Delq By $'!K128/'Delq By $'!K$131)</f>
        <v>3.8880438735770808E-3</v>
      </c>
      <c r="L68" s="69">
        <f>IF('Delq By $'!L$131=0,0,'Delq By $'!L128/'Delq By $'!L$131)</f>
        <v>4.370932820453281E-3</v>
      </c>
      <c r="M68" s="69">
        <f>IF('Delq By $'!M$131=0,0,'Delq By $'!M128/'Delq By $'!M$131)</f>
        <v>4.4488241170243031E-3</v>
      </c>
      <c r="N68" s="69">
        <f>IF('Delq By $'!N$131=0,0,'Delq By $'!N128/'Delq By $'!N$131)</f>
        <v>4.5956455709149193E-3</v>
      </c>
      <c r="O68" s="69">
        <f>IF('Delq By $'!O$131=0,0,'Delq By $'!O128/'Delq By $'!O$131)</f>
        <v>4.4131854510885095E-3</v>
      </c>
      <c r="P68" s="69">
        <f>IF('Delq By $'!P$131=0,0,'Delq By $'!P128/'Delq By $'!P$131)</f>
        <v>4.085902203697438E-3</v>
      </c>
      <c r="Q68" s="74"/>
      <c r="R68" s="72">
        <f>IF('Delq By $'!R$131=0,0,'Delq By $'!R128/'Delq By $'!R$131)</f>
        <v>4.1279955829920381E-3</v>
      </c>
    </row>
    <row r="69" spans="2:18" x14ac:dyDescent="0.15">
      <c r="B69" s="10"/>
      <c r="C69" s="38" t="s">
        <v>2</v>
      </c>
      <c r="D69" s="70">
        <f>IF('Delq By $'!D$131=0,0,'Delq By $'!D129/'Delq By $'!D$131)</f>
        <v>8.280300104430512E-3</v>
      </c>
      <c r="E69" s="70">
        <f>IF('Delq By $'!E$131=0,0,'Delq By $'!E129/'Delq By $'!E$131)</f>
        <v>8.8160803244396006E-3</v>
      </c>
      <c r="F69" s="70">
        <f>IF('Delq By $'!F$131=0,0,'Delq By $'!F129/'Delq By $'!F$131)</f>
        <v>8.5423426467170546E-3</v>
      </c>
      <c r="G69" s="70">
        <f>IF('Delq By $'!G$131=0,0,'Delq By $'!G129/'Delq By $'!G$131)</f>
        <v>7.9146251768450696E-3</v>
      </c>
      <c r="H69" s="70">
        <f>IF('Delq By $'!H$131=0,0,'Delq By $'!H129/'Delq By $'!H$131)</f>
        <v>7.2363562113104138E-3</v>
      </c>
      <c r="I69" s="70">
        <f>IF('Delq By $'!I$131=0,0,'Delq By $'!I129/'Delq By $'!I$131)</f>
        <v>6.8542602189711789E-3</v>
      </c>
      <c r="J69" s="70">
        <f>IF('Delq By $'!J$131=0,0,'Delq By $'!J129/'Delq By $'!J$131)</f>
        <v>6.9799792402131678E-3</v>
      </c>
      <c r="K69" s="70">
        <f>IF('Delq By $'!K$131=0,0,'Delq By $'!K129/'Delq By $'!K$131)</f>
        <v>7.1300295929161862E-3</v>
      </c>
      <c r="L69" s="70">
        <f>IF('Delq By $'!L$131=0,0,'Delq By $'!L129/'Delq By $'!L$131)</f>
        <v>7.5665613600392964E-3</v>
      </c>
      <c r="M69" s="70">
        <f>IF('Delq By $'!M$131=0,0,'Delq By $'!M129/'Delq By $'!M$131)</f>
        <v>8.0102601605208344E-3</v>
      </c>
      <c r="N69" s="70">
        <f>IF('Delq By $'!N$131=0,0,'Delq By $'!N129/'Delq By $'!N$131)</f>
        <v>8.6131664742446056E-3</v>
      </c>
      <c r="O69" s="70">
        <f>IF('Delq By $'!O$131=0,0,'Delq By $'!O129/'Delq By $'!O$131)</f>
        <v>8.4979997571487022E-3</v>
      </c>
      <c r="P69" s="70">
        <f>IF('Delq By $'!P$131=0,0,'Delq By $'!P129/'Delq By $'!P$131)</f>
        <v>8.2526444784059589E-3</v>
      </c>
      <c r="Q69" s="74"/>
      <c r="R69" s="73">
        <f>IF('Delq By $'!R$131=0,0,'Delq By $'!R129/'Delq By $'!R$131)</f>
        <v>7.8666197563586598E-3</v>
      </c>
    </row>
    <row r="70" spans="2:18" x14ac:dyDescent="0.15">
      <c r="B70" s="10"/>
      <c r="C70" s="3" t="s">
        <v>6</v>
      </c>
      <c r="D70" s="69">
        <f>IF('Delq By $'!D$131=0,0,'Delq By $'!D130/'Delq By $'!D$131)</f>
        <v>2.7245006982342161E-2</v>
      </c>
      <c r="E70" s="69">
        <f>IF('Delq By $'!E$131=0,0,'Delq By $'!E130/'Delq By $'!E$131)</f>
        <v>2.5849299059129825E-2</v>
      </c>
      <c r="F70" s="69">
        <f>IF('Delq By $'!F$131=0,0,'Delq By $'!F130/'Delq By $'!F$131)</f>
        <v>2.6410562584117853E-2</v>
      </c>
      <c r="G70" s="69">
        <f>IF('Delq By $'!G$131=0,0,'Delq By $'!G130/'Delq By $'!G$131)</f>
        <v>2.5658266781647919E-2</v>
      </c>
      <c r="H70" s="69">
        <f>IF('Delq By $'!H$131=0,0,'Delq By $'!H130/'Delq By $'!H$131)</f>
        <v>2.4888486250264196E-2</v>
      </c>
      <c r="I70" s="69">
        <f>IF('Delq By $'!I$131=0,0,'Delq By $'!I130/'Delq By $'!I$131)</f>
        <v>2.456494237133695E-2</v>
      </c>
      <c r="J70" s="69">
        <f>IF('Delq By $'!J$131=0,0,'Delq By $'!J130/'Delq By $'!J$131)</f>
        <v>2.498888804630385E-2</v>
      </c>
      <c r="K70" s="69">
        <f>IF('Delq By $'!K$131=0,0,'Delq By $'!K130/'Delq By $'!K$131)</f>
        <v>2.486523420682844E-2</v>
      </c>
      <c r="L70" s="69">
        <f>IF('Delq By $'!L$131=0,0,'Delq By $'!L130/'Delq By $'!L$131)</f>
        <v>2.7448378592175453E-2</v>
      </c>
      <c r="M70" s="69">
        <f>IF('Delq By $'!M$131=0,0,'Delq By $'!M130/'Delq By $'!M$131)</f>
        <v>2.809817659688128E-2</v>
      </c>
      <c r="N70" s="69">
        <f>IF('Delq By $'!N$131=0,0,'Delq By $'!N130/'Delq By $'!N$131)</f>
        <v>2.9662304631054005E-2</v>
      </c>
      <c r="O70" s="69">
        <f>IF('Delq By $'!O$131=0,0,'Delq By $'!O130/'Delq By $'!O$131)</f>
        <v>2.6681306642496475E-2</v>
      </c>
      <c r="P70" s="69">
        <f>IF('Delq By $'!P$131=0,0,'Delq By $'!P130/'Delq By $'!P$131)</f>
        <v>2.7496411345785642E-2</v>
      </c>
      <c r="Q70" s="74"/>
      <c r="R70" s="72">
        <f>IF('Delq By $'!R$131=0,0,'Delq By $'!R130/'Delq By $'!R$131)</f>
        <v>2.6409494755124028E-2</v>
      </c>
    </row>
    <row r="71" spans="2:18" x14ac:dyDescent="0.15">
      <c r="B71" s="10"/>
      <c r="C71" s="12" t="s">
        <v>4</v>
      </c>
      <c r="D71" s="16">
        <f>'Delq By $'!D131</f>
        <v>241397766.35999995</v>
      </c>
      <c r="E71" s="16">
        <f>'Delq By $'!E131</f>
        <v>243467315.51999998</v>
      </c>
      <c r="F71" s="16">
        <f>'Delq By $'!F131</f>
        <v>245526310.14000002</v>
      </c>
      <c r="G71" s="16">
        <f>'Delq By $'!G131</f>
        <v>248491858.55999997</v>
      </c>
      <c r="H71" s="16">
        <f>'Delq By $'!H131</f>
        <v>250341297.06999999</v>
      </c>
      <c r="I71" s="16">
        <f>'Delq By $'!I131</f>
        <v>254758553.68999997</v>
      </c>
      <c r="J71" s="16">
        <f>'Delq By $'!J131</f>
        <v>257307362.70000002</v>
      </c>
      <c r="K71" s="16">
        <f>'Delq By $'!K131</f>
        <v>259315386.54999998</v>
      </c>
      <c r="L71" s="16">
        <f>'Delq By $'!L131</f>
        <v>262061591.21000004</v>
      </c>
      <c r="M71" s="16">
        <f>'Delq By $'!M131</f>
        <v>264437585.99000004</v>
      </c>
      <c r="N71" s="16">
        <f>'Delq By $'!N131</f>
        <v>265625891.10999998</v>
      </c>
      <c r="O71" s="16">
        <f>'Delq By $'!O131</f>
        <v>264605710.07999998</v>
      </c>
      <c r="P71" s="16">
        <f>'Delq By $'!P131</f>
        <v>261947444.31999996</v>
      </c>
      <c r="Q71" s="35"/>
      <c r="R71" s="30">
        <f>AVERAGE(E71:P71)</f>
        <v>256490525.57833338</v>
      </c>
    </row>
    <row r="72" spans="2:18" x14ac:dyDescent="0.15">
      <c r="B72" s="10"/>
      <c r="C72" s="11"/>
      <c r="D72" s="11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33"/>
    </row>
    <row r="73" spans="2:18" x14ac:dyDescent="0.15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2:18" s="5" customFormat="1" ht="11.25" thickBot="1" x14ac:dyDescent="0.2">
      <c r="B74" s="24"/>
      <c r="C74" s="24"/>
      <c r="D74" s="25">
        <f>'Delq By $'!D144</f>
        <v>42094</v>
      </c>
      <c r="E74" s="25">
        <f>'Delq By $'!E144</f>
        <v>42124</v>
      </c>
      <c r="F74" s="25">
        <f>'Delq By $'!F144</f>
        <v>42155</v>
      </c>
      <c r="G74" s="25">
        <f>'Delq By $'!G144</f>
        <v>42185</v>
      </c>
      <c r="H74" s="25">
        <f>'Delq By $'!H144</f>
        <v>42216</v>
      </c>
      <c r="I74" s="25">
        <f>'Delq By $'!I144</f>
        <v>42247</v>
      </c>
      <c r="J74" s="25">
        <f>'Delq By $'!J144</f>
        <v>42277</v>
      </c>
      <c r="K74" s="25">
        <f>'Delq By $'!K144</f>
        <v>42308</v>
      </c>
      <c r="L74" s="25">
        <f>'Delq By $'!L144</f>
        <v>42338</v>
      </c>
      <c r="M74" s="25">
        <f>'Delq By $'!M144</f>
        <v>42369</v>
      </c>
      <c r="N74" s="25">
        <f>'Delq By $'!N144</f>
        <v>42400</v>
      </c>
      <c r="O74" s="25">
        <f>'Delq By $'!O144</f>
        <v>42429</v>
      </c>
      <c r="P74" s="25">
        <f>'Delq By $'!P144</f>
        <v>42460</v>
      </c>
      <c r="R74" s="24" t="s">
        <v>25</v>
      </c>
    </row>
    <row r="75" spans="2:18" x14ac:dyDescent="0.15">
      <c r="B75" s="23" t="s">
        <v>16</v>
      </c>
      <c r="C75" s="3" t="s">
        <v>3</v>
      </c>
      <c r="D75" s="75">
        <f>IF('Delq By $'!D$150=0,0,'Delq By $'!D145/'Delq By $'!D$150)</f>
        <v>3.9447337764232362E-3</v>
      </c>
      <c r="E75" s="75">
        <f>IF('Delq By $'!E$150=0,0,'Delq By $'!E145/'Delq By $'!E$150)</f>
        <v>3.1387013013303971E-3</v>
      </c>
      <c r="F75" s="75">
        <f>IF('Delq By $'!F$150=0,0,'Delq By $'!F145/'Delq By $'!F$150)</f>
        <v>3.7185483665273388E-3</v>
      </c>
      <c r="G75" s="75">
        <f>IF('Delq By $'!G$150=0,0,'Delq By $'!G145/'Delq By $'!G$150)</f>
        <v>3.4550791459156609E-3</v>
      </c>
      <c r="H75" s="75">
        <f>IF('Delq By $'!H$150=0,0,'Delq By $'!H145/'Delq By $'!H$150)</f>
        <v>3.6495284128092364E-3</v>
      </c>
      <c r="I75" s="75">
        <f>IF('Delq By $'!I$150=0,0,'Delq By $'!I145/'Delq By $'!I$150)</f>
        <v>3.5561990910502866E-3</v>
      </c>
      <c r="J75" s="75">
        <f>IF('Delq By $'!J$150=0,0,'Delq By $'!J145/'Delq By $'!J$150)</f>
        <v>3.4787027760924392E-3</v>
      </c>
      <c r="K75" s="75">
        <f>IF('Delq By $'!K$150=0,0,'Delq By $'!K145/'Delq By $'!K$150)</f>
        <v>3.3895613300749662E-3</v>
      </c>
      <c r="L75" s="75">
        <f>IF('Delq By $'!L$150=0,0,'Delq By $'!L145/'Delq By $'!L$150)</f>
        <v>3.0063287555364359E-3</v>
      </c>
      <c r="M75" s="75">
        <f>IF('Delq By $'!M$150=0,0,'Delq By $'!M145/'Delq By $'!M$150)</f>
        <v>3.1869702600582066E-3</v>
      </c>
      <c r="N75" s="75">
        <f>IF('Delq By $'!N$150=0,0,'Delq By $'!N145/'Delq By $'!N$150)</f>
        <v>3.6058404605988944E-3</v>
      </c>
      <c r="O75" s="75">
        <f>IF('Delq By $'!O$150=0,0,'Delq By $'!O145/'Delq By $'!O$150)</f>
        <v>3.0726272626441461E-3</v>
      </c>
      <c r="P75" s="75">
        <f>IF('Delq By $'!P$150=0,0,'Delq By $'!P145/'Delq By $'!P$150)</f>
        <v>3.4693359062506518E-3</v>
      </c>
      <c r="Q75" s="74"/>
      <c r="R75" s="76">
        <f>IF('Delq By $'!R$150=0,0,'Delq By $'!R145/'Delq By $'!R$150)</f>
        <v>3.393847352841622E-3</v>
      </c>
    </row>
    <row r="76" spans="2:18" x14ac:dyDescent="0.15">
      <c r="C76" s="3" t="s">
        <v>0</v>
      </c>
      <c r="D76" s="69">
        <f>IF('Delq By $'!D$150=0,0,'Delq By $'!D146/'Delq By $'!D$150)</f>
        <v>1.6679681202893496E-3</v>
      </c>
      <c r="E76" s="69">
        <f>IF('Delq By $'!E$150=0,0,'Delq By $'!E146/'Delq By $'!E$150)</f>
        <v>1.5596633743622773E-3</v>
      </c>
      <c r="F76" s="69">
        <f>IF('Delq By $'!F$150=0,0,'Delq By $'!F146/'Delq By $'!F$150)</f>
        <v>1.5307403974328844E-3</v>
      </c>
      <c r="G76" s="69">
        <f>IF('Delq By $'!G$150=0,0,'Delq By $'!G146/'Delq By $'!G$150)</f>
        <v>1.6231965228558581E-3</v>
      </c>
      <c r="H76" s="69">
        <f>IF('Delq By $'!H$150=0,0,'Delq By $'!H146/'Delq By $'!H$150)</f>
        <v>1.7350681775857922E-3</v>
      </c>
      <c r="I76" s="69">
        <f>IF('Delq By $'!I$150=0,0,'Delq By $'!I146/'Delq By $'!I$150)</f>
        <v>1.7104400970045916E-3</v>
      </c>
      <c r="J76" s="69">
        <f>IF('Delq By $'!J$150=0,0,'Delq By $'!J146/'Delq By $'!J$150)</f>
        <v>1.6356662643793639E-3</v>
      </c>
      <c r="K76" s="69">
        <f>IF('Delq By $'!K$150=0,0,'Delq By $'!K146/'Delq By $'!K$150)</f>
        <v>1.5416619012796813E-3</v>
      </c>
      <c r="L76" s="69">
        <f>IF('Delq By $'!L$150=0,0,'Delq By $'!L146/'Delq By $'!L$150)</f>
        <v>1.5818401508584279E-3</v>
      </c>
      <c r="M76" s="69">
        <f>IF('Delq By $'!M$150=0,0,'Delq By $'!M146/'Delq By $'!M$150)</f>
        <v>1.4282501403908366E-3</v>
      </c>
      <c r="N76" s="69">
        <f>IF('Delq By $'!N$150=0,0,'Delq By $'!N146/'Delq By $'!N$150)</f>
        <v>1.7141211826827442E-3</v>
      </c>
      <c r="O76" s="69">
        <f>IF('Delq By $'!O$150=0,0,'Delq By $'!O146/'Delq By $'!O$150)</f>
        <v>1.2778429724863356E-3</v>
      </c>
      <c r="P76" s="69">
        <f>IF('Delq By $'!P$150=0,0,'Delq By $'!P146/'Delq By $'!P$150)</f>
        <v>1.246227670758177E-3</v>
      </c>
      <c r="Q76" s="69"/>
      <c r="R76" s="77">
        <f>IF('Delq By $'!R$150=0,0,'Delq By $'!R146/'Delq By $'!R$150)</f>
        <v>1.5489558294970941E-3</v>
      </c>
    </row>
    <row r="77" spans="2:18" x14ac:dyDescent="0.15">
      <c r="B77" s="10"/>
      <c r="C77" s="3" t="s">
        <v>1</v>
      </c>
      <c r="D77" s="69">
        <f>IF('Delq By $'!D$150=0,0,'Delq By $'!D147/'Delq By $'!D$150)</f>
        <v>9.404224524546084E-4</v>
      </c>
      <c r="E77" s="69">
        <f>IF('Delq By $'!E$150=0,0,'Delq By $'!E147/'Delq By $'!E$150)</f>
        <v>9.8712171534663228E-4</v>
      </c>
      <c r="F77" s="69">
        <f>IF('Delq By $'!F$150=0,0,'Delq By $'!F147/'Delq By $'!F$150)</f>
        <v>1.132601716313322E-3</v>
      </c>
      <c r="G77" s="69">
        <f>IF('Delq By $'!G$150=0,0,'Delq By $'!G147/'Delq By $'!G$150)</f>
        <v>1.1417358289395499E-3</v>
      </c>
      <c r="H77" s="69">
        <f>IF('Delq By $'!H$150=0,0,'Delq By $'!H147/'Delq By $'!H$150)</f>
        <v>1.1024157301754278E-3</v>
      </c>
      <c r="I77" s="69">
        <f>IF('Delq By $'!I$150=0,0,'Delq By $'!I147/'Delq By $'!I$150)</f>
        <v>1.1093834930470886E-3</v>
      </c>
      <c r="J77" s="69">
        <f>IF('Delq By $'!J$150=0,0,'Delq By $'!J147/'Delq By $'!J$150)</f>
        <v>1.0987697827159559E-3</v>
      </c>
      <c r="K77" s="69">
        <f>IF('Delq By $'!K$150=0,0,'Delq By $'!K147/'Delq By $'!K$150)</f>
        <v>1.2255095030474967E-3</v>
      </c>
      <c r="L77" s="69">
        <f>IF('Delq By $'!L$150=0,0,'Delq By $'!L147/'Delq By $'!L$150)</f>
        <v>1.0015655184969297E-3</v>
      </c>
      <c r="M77" s="69">
        <f>IF('Delq By $'!M$150=0,0,'Delq By $'!M147/'Delq By $'!M$150)</f>
        <v>1.0312397389386702E-3</v>
      </c>
      <c r="N77" s="69">
        <f>IF('Delq By $'!N$150=0,0,'Delq By $'!N147/'Delq By $'!N$150)</f>
        <v>1.0037777028856984E-3</v>
      </c>
      <c r="O77" s="69">
        <f>IF('Delq By $'!O$150=0,0,'Delq By $'!O147/'Delq By $'!O$150)</f>
        <v>9.8092376713167988E-4</v>
      </c>
      <c r="P77" s="69">
        <f>IF('Delq By $'!P$150=0,0,'Delq By $'!P147/'Delq By $'!P$150)</f>
        <v>1.034166891674613E-3</v>
      </c>
      <c r="Q77" s="69"/>
      <c r="R77" s="77">
        <f>IF('Delq By $'!R$150=0,0,'Delq By $'!R147/'Delq By $'!R$150)</f>
        <v>1.0708202161576511E-3</v>
      </c>
    </row>
    <row r="78" spans="2:18" x14ac:dyDescent="0.15">
      <c r="B78" s="10"/>
      <c r="C78" s="8" t="s">
        <v>2</v>
      </c>
      <c r="D78" s="78">
        <f>IF('Delq By $'!D$150=0,0,'Delq By $'!D148/'Delq By $'!D$150)</f>
        <v>1.2835070516954586E-2</v>
      </c>
      <c r="E78" s="78">
        <f>IF('Delq By $'!E$150=0,0,'Delq By $'!E148/'Delq By $'!E$150)</f>
        <v>1.247714981011977E-2</v>
      </c>
      <c r="F78" s="78">
        <f>IF('Delq By $'!F$150=0,0,'Delq By $'!F148/'Delq By $'!F$150)</f>
        <v>1.2516400980115659E-2</v>
      </c>
      <c r="G78" s="78">
        <f>IF('Delq By $'!G$150=0,0,'Delq By $'!G148/'Delq By $'!G$150)</f>
        <v>1.2624868497544278E-2</v>
      </c>
      <c r="H78" s="78">
        <f>IF('Delq By $'!H$150=0,0,'Delq By $'!H148/'Delq By $'!H$150)</f>
        <v>1.2526161536676454E-2</v>
      </c>
      <c r="I78" s="78">
        <f>IF('Delq By $'!I$150=0,0,'Delq By $'!I148/'Delq By $'!I$150)</f>
        <v>1.2303874814712097E-2</v>
      </c>
      <c r="J78" s="78">
        <f>IF('Delq By $'!J$150=0,0,'Delq By $'!J148/'Delq By $'!J$150)</f>
        <v>1.2003862729236824E-2</v>
      </c>
      <c r="K78" s="78">
        <f>IF('Delq By $'!K$150=0,0,'Delq By $'!K148/'Delq By $'!K$150)</f>
        <v>1.1994049777828425E-2</v>
      </c>
      <c r="L78" s="78">
        <f>IF('Delq By $'!L$150=0,0,'Delq By $'!L148/'Delq By $'!L$150)</f>
        <v>1.224574009960851E-2</v>
      </c>
      <c r="M78" s="78">
        <f>IF('Delq By $'!M$150=0,0,'Delq By $'!M148/'Delq By $'!M$150)</f>
        <v>1.2030835449408498E-2</v>
      </c>
      <c r="N78" s="78">
        <f>IF('Delq By $'!N$150=0,0,'Delq By $'!N148/'Delq By $'!N$150)</f>
        <v>1.2095811744940496E-2</v>
      </c>
      <c r="O78" s="78">
        <f>IF('Delq By $'!O$150=0,0,'Delq By $'!O148/'Delq By $'!O$150)</f>
        <v>1.2009268749448979E-2</v>
      </c>
      <c r="P78" s="78">
        <f>IF('Delq By $'!P$150=0,0,'Delq By $'!P148/'Delq By $'!P$150)</f>
        <v>1.1772817591872221E-2</v>
      </c>
      <c r="Q78" s="79"/>
      <c r="R78" s="80">
        <f>IF('Delq By $'!R$150=0,0,'Delq By $'!R148/'Delq By $'!R$150)</f>
        <v>1.2217021946642155E-2</v>
      </c>
    </row>
    <row r="79" spans="2:18" x14ac:dyDescent="0.15">
      <c r="B79" s="10"/>
      <c r="C79" s="3" t="s">
        <v>6</v>
      </c>
      <c r="D79" s="69">
        <f>IF('Delq By $'!D$150=0,0,'Delq By $'!D149/'Delq By $'!D$150)</f>
        <v>1.9388194866121779E-2</v>
      </c>
      <c r="E79" s="69">
        <f>IF('Delq By $'!E$150=0,0,'Delq By $'!E149/'Delq By $'!E$150)</f>
        <v>1.8162636201159075E-2</v>
      </c>
      <c r="F79" s="69">
        <f>IF('Delq By $'!F$150=0,0,'Delq By $'!F149/'Delq By $'!F$150)</f>
        <v>1.8898291460389204E-2</v>
      </c>
      <c r="G79" s="69">
        <f>IF('Delq By $'!G$150=0,0,'Delq By $'!G149/'Delq By $'!G$150)</f>
        <v>1.8844879995255345E-2</v>
      </c>
      <c r="H79" s="69">
        <f>IF('Delq By $'!H$150=0,0,'Delq By $'!H149/'Delq By $'!H$150)</f>
        <v>1.901317385724691E-2</v>
      </c>
      <c r="I79" s="69">
        <f>IF('Delq By $'!I$150=0,0,'Delq By $'!I149/'Delq By $'!I$150)</f>
        <v>1.8679897495814064E-2</v>
      </c>
      <c r="J79" s="69">
        <f>IF('Delq By $'!J$150=0,0,'Delq By $'!J149/'Delq By $'!J$150)</f>
        <v>1.8217001552424582E-2</v>
      </c>
      <c r="K79" s="69">
        <f>IF('Delq By $'!K$150=0,0,'Delq By $'!K149/'Delq By $'!K$150)</f>
        <v>1.8150782512230568E-2</v>
      </c>
      <c r="L79" s="69">
        <f>IF('Delq By $'!L$150=0,0,'Delq By $'!L149/'Delq By $'!L$150)</f>
        <v>1.7835474524500301E-2</v>
      </c>
      <c r="M79" s="69">
        <f>IF('Delq By $'!M$150=0,0,'Delq By $'!M149/'Delq By $'!M$150)</f>
        <v>1.7677295588796212E-2</v>
      </c>
      <c r="N79" s="69">
        <f>IF('Delq By $'!N$150=0,0,'Delq By $'!N149/'Delq By $'!N$150)</f>
        <v>1.8419551091107832E-2</v>
      </c>
      <c r="O79" s="69">
        <f>IF('Delq By $'!O$150=0,0,'Delq By $'!O149/'Delq By $'!O$150)</f>
        <v>1.7340662751711141E-2</v>
      </c>
      <c r="P79" s="69">
        <f>IF('Delq By $'!P$150=0,0,'Delq By $'!P149/'Delq By $'!P$150)</f>
        <v>1.7522548060555664E-2</v>
      </c>
      <c r="Q79" s="79"/>
      <c r="R79" s="81">
        <f>IF('Delq By $'!R$150=0,0,'Delq By $'!R149/'Delq By $'!R$150)</f>
        <v>1.8230645345138522E-2</v>
      </c>
    </row>
    <row r="80" spans="2:18" x14ac:dyDescent="0.15">
      <c r="B80" s="10"/>
      <c r="C80" s="12" t="s">
        <v>4</v>
      </c>
      <c r="D80" s="16">
        <f t="shared" ref="D80:P80" si="1">D17+D26</f>
        <v>5937235627.9100008</v>
      </c>
      <c r="E80" s="16">
        <f t="shared" si="1"/>
        <v>5946377309.6499996</v>
      </c>
      <c r="F80" s="16">
        <f t="shared" si="1"/>
        <v>5935001601.3400011</v>
      </c>
      <c r="G80" s="16">
        <f t="shared" si="1"/>
        <v>5929891922.8000002</v>
      </c>
      <c r="H80" s="16">
        <f t="shared" si="1"/>
        <v>5924117065.1299992</v>
      </c>
      <c r="I80" s="16">
        <f t="shared" si="1"/>
        <v>5929594960.829999</v>
      </c>
      <c r="J80" s="16">
        <f t="shared" si="1"/>
        <v>5934881767.3900013</v>
      </c>
      <c r="K80" s="16">
        <f t="shared" si="1"/>
        <v>5948197579.7600002</v>
      </c>
      <c r="L80" s="16">
        <f t="shared" si="1"/>
        <v>5944694111.4099989</v>
      </c>
      <c r="M80" s="16">
        <f t="shared" si="1"/>
        <v>5933929563.2631998</v>
      </c>
      <c r="N80" s="16">
        <f t="shared" si="1"/>
        <v>5929036015.9331989</v>
      </c>
      <c r="O80" s="16">
        <f t="shared" si="1"/>
        <v>5911048894.6096001</v>
      </c>
      <c r="P80" s="16">
        <f t="shared" si="1"/>
        <v>5889964171.5821991</v>
      </c>
      <c r="Q80" s="16"/>
      <c r="R80" s="43">
        <f>AVERAGE(E80:P80)</f>
        <v>5929727913.6415167</v>
      </c>
    </row>
    <row r="81" spans="2:18" x14ac:dyDescent="0.15">
      <c r="C81" s="3"/>
      <c r="D81" s="3"/>
      <c r="R81" s="67"/>
    </row>
    <row r="82" spans="2:18" x14ac:dyDescent="0.15">
      <c r="R82" s="10"/>
    </row>
    <row r="83" spans="2:18" s="5" customFormat="1" ht="11.25" thickBot="1" x14ac:dyDescent="0.2">
      <c r="B83" s="24"/>
      <c r="C83" s="24"/>
      <c r="D83" s="25">
        <f>'Delq By $'!D165</f>
        <v>42094</v>
      </c>
      <c r="E83" s="25">
        <f>'Delq By $'!E165</f>
        <v>42124</v>
      </c>
      <c r="F83" s="25">
        <f>'Delq By $'!F165</f>
        <v>42155</v>
      </c>
      <c r="G83" s="25">
        <f>'Delq By $'!G165</f>
        <v>42185</v>
      </c>
      <c r="H83" s="25">
        <f>'Delq By $'!H165</f>
        <v>42216</v>
      </c>
      <c r="I83" s="25">
        <f>'Delq By $'!I165</f>
        <v>42247</v>
      </c>
      <c r="J83" s="25">
        <f>'Delq By $'!J165</f>
        <v>42277</v>
      </c>
      <c r="K83" s="25">
        <f>'Delq By $'!K165</f>
        <v>42308</v>
      </c>
      <c r="L83" s="25">
        <f>'Delq By $'!L165</f>
        <v>42338</v>
      </c>
      <c r="M83" s="25">
        <f>'Delq By $'!M165</f>
        <v>42369</v>
      </c>
      <c r="N83" s="25">
        <f>'Delq By $'!N165</f>
        <v>42400</v>
      </c>
      <c r="O83" s="25">
        <f>'Delq By $'!O165</f>
        <v>42429</v>
      </c>
      <c r="P83" s="25">
        <f>'Delq By $'!P165</f>
        <v>42460</v>
      </c>
      <c r="R83" s="24" t="s">
        <v>25</v>
      </c>
    </row>
    <row r="84" spans="2:18" x14ac:dyDescent="0.15">
      <c r="B84" s="23" t="s">
        <v>17</v>
      </c>
      <c r="C84" s="3" t="s">
        <v>3</v>
      </c>
      <c r="D84" s="75">
        <f>IF('Delq By $'!D$171=0,0,'Delq By $'!D166/'Delq By $'!D$171)</f>
        <v>7.8430629853448574E-3</v>
      </c>
      <c r="E84" s="75">
        <f>IF('Delq By $'!E$171=0,0,'Delq By $'!E166/'Delq By $'!E$171)</f>
        <v>6.4505971138938915E-3</v>
      </c>
      <c r="F84" s="75">
        <f>IF('Delq By $'!F$171=0,0,'Delq By $'!F166/'Delq By $'!F$171)</f>
        <v>7.9167710580309841E-3</v>
      </c>
      <c r="G84" s="75">
        <f>IF('Delq By $'!G$171=0,0,'Delq By $'!G166/'Delq By $'!G$171)</f>
        <v>7.7077668467743967E-3</v>
      </c>
      <c r="H84" s="75">
        <f>IF('Delq By $'!H$171=0,0,'Delq By $'!H166/'Delq By $'!H$171)</f>
        <v>7.3912942546149243E-3</v>
      </c>
      <c r="I84" s="75">
        <f>IF('Delq By $'!I$171=0,0,'Delq By $'!I166/'Delq By $'!I$171)</f>
        <v>7.4456081448014619E-3</v>
      </c>
      <c r="J84" s="75">
        <f>IF('Delq By $'!J$171=0,0,'Delq By $'!J166/'Delq By $'!J$171)</f>
        <v>8.0799827905575824E-3</v>
      </c>
      <c r="K84" s="75">
        <f>IF('Delq By $'!K$171=0,0,'Delq By $'!K166/'Delq By $'!K$171)</f>
        <v>7.8536577777390953E-3</v>
      </c>
      <c r="L84" s="75">
        <f>IF('Delq By $'!L$171=0,0,'Delq By $'!L166/'Delq By $'!L$171)</f>
        <v>8.6849688392825978E-3</v>
      </c>
      <c r="M84" s="75">
        <f>IF('Delq By $'!M$171=0,0,'Delq By $'!M166/'Delq By $'!M$171)</f>
        <v>8.2576634170843047E-3</v>
      </c>
      <c r="N84" s="75">
        <f>IF('Delq By $'!N$171=0,0,'Delq By $'!N166/'Delq By $'!N$171)</f>
        <v>8.4995199592337815E-3</v>
      </c>
      <c r="O84" s="75">
        <f>IF('Delq By $'!O$171=0,0,'Delq By $'!O166/'Delq By $'!O$171)</f>
        <v>7.3405677596322808E-3</v>
      </c>
      <c r="P84" s="75">
        <f>IF('Delq By $'!P$171=0,0,'Delq By $'!P166/'Delq By $'!P$171)</f>
        <v>7.7543971217669868E-3</v>
      </c>
      <c r="Q84" s="74"/>
      <c r="R84" s="76">
        <f>IF('Delq By $'!R$171=0,0,'Delq By $'!R166/'Delq By $'!R$171)</f>
        <v>7.7993610532321204E-3</v>
      </c>
    </row>
    <row r="85" spans="2:18" x14ac:dyDescent="0.15">
      <c r="C85" s="3" t="s">
        <v>0</v>
      </c>
      <c r="D85" s="69">
        <f>IF('Delq By $'!D$171=0,0,'Delq By $'!D167/'Delq By $'!D$171)</f>
        <v>4.7926231056142051E-3</v>
      </c>
      <c r="E85" s="69">
        <f>IF('Delq By $'!E$171=0,0,'Delq By $'!E167/'Delq By $'!E$171)</f>
        <v>4.6806449197669426E-3</v>
      </c>
      <c r="F85" s="69">
        <f>IF('Delq By $'!F$171=0,0,'Delq By $'!F167/'Delq By $'!F$171)</f>
        <v>4.3916153637934396E-3</v>
      </c>
      <c r="G85" s="69">
        <f>IF('Delq By $'!G$171=0,0,'Delq By $'!G167/'Delq By $'!G$171)</f>
        <v>4.6834544351739959E-3</v>
      </c>
      <c r="H85" s="69">
        <f>IF('Delq By $'!H$171=0,0,'Delq By $'!H167/'Delq By $'!H$171)</f>
        <v>5.0728221024939155E-3</v>
      </c>
      <c r="I85" s="69">
        <f>IF('Delq By $'!I$171=0,0,'Delq By $'!I167/'Delq By $'!I$171)</f>
        <v>4.4838894496815095E-3</v>
      </c>
      <c r="J85" s="69">
        <f>IF('Delq By $'!J$171=0,0,'Delq By $'!J167/'Delq By $'!J$171)</f>
        <v>4.8815851849681527E-3</v>
      </c>
      <c r="K85" s="69">
        <f>IF('Delq By $'!K$171=0,0,'Delq By $'!K167/'Delq By $'!K$171)</f>
        <v>4.6189431882805538E-3</v>
      </c>
      <c r="L85" s="69">
        <f>IF('Delq By $'!L$171=0,0,'Delq By $'!L167/'Delq By $'!L$171)</f>
        <v>4.8826933473689561E-3</v>
      </c>
      <c r="M85" s="69">
        <f>IF('Delq By $'!M$171=0,0,'Delq By $'!M167/'Delq By $'!M$171)</f>
        <v>4.8042771233361729E-3</v>
      </c>
      <c r="N85" s="69">
        <f>IF('Delq By $'!N$171=0,0,'Delq By $'!N167/'Delq By $'!N$171)</f>
        <v>5.1942242196380923E-3</v>
      </c>
      <c r="O85" s="69">
        <f>IF('Delq By $'!O$171=0,0,'Delq By $'!O167/'Delq By $'!O$171)</f>
        <v>4.3855843454681936E-3</v>
      </c>
      <c r="P85" s="69">
        <f>IF('Delq By $'!P$171=0,0,'Delq By $'!P167/'Delq By $'!P$171)</f>
        <v>4.6597742589960262E-3</v>
      </c>
      <c r="Q85" s="69"/>
      <c r="R85" s="77">
        <f>IF('Delq By $'!R$171=0,0,'Delq By $'!R167/'Delq By $'!R$171)</f>
        <v>4.7304157805632832E-3</v>
      </c>
    </row>
    <row r="86" spans="2:18" x14ac:dyDescent="0.15">
      <c r="B86" s="10"/>
      <c r="C86" s="3" t="s">
        <v>1</v>
      </c>
      <c r="D86" s="69">
        <f>IF('Delq By $'!D$171=0,0,'Delq By $'!D168/'Delq By $'!D$171)</f>
        <v>3.9254420370455371E-3</v>
      </c>
      <c r="E86" s="69">
        <f>IF('Delq By $'!E$171=0,0,'Delq By $'!E168/'Delq By $'!E$171)</f>
        <v>3.6934933671530328E-3</v>
      </c>
      <c r="F86" s="69">
        <f>IF('Delq By $'!F$171=0,0,'Delq By $'!F168/'Delq By $'!F$171)</f>
        <v>3.4046276640259882E-3</v>
      </c>
      <c r="G86" s="69">
        <f>IF('Delq By $'!G$171=0,0,'Delq By $'!G168/'Delq By $'!G$171)</f>
        <v>3.1675077721412363E-3</v>
      </c>
      <c r="H86" s="69">
        <f>IF('Delq By $'!H$171=0,0,'Delq By $'!H168/'Delq By $'!H$171)</f>
        <v>3.4642976401462883E-3</v>
      </c>
      <c r="I86" s="69">
        <f>IF('Delq By $'!I$171=0,0,'Delq By $'!I168/'Delq By $'!I$171)</f>
        <v>3.4320364480186121E-3</v>
      </c>
      <c r="J86" s="69">
        <f>IF('Delq By $'!J$171=0,0,'Delq By $'!J168/'Delq By $'!J$171)</f>
        <v>3.2563824288188914E-3</v>
      </c>
      <c r="K86" s="69">
        <f>IF('Delq By $'!K$171=0,0,'Delq By $'!K168/'Delq By $'!K$171)</f>
        <v>3.3534201338289303E-3</v>
      </c>
      <c r="L86" s="69">
        <f>IF('Delq By $'!L$171=0,0,'Delq By $'!L168/'Delq By $'!L$171)</f>
        <v>3.8439084310016446E-3</v>
      </c>
      <c r="M86" s="69">
        <f>IF('Delq By $'!M$171=0,0,'Delq By $'!M168/'Delq By $'!M$171)</f>
        <v>3.7573767260448551E-3</v>
      </c>
      <c r="N86" s="69">
        <f>IF('Delq By $'!N$171=0,0,'Delq By $'!N168/'Delq By $'!N$171)</f>
        <v>3.9281201249875258E-3</v>
      </c>
      <c r="O86" s="69">
        <f>IF('Delq By $'!O$171=0,0,'Delq By $'!O168/'Delq By $'!O$171)</f>
        <v>3.5429420496245791E-3</v>
      </c>
      <c r="P86" s="69">
        <f>IF('Delq By $'!P$171=0,0,'Delq By $'!P168/'Delq By $'!P$171)</f>
        <v>3.4649293635379496E-3</v>
      </c>
      <c r="Q86" s="69"/>
      <c r="R86" s="77">
        <f>IF('Delq By $'!R$171=0,0,'Delq By $'!R168/'Delq By $'!R$171)</f>
        <v>3.5314452193232777E-3</v>
      </c>
    </row>
    <row r="87" spans="2:18" x14ac:dyDescent="0.15">
      <c r="B87" s="10"/>
      <c r="C87" s="8" t="s">
        <v>2</v>
      </c>
      <c r="D87" s="78">
        <f>IF('Delq By $'!D$171=0,0,'Delq By $'!D169/'Delq By $'!D$171)</f>
        <v>6.0523544470214375E-3</v>
      </c>
      <c r="E87" s="78">
        <f>IF('Delq By $'!E$171=0,0,'Delq By $'!E169/'Delq By $'!E$171)</f>
        <v>6.5148685139518776E-3</v>
      </c>
      <c r="F87" s="78">
        <f>IF('Delq By $'!F$171=0,0,'Delq By $'!F169/'Delq By $'!F$171)</f>
        <v>6.3320716320846493E-3</v>
      </c>
      <c r="G87" s="78">
        <f>IF('Delq By $'!G$171=0,0,'Delq By $'!G169/'Delq By $'!G$171)</f>
        <v>5.7024507494013166E-3</v>
      </c>
      <c r="H87" s="78">
        <f>IF('Delq By $'!H$171=0,0,'Delq By $'!H169/'Delq By $'!H$171)</f>
        <v>5.2200818859881003E-3</v>
      </c>
      <c r="I87" s="78">
        <f>IF('Delq By $'!I$171=0,0,'Delq By $'!I169/'Delq By $'!I$171)</f>
        <v>4.9293102470315446E-3</v>
      </c>
      <c r="J87" s="78">
        <f>IF('Delq By $'!J$171=0,0,'Delq By $'!J169/'Delq By $'!J$171)</f>
        <v>4.9916572018883091E-3</v>
      </c>
      <c r="K87" s="78">
        <f>IF('Delq By $'!K$171=0,0,'Delq By $'!K169/'Delq By $'!K$171)</f>
        <v>4.9260018356860327E-3</v>
      </c>
      <c r="L87" s="78">
        <f>IF('Delq By $'!L$171=0,0,'Delq By $'!L169/'Delq By $'!L$171)</f>
        <v>5.2221816020269676E-3</v>
      </c>
      <c r="M87" s="78">
        <f>IF('Delq By $'!M$171=0,0,'Delq By $'!M169/'Delq By $'!M$171)</f>
        <v>5.4984468475878919E-3</v>
      </c>
      <c r="N87" s="78">
        <f>IF('Delq By $'!N$171=0,0,'Delq By $'!N169/'Delq By $'!N$171)</f>
        <v>5.7202081157448556E-3</v>
      </c>
      <c r="O87" s="78">
        <f>IF('Delq By $'!O$171=0,0,'Delq By $'!O169/'Delq By $'!O$171)</f>
        <v>5.5344205736046256E-3</v>
      </c>
      <c r="P87" s="78">
        <f>IF('Delq By $'!P$171=0,0,'Delq By $'!P169/'Delq By $'!P$171)</f>
        <v>5.3137770574299597E-3</v>
      </c>
      <c r="Q87" s="79"/>
      <c r="R87" s="80">
        <f>IF('Delq By $'!R$171=0,0,'Delq By $'!R169/'Delq By $'!R$171)</f>
        <v>5.4797159592754772E-3</v>
      </c>
    </row>
    <row r="88" spans="2:18" x14ac:dyDescent="0.15">
      <c r="B88" s="10"/>
      <c r="C88" s="3" t="s">
        <v>6</v>
      </c>
      <c r="D88" s="69">
        <f>IF('Delq By $'!D$171=0,0,'Delq By $'!D170/'Delq By $'!D$171)</f>
        <v>2.2613482575026038E-2</v>
      </c>
      <c r="E88" s="69">
        <f>IF('Delq By $'!E$171=0,0,'Delq By $'!E170/'Delq By $'!E$171)</f>
        <v>2.1339603914765741E-2</v>
      </c>
      <c r="F88" s="69">
        <f>IF('Delq By $'!F$171=0,0,'Delq By $'!F170/'Delq By $'!F$171)</f>
        <v>2.2045085717935065E-2</v>
      </c>
      <c r="G88" s="69">
        <f>IF('Delq By $'!G$171=0,0,'Delq By $'!G170/'Delq By $'!G$171)</f>
        <v>2.1261179803490945E-2</v>
      </c>
      <c r="H88" s="69">
        <f>IF('Delq By $'!H$171=0,0,'Delq By $'!H170/'Delq By $'!H$171)</f>
        <v>2.1148495883243228E-2</v>
      </c>
      <c r="I88" s="69">
        <f>IF('Delq By $'!I$171=0,0,'Delq By $'!I170/'Delq By $'!I$171)</f>
        <v>2.0290844289533129E-2</v>
      </c>
      <c r="J88" s="69">
        <f>IF('Delq By $'!J$171=0,0,'Delq By $'!J170/'Delq By $'!J$171)</f>
        <v>2.1209607606232934E-2</v>
      </c>
      <c r="K88" s="69">
        <f>IF('Delq By $'!K$171=0,0,'Delq By $'!K170/'Delq By $'!K$171)</f>
        <v>2.0752022935534613E-2</v>
      </c>
      <c r="L88" s="69">
        <f>IF('Delq By $'!L$171=0,0,'Delq By $'!L170/'Delq By $'!L$171)</f>
        <v>2.2633752219680163E-2</v>
      </c>
      <c r="M88" s="69">
        <f>IF('Delq By $'!M$171=0,0,'Delq By $'!M170/'Delq By $'!M$171)</f>
        <v>2.2317764114053219E-2</v>
      </c>
      <c r="N88" s="69">
        <f>IF('Delq By $'!N$171=0,0,'Delq By $'!N170/'Delq By $'!N$171)</f>
        <v>2.3342072419604253E-2</v>
      </c>
      <c r="O88" s="69">
        <f>IF('Delq By $'!O$171=0,0,'Delq By $'!O170/'Delq By $'!O$171)</f>
        <v>2.080351472832968E-2</v>
      </c>
      <c r="P88" s="69">
        <f>IF('Delq By $'!P$171=0,0,'Delq By $'!P170/'Delq By $'!P$171)</f>
        <v>2.119287780173092E-2</v>
      </c>
      <c r="Q88" s="79"/>
      <c r="R88" s="81">
        <f>IF('Delq By $'!R$171=0,0,'Delq By $'!R170/'Delq By $'!R$171)</f>
        <v>2.1540938012394158E-2</v>
      </c>
    </row>
    <row r="89" spans="2:18" x14ac:dyDescent="0.15">
      <c r="B89" s="10"/>
      <c r="C89" s="12" t="s">
        <v>4</v>
      </c>
      <c r="D89" s="16">
        <f>D35+D44+D53+D62+D71</f>
        <v>342223453.38999999</v>
      </c>
      <c r="E89" s="16">
        <f t="shared" ref="E89:P89" si="2">E35+E44+E53+E62+E71</f>
        <v>346428893.40999997</v>
      </c>
      <c r="F89" s="16">
        <f t="shared" si="2"/>
        <v>350903187.63</v>
      </c>
      <c r="G89" s="16">
        <f t="shared" si="2"/>
        <v>355374013.56999993</v>
      </c>
      <c r="H89" s="16">
        <f t="shared" si="2"/>
        <v>359039438.63999999</v>
      </c>
      <c r="I89" s="16">
        <f t="shared" si="2"/>
        <v>369435129.61000001</v>
      </c>
      <c r="J89" s="16">
        <f t="shared" si="2"/>
        <v>376732717</v>
      </c>
      <c r="K89" s="16">
        <f t="shared" si="2"/>
        <v>385832188.74000001</v>
      </c>
      <c r="L89" s="16">
        <f t="shared" si="2"/>
        <v>394616627.12</v>
      </c>
      <c r="M89" s="16">
        <f t="shared" si="2"/>
        <v>399104758.27600002</v>
      </c>
      <c r="N89" s="16">
        <f t="shared" si="2"/>
        <v>403079024.98399997</v>
      </c>
      <c r="O89" s="16">
        <f t="shared" si="2"/>
        <v>407762436.91399997</v>
      </c>
      <c r="P89" s="16">
        <f t="shared" si="2"/>
        <v>409071041.65399992</v>
      </c>
      <c r="Q89" s="16"/>
      <c r="R89" s="43">
        <f>AVERAGE(E89:P89)</f>
        <v>379781621.46233338</v>
      </c>
    </row>
    <row r="90" spans="2:18" x14ac:dyDescent="0.15">
      <c r="C90" s="3"/>
      <c r="D90" s="3"/>
      <c r="R90" s="67"/>
    </row>
    <row r="91" spans="2:18" x14ac:dyDescent="0.15">
      <c r="R91" s="10"/>
    </row>
    <row r="92" spans="2:18" s="5" customFormat="1" ht="11.25" thickBot="1" x14ac:dyDescent="0.2">
      <c r="B92" s="4"/>
      <c r="C92" s="4"/>
      <c r="D92" s="25">
        <f>'Delq By $'!D186</f>
        <v>42094</v>
      </c>
      <c r="E92" s="25">
        <f>'Delq By $'!E186</f>
        <v>42124</v>
      </c>
      <c r="F92" s="25">
        <f>'Delq By $'!F186</f>
        <v>42155</v>
      </c>
      <c r="G92" s="25">
        <f>'Delq By $'!G186</f>
        <v>42185</v>
      </c>
      <c r="H92" s="25">
        <f>'Delq By $'!H186</f>
        <v>42216</v>
      </c>
      <c r="I92" s="25">
        <f>'Delq By $'!I186</f>
        <v>42247</v>
      </c>
      <c r="J92" s="25">
        <f>'Delq By $'!J186</f>
        <v>42277</v>
      </c>
      <c r="K92" s="25">
        <f>'Delq By $'!K186</f>
        <v>42308</v>
      </c>
      <c r="L92" s="25">
        <f>'Delq By $'!L186</f>
        <v>42338</v>
      </c>
      <c r="M92" s="25">
        <f>'Delq By $'!M186</f>
        <v>42369</v>
      </c>
      <c r="N92" s="25">
        <f>'Delq By $'!N186</f>
        <v>42400</v>
      </c>
      <c r="O92" s="25">
        <f>'Delq By $'!O186</f>
        <v>42429</v>
      </c>
      <c r="P92" s="25">
        <f>'Delq By $'!P186</f>
        <v>42460</v>
      </c>
      <c r="R92" s="4" t="s">
        <v>25</v>
      </c>
    </row>
    <row r="93" spans="2:18" x14ac:dyDescent="0.15">
      <c r="B93" s="9" t="s">
        <v>18</v>
      </c>
      <c r="C93" s="3" t="s">
        <v>3</v>
      </c>
      <c r="D93" s="82">
        <f>IF('Delq By $'!D$192=0,0,'Delq By $'!D187/'Delq By $'!D$192)</f>
        <v>4.1571883313547536E-3</v>
      </c>
      <c r="E93" s="82">
        <f>IF('Delq By $'!E$192=0,0,'Delq By $'!E187/'Delq By $'!E$192)</f>
        <v>3.3210263824488442E-3</v>
      </c>
      <c r="F93" s="82">
        <f>IF('Delq By $'!F$192=0,0,'Delq By $'!F187/'Delq By $'!F$192)</f>
        <v>3.9529091744438423E-3</v>
      </c>
      <c r="G93" s="82">
        <f>IF('Delq By $'!G$192=0,0,'Delq By $'!G187/'Delq By $'!G$192)</f>
        <v>3.6955295440394323E-3</v>
      </c>
      <c r="H93" s="82">
        <f>IF('Delq By $'!H$192=0,0,'Delq By $'!H187/'Delq By $'!H$192)</f>
        <v>3.8633447496390053E-3</v>
      </c>
      <c r="I93" s="82">
        <f>IF('Delq By $'!I$192=0,0,'Delq By $'!I187/'Delq By $'!I$192)</f>
        <v>3.7843110888100091E-3</v>
      </c>
      <c r="J93" s="82">
        <f>IF('Delq By $'!J$192=0,0,'Delq By $'!J187/'Delq By $'!J$192)</f>
        <v>3.7533476749237065E-3</v>
      </c>
      <c r="K93" s="82">
        <f>IF('Delq By $'!K$192=0,0,'Delq By $'!K187/'Delq By $'!K$192)</f>
        <v>3.6614880759381452E-3</v>
      </c>
      <c r="L93" s="82">
        <f>IF('Delq By $'!L$192=0,0,'Delq By $'!L187/'Delq By $'!L$192)</f>
        <v>3.3598192040888882E-3</v>
      </c>
      <c r="M93" s="82">
        <f>IF('Delq By $'!M$192=0,0,'Delq By $'!M187/'Delq By $'!M$192)</f>
        <v>3.5065228890158234E-3</v>
      </c>
      <c r="N93" s="82">
        <f>IF('Delq By $'!N$192=0,0,'Delq By $'!N187/'Delq By $'!N$192)</f>
        <v>3.917353998831803E-3</v>
      </c>
      <c r="O93" s="82">
        <f>IF('Delq By $'!O$192=0,0,'Delq By $'!O187/'Delq By $'!O$192)</f>
        <v>3.3480439076978932E-3</v>
      </c>
      <c r="P93" s="82">
        <f>IF('Delq By $'!P$192=0,0,'Delq By $'!P187/'Delq By $'!P$192)</f>
        <v>3.7476157373109789E-3</v>
      </c>
      <c r="Q93" s="83"/>
      <c r="R93" s="84">
        <f>IF('Delq By $'!R$192=0,0,'Delq By $'!R187/'Delq By $'!R$192)</f>
        <v>3.6590237706281572E-3</v>
      </c>
    </row>
    <row r="94" spans="2:18" x14ac:dyDescent="0.15">
      <c r="C94" s="3" t="s">
        <v>0</v>
      </c>
      <c r="D94" s="69">
        <f>IF('Delq By $'!D$192=0,0,'Delq By $'!D188/'Delq By $'!D$192)</f>
        <v>1.8382583006831634E-3</v>
      </c>
      <c r="E94" s="69">
        <f>IF('Delq By $'!E$192=0,0,'Delq By $'!E188/'Delq By $'!E$192)</f>
        <v>1.7314783243605493E-3</v>
      </c>
      <c r="F94" s="69">
        <f>IF('Delq By $'!F$192=0,0,'Delq By $'!F188/'Delq By $'!F$192)</f>
        <v>1.6904453530135566E-3</v>
      </c>
      <c r="G94" s="69">
        <f>IF('Delq By $'!G$192=0,0,'Delq By $'!G188/'Delq By $'!G$192)</f>
        <v>1.7962259774357773E-3</v>
      </c>
      <c r="H94" s="69">
        <f>IF('Delq By $'!H$192=0,0,'Delq By $'!H188/'Delq By $'!H$192)</f>
        <v>1.9257979954406263E-3</v>
      </c>
      <c r="I94" s="69">
        <f>IF('Delq By $'!I$192=0,0,'Delq By $'!I188/'Delq By $'!I$192)</f>
        <v>1.8731015871644833E-3</v>
      </c>
      <c r="J94" s="69">
        <f>IF('Delq By $'!J$192=0,0,'Delq By $'!J188/'Delq By $'!J$192)</f>
        <v>1.8294112811479705E-3</v>
      </c>
      <c r="K94" s="69">
        <f>IF('Delq By $'!K$192=0,0,'Delq By $'!K188/'Delq By $'!K$192)</f>
        <v>1.7291119477314469E-3</v>
      </c>
      <c r="L94" s="69">
        <f>IF('Delq By $'!L$192=0,0,'Delq By $'!L188/'Delq By $'!L$192)</f>
        <v>1.7873154160332825E-3</v>
      </c>
      <c r="M94" s="69">
        <f>IF('Delq By $'!M$192=0,0,'Delq By $'!M188/'Delq By $'!M$192)</f>
        <v>1.6410057271368402E-3</v>
      </c>
      <c r="N94" s="69">
        <f>IF('Delq By $'!N$192=0,0,'Delq By $'!N188/'Delq By $'!N$192)</f>
        <v>1.9356516712975926E-3</v>
      </c>
      <c r="O94" s="69">
        <f>IF('Delq By $'!O$192=0,0,'Delq By $'!O188/'Delq By $'!O$192)</f>
        <v>1.4783902161148281E-3</v>
      </c>
      <c r="P94" s="69">
        <f>IF('Delq By $'!P$192=0,0,'Delq By $'!P188/'Delq By $'!P$192)</f>
        <v>1.4679097238527025E-3</v>
      </c>
      <c r="Q94" s="69"/>
      <c r="R94" s="85">
        <f>IF('Delq By $'!R$192=0,0,'Delq By $'!R188/'Delq By $'!R$192)</f>
        <v>1.740454077040911E-3</v>
      </c>
    </row>
    <row r="95" spans="2:18" x14ac:dyDescent="0.15">
      <c r="C95" s="3" t="s">
        <v>1</v>
      </c>
      <c r="D95" s="69">
        <f>IF('Delq By $'!D$192=0,0,'Delq By $'!D189/'Delq By $'!D$192)</f>
        <v>1.1031026606460447E-3</v>
      </c>
      <c r="E95" s="69">
        <f>IF('Delq By $'!E$192=0,0,'Delq By $'!E189/'Delq By $'!E$192)</f>
        <v>1.1361117376415468E-3</v>
      </c>
      <c r="F95" s="69">
        <f>IF('Delq By $'!F$192=0,0,'Delq By $'!F189/'Delq By $'!F$192)</f>
        <v>1.2594348730657781E-3</v>
      </c>
      <c r="G95" s="69">
        <f>IF('Delq By $'!G$192=0,0,'Delq By $'!G189/'Delq By $'!G$192)</f>
        <v>1.2562746111201583E-3</v>
      </c>
      <c r="H95" s="69">
        <f>IF('Delq By $'!H$192=0,0,'Delq By $'!H189/'Delq By $'!H$192)</f>
        <v>1.2373811340422721E-3</v>
      </c>
      <c r="I95" s="69">
        <f>IF('Delq By $'!I$192=0,0,'Delq By $'!I189/'Delq By $'!I$192)</f>
        <v>1.2456059881199796E-3</v>
      </c>
      <c r="J95" s="69">
        <f>IF('Delq By $'!J$192=0,0,'Delq By $'!J189/'Delq By $'!J$192)</f>
        <v>1.2275551000718015E-3</v>
      </c>
      <c r="K95" s="69">
        <f>IF('Delq By $'!K$192=0,0,'Delq By $'!K189/'Delq By $'!K$192)</f>
        <v>1.3551294205604426E-3</v>
      </c>
      <c r="L95" s="69">
        <f>IF('Delq By $'!L$192=0,0,'Delq By $'!L189/'Delq By $'!L$192)</f>
        <v>1.1784989138633698E-3</v>
      </c>
      <c r="M95" s="69">
        <f>IF('Delq By $'!M$192=0,0,'Delq By $'!M189/'Delq By $'!M$192)</f>
        <v>1.2030395726401624E-3</v>
      </c>
      <c r="N95" s="69">
        <f>IF('Delq By $'!N$192=0,0,'Delq By $'!N189/'Delq By $'!N$192)</f>
        <v>1.1899305261688039E-3</v>
      </c>
      <c r="O95" s="69">
        <f>IF('Delq By $'!O$192=0,0,'Delq By $'!O189/'Delq By $'!O$192)</f>
        <v>1.1462546756643812E-3</v>
      </c>
      <c r="P95" s="69">
        <f>IF('Delq By $'!P$192=0,0,'Delq By $'!P189/'Delq By $'!P$192)</f>
        <v>1.1920251195964295E-3</v>
      </c>
      <c r="Q95" s="86"/>
      <c r="R95" s="85">
        <f>IF('Delq By $'!R$192=0,0,'Delq By $'!R189/'Delq By $'!R$192)</f>
        <v>1.218930009528083E-3</v>
      </c>
    </row>
    <row r="96" spans="2:18" x14ac:dyDescent="0.15">
      <c r="B96" s="10"/>
      <c r="C96" s="50" t="s">
        <v>2</v>
      </c>
      <c r="D96" s="87">
        <f>IF('Delq By $'!D$192=0,0,'Delq By $'!D190/'Delq By $'!D$192)</f>
        <v>1.2465420124020448E-2</v>
      </c>
      <c r="E96" s="87">
        <f>IF('Delq By $'!E$192=0,0,'Delq By $'!E190/'Delq By $'!E$192)</f>
        <v>1.214891683345092E-2</v>
      </c>
      <c r="F96" s="87">
        <f>IF('Delq By $'!F$192=0,0,'Delq By $'!F190/'Delq By $'!F$192)</f>
        <v>1.2171168121134762E-2</v>
      </c>
      <c r="G96" s="87">
        <f>IF('Delq By $'!G$192=0,0,'Delq By $'!G190/'Delq By $'!G$192)</f>
        <v>1.2233469405816023E-2</v>
      </c>
      <c r="H96" s="87">
        <f>IF('Delq By $'!H$192=0,0,'Delq By $'!H190/'Delq By $'!H$192)</f>
        <v>1.2108669033526431E-2</v>
      </c>
      <c r="I96" s="87">
        <f>IF('Delq By $'!I$192=0,0,'Delq By $'!I190/'Delq By $'!I$192)</f>
        <v>1.1871360097722064E-2</v>
      </c>
      <c r="J96" s="87">
        <f>IF('Delq By $'!J$192=0,0,'Delq By $'!J190/'Delq By $'!J$192)</f>
        <v>1.1585312571109455E-2</v>
      </c>
      <c r="K96" s="87">
        <f>IF('Delq By $'!K$192=0,0,'Delq By $'!K190/'Delq By $'!K$192)</f>
        <v>1.156350547865285E-2</v>
      </c>
      <c r="L96" s="87">
        <f>IF('Delq By $'!L$192=0,0,'Delq By $'!L190/'Delq By $'!L$192)</f>
        <v>1.1808529639510706E-2</v>
      </c>
      <c r="M96" s="87">
        <f>IF('Delq By $'!M$192=0,0,'Delq By $'!M190/'Delq By $'!M$192)</f>
        <v>1.1619167480860228E-2</v>
      </c>
      <c r="N96" s="87">
        <f>IF('Delq By $'!N$192=0,0,'Delq By $'!N190/'Delq By $'!N$192)</f>
        <v>1.1689964397263693E-2</v>
      </c>
      <c r="O96" s="87">
        <f>IF('Delq By $'!O$192=0,0,'Delq By $'!O190/'Delq By $'!O$192)</f>
        <v>1.1591437019348271E-2</v>
      </c>
      <c r="P96" s="87">
        <f>IF('Delq By $'!P$192=0,0,'Delq By $'!P190/'Delq By $'!P$192)</f>
        <v>1.1353355507590231E-2</v>
      </c>
      <c r="Q96" s="86"/>
      <c r="R96" s="88">
        <f>IF('Delq By $'!R$192=0,0,'Delq By $'!R190/'Delq By $'!R$192)</f>
        <v>1.1811490426650894E-2</v>
      </c>
    </row>
    <row r="97" spans="2:18" x14ac:dyDescent="0.15">
      <c r="B97" s="10"/>
      <c r="C97" s="52" t="s">
        <v>6</v>
      </c>
      <c r="D97" s="89">
        <f>IF('Delq By $'!D$192=0,0,'Delq By $'!D191/'Delq By $'!D$192)</f>
        <v>1.9563969416704411E-2</v>
      </c>
      <c r="E97" s="89">
        <f>IF('Delq By $'!E$192=0,0,'Delq By $'!E191/'Delq By $'!E$192)</f>
        <v>1.8337533277901861E-2</v>
      </c>
      <c r="F97" s="89">
        <f>IF('Delq By $'!F$192=0,0,'Delq By $'!F191/'Delq By $'!F$192)</f>
        <v>1.9073957521657938E-2</v>
      </c>
      <c r="G97" s="89">
        <f>IF('Delq By $'!G$192=0,0,'Delq By $'!G191/'Delq By $'!G$192)</f>
        <v>1.8981499538411391E-2</v>
      </c>
      <c r="H97" s="89">
        <f>IF('Delq By $'!H$192=0,0,'Delq By $'!H191/'Delq By $'!H$192)</f>
        <v>1.9135192912648334E-2</v>
      </c>
      <c r="I97" s="89">
        <f>IF('Delq By $'!I$192=0,0,'Delq By $'!I191/'Delq By $'!I$192)</f>
        <v>1.8774378761816535E-2</v>
      </c>
      <c r="J97" s="89">
        <f>IF('Delq By $'!J$192=0,0,'Delq By $'!J191/'Delq By $'!J$192)</f>
        <v>1.8395626627252932E-2</v>
      </c>
      <c r="K97" s="89">
        <f>IF('Delq By $'!K$192=0,0,'Delq By $'!K191/'Delq By $'!K$192)</f>
        <v>1.8309234922882885E-2</v>
      </c>
      <c r="L97" s="89">
        <f>IF('Delq By $'!L$192=0,0,'Delq By $'!L191/'Delq By $'!L$192)</f>
        <v>1.8134163173496247E-2</v>
      </c>
      <c r="M97" s="89">
        <f>IF('Delq By $'!M$192=0,0,'Delq By $'!M191/'Delq By $'!M$192)</f>
        <v>1.7969735669653056E-2</v>
      </c>
      <c r="N97" s="89">
        <f>IF('Delq By $'!N$192=0,0,'Delq By $'!N191/'Delq By $'!N$192)</f>
        <v>1.8732900593561894E-2</v>
      </c>
      <c r="O97" s="89">
        <f>IF('Delq By $'!O$192=0,0,'Delq By $'!O191/'Delq By $'!O$192)</f>
        <v>1.7564125818825375E-2</v>
      </c>
      <c r="P97" s="89">
        <f>IF('Delq By $'!P$192=0,0,'Delq By $'!P191/'Delq By $'!P$192)</f>
        <v>1.7760906088350341E-2</v>
      </c>
      <c r="Q97" s="86"/>
      <c r="R97" s="90">
        <f>IF('Delq By $'!R$192=0,0,'Delq By $'!R191/'Delq By $'!R$192)</f>
        <v>1.8429898283848046E-2</v>
      </c>
    </row>
    <row r="98" spans="2:18" x14ac:dyDescent="0.15">
      <c r="C98" s="12" t="s">
        <v>4</v>
      </c>
      <c r="D98" s="16">
        <f t="shared" ref="D98:P98" si="3">D80+D89</f>
        <v>6279459081.3000011</v>
      </c>
      <c r="E98" s="16">
        <f t="shared" si="3"/>
        <v>6292806203.0599995</v>
      </c>
      <c r="F98" s="16">
        <f t="shared" si="3"/>
        <v>6285904788.9700012</v>
      </c>
      <c r="G98" s="16">
        <f t="shared" si="3"/>
        <v>6285265936.3699999</v>
      </c>
      <c r="H98" s="16">
        <f t="shared" si="3"/>
        <v>6283156503.7699995</v>
      </c>
      <c r="I98" s="16">
        <f t="shared" si="3"/>
        <v>6299030090.4399986</v>
      </c>
      <c r="J98" s="16">
        <f t="shared" si="3"/>
        <v>6311614484.3900013</v>
      </c>
      <c r="K98" s="16">
        <f t="shared" si="3"/>
        <v>6334029768.5</v>
      </c>
      <c r="L98" s="16">
        <f t="shared" si="3"/>
        <v>6339310738.5299988</v>
      </c>
      <c r="M98" s="16">
        <f t="shared" si="3"/>
        <v>6333034321.5391998</v>
      </c>
      <c r="N98" s="16">
        <f t="shared" si="3"/>
        <v>6332115040.9171991</v>
      </c>
      <c r="O98" s="16">
        <f t="shared" si="3"/>
        <v>6318811331.5235996</v>
      </c>
      <c r="P98" s="16">
        <f t="shared" si="3"/>
        <v>6299035213.2361994</v>
      </c>
      <c r="Q98" s="64"/>
      <c r="R98" s="57">
        <f>AVERAGE(E98:P98)</f>
        <v>6309509535.1038504</v>
      </c>
    </row>
    <row r="99" spans="2:18" x14ac:dyDescent="0.15">
      <c r="C99" s="3"/>
      <c r="Q99" s="10"/>
      <c r="R99" s="68"/>
    </row>
    <row r="100" spans="2:18" x14ac:dyDescent="0.15">
      <c r="R100" s="10"/>
    </row>
    <row r="106" spans="2:18" x14ac:dyDescent="0.15">
      <c r="P106" s="14"/>
    </row>
    <row r="107" spans="2:18" x14ac:dyDescent="0.15">
      <c r="P107" s="14"/>
    </row>
    <row r="108" spans="2:18" x14ac:dyDescent="0.15">
      <c r="P108" s="14"/>
    </row>
  </sheetData>
  <mergeCells count="3">
    <mergeCell ref="C6:F6"/>
    <mergeCell ref="C4:F4"/>
    <mergeCell ref="C7:F7"/>
  </mergeCells>
  <phoneticPr fontId="6" type="noConversion"/>
  <pageMargins left="0.5" right="0.5" top="0.5" bottom="0.5" header="0.5" footer="0.25"/>
  <pageSetup scale="49" fitToHeight="2" orientation="landscape" verticalDpi="0" r:id="rId1"/>
  <headerFooter alignWithMargins="0">
    <oddFooter>&amp;R&amp;"Verdana,Italic"&amp;8Page &amp;P of &amp;N</oddFooter>
  </headerFooter>
  <rowBreaks count="1" manualBreakCount="1">
    <brk id="4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Delq By $</vt:lpstr>
      <vt:lpstr>OLGVMG</vt:lpstr>
      <vt:lpstr>Data</vt:lpstr>
      <vt:lpstr>Delq By #</vt:lpstr>
      <vt:lpstr>Delq By %</vt:lpstr>
    </vt:vector>
  </TitlesOfParts>
  <Company>Sovereign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jslater</dc:creator>
  <cp:lastModifiedBy>Shapiro, Joseph</cp:lastModifiedBy>
  <cp:lastPrinted>2011-06-16T12:47:49Z</cp:lastPrinted>
  <dcterms:created xsi:type="dcterms:W3CDTF">2009-04-22T12:13:01Z</dcterms:created>
  <dcterms:modified xsi:type="dcterms:W3CDTF">2016-04-07T15:23:51Z</dcterms:modified>
</cp:coreProperties>
</file>