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40" windowWidth="21795" windowHeight="10080" tabRatio="883"/>
  </bookViews>
  <sheets>
    <sheet name="Overview" sheetId="39" r:id="rId1"/>
    <sheet name="Scalar - Historical Benchmark" sheetId="1" r:id="rId2"/>
    <sheet name="2015 NCO Scalar" sheetId="13" r:id="rId3"/>
    <sheet name="SC Auto - Internal data" sheetId="14" r:id="rId4"/>
    <sheet name="Industry report &gt;&gt;" sheetId="30" r:id="rId5"/>
    <sheet name="NCO Benchmark summary" sheetId="2" r:id="rId6"/>
    <sheet name="GBM related - Clean" sheetId="33" r:id="rId7"/>
    <sheet name="NCO-100 Largest - Clean" sheetId="35" r:id="rId8"/>
    <sheet name="SNL aggregation &gt;&gt;" sheetId="15" r:id="rId9"/>
    <sheet name="SNL NCO - SHUSA" sheetId="4" r:id="rId10"/>
    <sheet name="SNL NCO_Sovereign" sheetId="3" r:id="rId11"/>
    <sheet name="SNL Loans - SHUSA" sheetId="5" r:id="rId12"/>
    <sheet name="SNL Loans - SHUSA (Sovereign)" sheetId="6" r:id="rId13"/>
    <sheet name="SHUSA SNL NCO" sheetId="23" r:id="rId14"/>
    <sheet name="SHUSA SNL Loans" sheetId="24" r:id="rId15"/>
    <sheet name="SNL Portfolio Mapping" sheetId="29" r:id="rId16"/>
    <sheet name="Raw data - reports &gt;&gt;" sheetId="37" r:id="rId17"/>
    <sheet name="Moody's - Raw" sheetId="32" r:id="rId18"/>
    <sheet name="GBM related - Raw" sheetId="34" r:id="rId19"/>
    <sheet name="NCO-100 Largest - Raw" sheetId="36" r:id="rId20"/>
    <sheet name="Raw data - SNL &gt;&gt;" sheetId="38" r:id="rId21"/>
    <sheet name="SNL Table Raw Data" sheetId="27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a" localSheetId="4">[1]Residential!#REF!</definedName>
    <definedName name="a" localSheetId="16">[1]Residential!#REF!</definedName>
    <definedName name="a" localSheetId="20">[1]Residential!#REF!</definedName>
    <definedName name="a" localSheetId="3">[1]Residential!#REF!</definedName>
    <definedName name="a">[1]Residential!#REF!</definedName>
    <definedName name="ELIM_ACCOUNTING">'[2]Accounting Entries'!$AH$32:$AQ$51</definedName>
    <definedName name="ELIM_ACCTG_NAMES">'[2]Accounting Entries'!$B$32:$B$51</definedName>
    <definedName name="fn1r" localSheetId="19">'NCO-100 Largest - Raw'!$E$8</definedName>
    <definedName name="fn2r" localSheetId="19">'NCO-100 Largest - Raw'!$F$8</definedName>
    <definedName name="Gen_Ledger">'[2]1Q-14 GL'!$B$10:$K$4140</definedName>
    <definedName name="PURCH_ACCTING_NAMES">'[2]Accounting Entries'!$B$6:$B$30</definedName>
    <definedName name="PURCHASE_ACCOUNTING">'[2]Accounting Entries'!$AH$6:$AQ$30</definedName>
    <definedName name="qry_AFSCustomerList" localSheetId="2">#REF!</definedName>
    <definedName name="qry_AFSCustomerList" localSheetId="4">#REF!</definedName>
    <definedName name="qry_AFSCustomerList" localSheetId="16">#REF!</definedName>
    <definedName name="qry_AFSCustomerList" localSheetId="20">#REF!</definedName>
    <definedName name="qry_AFSCustomerList" localSheetId="3">#REF!</definedName>
    <definedName name="qry_AFSCustomerList">#REF!</definedName>
    <definedName name="RWA_INPUT_SCUSA">'[2]RWA Inputs'!$AH$24:$AQ$38</definedName>
    <definedName name="RWA_INPUT_SCUSA_NAMES">'[2]RWA Inputs'!$B$24:$B$38</definedName>
    <definedName name="RWA_INPUT_SES">'[2]RWA Inputs'!$AH$6:$AQ$22</definedName>
    <definedName name="RWA_INPUT_SES_NAMES">'[2]RWA Inputs'!$B$6:$B$23</definedName>
    <definedName name="scenario">'[3]Summary Submission Cover Sheet'!$B$20</definedName>
    <definedName name="scenario_sup_adverse">'[3]Summary Submission Cover Sheet'!$A$29</definedName>
    <definedName name="scenario_sup_baseline">'[3]Summary Submission Cover Sheet'!$A$27</definedName>
    <definedName name="scenario_sup_severely_adverse">'[3]Summary Submission Cover Sheet'!$A$30</definedName>
    <definedName name="SCUSA_BS_INPUT_NAMES">'[2]Balance Inputs'!$B$117:$B$175</definedName>
    <definedName name="SCUSA_BS_INPUTS">'[2]Balance Inputs'!$AH$117:$AQ$171</definedName>
    <definedName name="SES_BS_INPUT_NAMES">'[2]Balance Inputs'!$B$6:$B$115</definedName>
    <definedName name="SES_BS_INPUTS">'[2]Balance Inputs'!$AH$6:$AQ$115</definedName>
    <definedName name="unknown" localSheetId="4">#REF!</definedName>
    <definedName name="unknown" localSheetId="16">#REF!</definedName>
    <definedName name="unknown" localSheetId="20">#REF!</definedName>
    <definedName name="unknown" localSheetId="3">#REF!</definedName>
    <definedName name="unknown">#REF!</definedName>
  </definedNames>
  <calcPr calcId="145621"/>
</workbook>
</file>

<file path=xl/calcChain.xml><?xml version="1.0" encoding="utf-8"?>
<calcChain xmlns="http://schemas.openxmlformats.org/spreadsheetml/2006/main">
  <c r="C2" i="39" l="1"/>
  <c r="M33" i="2" l="1"/>
  <c r="L33" i="2"/>
  <c r="K33" i="2"/>
  <c r="J33" i="2"/>
  <c r="I33" i="2"/>
  <c r="H33" i="2"/>
  <c r="G33" i="2"/>
  <c r="F33" i="2"/>
  <c r="E33" i="2"/>
  <c r="D33" i="2"/>
  <c r="M32" i="2"/>
  <c r="L32" i="2"/>
  <c r="K32" i="2"/>
  <c r="J32" i="2"/>
  <c r="I32" i="2"/>
  <c r="H32" i="2"/>
  <c r="G32" i="2"/>
  <c r="F32" i="2"/>
  <c r="E32" i="2"/>
  <c r="D32" i="2"/>
  <c r="M31" i="2"/>
  <c r="L31" i="2"/>
  <c r="K31" i="2"/>
  <c r="J31" i="2"/>
  <c r="I31" i="2"/>
  <c r="H31" i="2"/>
  <c r="G31" i="2"/>
  <c r="F31" i="2"/>
  <c r="E31" i="2"/>
  <c r="D31" i="2"/>
  <c r="AR20" i="35"/>
  <c r="AQ53" i="2" s="1"/>
  <c r="AQ20" i="35"/>
  <c r="AP53" i="2" s="1"/>
  <c r="AP20" i="35"/>
  <c r="AO53" i="2" s="1"/>
  <c r="AO20" i="35"/>
  <c r="AN53" i="2" s="1"/>
  <c r="AN20" i="35"/>
  <c r="AM53" i="2" s="1"/>
  <c r="AM20" i="35"/>
  <c r="AL53" i="2" s="1"/>
  <c r="AL20" i="35"/>
  <c r="AK53" i="2" s="1"/>
  <c r="AK20" i="35"/>
  <c r="AJ53" i="2" s="1"/>
  <c r="AJ20" i="35"/>
  <c r="AI53" i="2" s="1"/>
  <c r="AI20" i="35"/>
  <c r="AH53" i="2" s="1"/>
  <c r="AH20" i="35"/>
  <c r="AG53" i="2" s="1"/>
  <c r="AG20" i="35"/>
  <c r="AF53" i="2" s="1"/>
  <c r="AF20" i="35"/>
  <c r="AE53" i="2" s="1"/>
  <c r="AE20" i="35"/>
  <c r="AD53" i="2" s="1"/>
  <c r="AD20" i="35"/>
  <c r="AC53" i="2" s="1"/>
  <c r="AC20" i="35"/>
  <c r="AB53" i="2" s="1"/>
  <c r="AB20" i="35"/>
  <c r="AA53" i="2" s="1"/>
  <c r="AA20" i="35"/>
  <c r="Z53" i="2" s="1"/>
  <c r="Z20" i="35"/>
  <c r="Y53" i="2" s="1"/>
  <c r="Y20" i="35"/>
  <c r="X53" i="2" s="1"/>
  <c r="X20" i="35"/>
  <c r="W53" i="2" s="1"/>
  <c r="W20" i="35"/>
  <c r="V53" i="2" s="1"/>
  <c r="V20" i="35"/>
  <c r="U53" i="2" s="1"/>
  <c r="U20" i="35"/>
  <c r="T53" i="2" s="1"/>
  <c r="T20" i="35"/>
  <c r="S53" i="2" s="1"/>
  <c r="S20" i="35"/>
  <c r="R53" i="2" s="1"/>
  <c r="R20" i="35"/>
  <c r="Q53" i="2" s="1"/>
  <c r="Q20" i="35"/>
  <c r="P53" i="2" s="1"/>
  <c r="P20" i="35"/>
  <c r="O53" i="2" s="1"/>
  <c r="O20" i="35"/>
  <c r="N53" i="2" s="1"/>
  <c r="N20" i="35"/>
  <c r="M53" i="2" s="1"/>
  <c r="M20" i="35"/>
  <c r="L53" i="2" s="1"/>
  <c r="L20" i="35"/>
  <c r="K53" i="2" s="1"/>
  <c r="K20" i="35"/>
  <c r="J53" i="2" s="1"/>
  <c r="J20" i="35"/>
  <c r="I53" i="2" s="1"/>
  <c r="I20" i="35"/>
  <c r="H53" i="2" s="1"/>
  <c r="H20" i="35"/>
  <c r="G53" i="2" s="1"/>
  <c r="G20" i="35"/>
  <c r="F53" i="2" s="1"/>
  <c r="F20" i="35"/>
  <c r="E53" i="2" s="1"/>
  <c r="E20" i="35"/>
  <c r="D53" i="2" s="1"/>
  <c r="AR19" i="35"/>
  <c r="AQ52" i="2" s="1"/>
  <c r="AQ19" i="35"/>
  <c r="AP52" i="2" s="1"/>
  <c r="AP19" i="35"/>
  <c r="AO52" i="2" s="1"/>
  <c r="AO19" i="35"/>
  <c r="AN52" i="2" s="1"/>
  <c r="AN19" i="35"/>
  <c r="AM52" i="2" s="1"/>
  <c r="AM19" i="35"/>
  <c r="AL52" i="2" s="1"/>
  <c r="AL19" i="35"/>
  <c r="AK52" i="2" s="1"/>
  <c r="AK19" i="35"/>
  <c r="AJ52" i="2" s="1"/>
  <c r="AJ19" i="35"/>
  <c r="AI52" i="2" s="1"/>
  <c r="AI19" i="35"/>
  <c r="AH52" i="2" s="1"/>
  <c r="AH19" i="35"/>
  <c r="AG52" i="2" s="1"/>
  <c r="AG19" i="35"/>
  <c r="AF52" i="2" s="1"/>
  <c r="AF19" i="35"/>
  <c r="AE52" i="2" s="1"/>
  <c r="AE19" i="35"/>
  <c r="AD52" i="2" s="1"/>
  <c r="AD19" i="35"/>
  <c r="AC52" i="2" s="1"/>
  <c r="AC19" i="35"/>
  <c r="AB52" i="2" s="1"/>
  <c r="AB19" i="35"/>
  <c r="AA52" i="2" s="1"/>
  <c r="AA19" i="35"/>
  <c r="Z52" i="2" s="1"/>
  <c r="Z19" i="35"/>
  <c r="Y52" i="2" s="1"/>
  <c r="Y19" i="35"/>
  <c r="X52" i="2" s="1"/>
  <c r="X19" i="35"/>
  <c r="W52" i="2" s="1"/>
  <c r="W19" i="35"/>
  <c r="V52" i="2" s="1"/>
  <c r="V19" i="35"/>
  <c r="U52" i="2" s="1"/>
  <c r="U19" i="35"/>
  <c r="T52" i="2" s="1"/>
  <c r="T19" i="35"/>
  <c r="S52" i="2" s="1"/>
  <c r="S19" i="35"/>
  <c r="R52" i="2" s="1"/>
  <c r="R19" i="35"/>
  <c r="Q52" i="2" s="1"/>
  <c r="Q19" i="35"/>
  <c r="P52" i="2" s="1"/>
  <c r="P19" i="35"/>
  <c r="O52" i="2" s="1"/>
  <c r="O19" i="35"/>
  <c r="N52" i="2" s="1"/>
  <c r="N19" i="35"/>
  <c r="M52" i="2" s="1"/>
  <c r="M19" i="35"/>
  <c r="L52" i="2" s="1"/>
  <c r="L19" i="35"/>
  <c r="K52" i="2" s="1"/>
  <c r="K19" i="35"/>
  <c r="J52" i="2" s="1"/>
  <c r="J19" i="35"/>
  <c r="I52" i="2" s="1"/>
  <c r="I19" i="35"/>
  <c r="H52" i="2" s="1"/>
  <c r="H19" i="35"/>
  <c r="G52" i="2" s="1"/>
  <c r="G19" i="35"/>
  <c r="F52" i="2" s="1"/>
  <c r="F19" i="35"/>
  <c r="E52" i="2" s="1"/>
  <c r="E19" i="35"/>
  <c r="D52" i="2" s="1"/>
  <c r="AR18" i="35"/>
  <c r="AQ51" i="2" s="1"/>
  <c r="AQ18" i="35"/>
  <c r="AP51" i="2" s="1"/>
  <c r="AP18" i="35"/>
  <c r="AO51" i="2" s="1"/>
  <c r="AO18" i="35"/>
  <c r="AN51" i="2" s="1"/>
  <c r="AN18" i="35"/>
  <c r="AM51" i="2" s="1"/>
  <c r="AM18" i="35"/>
  <c r="AL51" i="2" s="1"/>
  <c r="AL18" i="35"/>
  <c r="AK51" i="2" s="1"/>
  <c r="AK18" i="35"/>
  <c r="AJ51" i="2" s="1"/>
  <c r="AJ18" i="35"/>
  <c r="AI51" i="2" s="1"/>
  <c r="AI18" i="35"/>
  <c r="AH51" i="2" s="1"/>
  <c r="AH18" i="35"/>
  <c r="AG51" i="2" s="1"/>
  <c r="AG18" i="35"/>
  <c r="AF51" i="2" s="1"/>
  <c r="AF18" i="35"/>
  <c r="AE51" i="2" s="1"/>
  <c r="AE18" i="35"/>
  <c r="AD51" i="2" s="1"/>
  <c r="AD18" i="35"/>
  <c r="AC51" i="2" s="1"/>
  <c r="AC18" i="35"/>
  <c r="AB51" i="2" s="1"/>
  <c r="AB18" i="35"/>
  <c r="AA51" i="2" s="1"/>
  <c r="AA18" i="35"/>
  <c r="Z51" i="2" s="1"/>
  <c r="Z18" i="35"/>
  <c r="Y51" i="2" s="1"/>
  <c r="Y18" i="35"/>
  <c r="X51" i="2" s="1"/>
  <c r="X18" i="35"/>
  <c r="W51" i="2" s="1"/>
  <c r="W18" i="35"/>
  <c r="V51" i="2" s="1"/>
  <c r="V18" i="35"/>
  <c r="U51" i="2" s="1"/>
  <c r="U18" i="35"/>
  <c r="T51" i="2" s="1"/>
  <c r="T18" i="35"/>
  <c r="S51" i="2" s="1"/>
  <c r="S18" i="35"/>
  <c r="R51" i="2" s="1"/>
  <c r="R18" i="35"/>
  <c r="Q51" i="2" s="1"/>
  <c r="Q18" i="35"/>
  <c r="P51" i="2" s="1"/>
  <c r="P18" i="35"/>
  <c r="O51" i="2" s="1"/>
  <c r="O18" i="35"/>
  <c r="N51" i="2" s="1"/>
  <c r="N18" i="35"/>
  <c r="M51" i="2" s="1"/>
  <c r="M18" i="35"/>
  <c r="L51" i="2" s="1"/>
  <c r="L18" i="35"/>
  <c r="K51" i="2" s="1"/>
  <c r="K18" i="35"/>
  <c r="J51" i="2" s="1"/>
  <c r="J18" i="35"/>
  <c r="I51" i="2" s="1"/>
  <c r="I18" i="35"/>
  <c r="H51" i="2" s="1"/>
  <c r="H18" i="35"/>
  <c r="G51" i="2" s="1"/>
  <c r="G18" i="35"/>
  <c r="F51" i="2" s="1"/>
  <c r="F18" i="35"/>
  <c r="E51" i="2" s="1"/>
  <c r="E18" i="35"/>
  <c r="D51" i="2" s="1"/>
  <c r="AR17" i="35"/>
  <c r="AQ50" i="2" s="1"/>
  <c r="AQ17" i="35"/>
  <c r="AP50" i="2" s="1"/>
  <c r="AP17" i="35"/>
  <c r="AO50" i="2" s="1"/>
  <c r="AO17" i="35"/>
  <c r="AN50" i="2" s="1"/>
  <c r="AN17" i="35"/>
  <c r="AM50" i="2" s="1"/>
  <c r="AM17" i="35"/>
  <c r="AL50" i="2" s="1"/>
  <c r="AL17" i="35"/>
  <c r="AK50" i="2" s="1"/>
  <c r="AK17" i="35"/>
  <c r="AJ50" i="2" s="1"/>
  <c r="AJ17" i="35"/>
  <c r="AI50" i="2" s="1"/>
  <c r="AI17" i="35"/>
  <c r="AH50" i="2" s="1"/>
  <c r="AH17" i="35"/>
  <c r="AG50" i="2" s="1"/>
  <c r="AG17" i="35"/>
  <c r="AF50" i="2" s="1"/>
  <c r="AF17" i="35"/>
  <c r="AE50" i="2" s="1"/>
  <c r="AE17" i="35"/>
  <c r="AD50" i="2" s="1"/>
  <c r="AD17" i="35"/>
  <c r="AC50" i="2" s="1"/>
  <c r="AC17" i="35"/>
  <c r="AB50" i="2" s="1"/>
  <c r="AB17" i="35"/>
  <c r="AA50" i="2" s="1"/>
  <c r="AA17" i="35"/>
  <c r="Z50" i="2" s="1"/>
  <c r="Z17" i="35"/>
  <c r="Y50" i="2" s="1"/>
  <c r="Y17" i="35"/>
  <c r="X50" i="2" s="1"/>
  <c r="X17" i="35"/>
  <c r="W50" i="2" s="1"/>
  <c r="W17" i="35"/>
  <c r="V50" i="2" s="1"/>
  <c r="V17" i="35"/>
  <c r="U50" i="2" s="1"/>
  <c r="U17" i="35"/>
  <c r="T50" i="2" s="1"/>
  <c r="T17" i="35"/>
  <c r="S50" i="2" s="1"/>
  <c r="S17" i="35"/>
  <c r="R50" i="2" s="1"/>
  <c r="R17" i="35"/>
  <c r="Q50" i="2" s="1"/>
  <c r="Q17" i="35"/>
  <c r="P50" i="2" s="1"/>
  <c r="P17" i="35"/>
  <c r="O50" i="2" s="1"/>
  <c r="O17" i="35"/>
  <c r="N50" i="2" s="1"/>
  <c r="N17" i="35"/>
  <c r="M50" i="2" s="1"/>
  <c r="M17" i="35"/>
  <c r="L50" i="2" s="1"/>
  <c r="L17" i="35"/>
  <c r="K50" i="2" s="1"/>
  <c r="K17" i="35"/>
  <c r="J50" i="2" s="1"/>
  <c r="J17" i="35"/>
  <c r="I50" i="2" s="1"/>
  <c r="I17" i="35"/>
  <c r="H50" i="2" s="1"/>
  <c r="H17" i="35"/>
  <c r="G50" i="2" s="1"/>
  <c r="G17" i="35"/>
  <c r="F50" i="2" s="1"/>
  <c r="F17" i="35"/>
  <c r="E50" i="2" s="1"/>
  <c r="E17" i="35"/>
  <c r="D50" i="2" s="1"/>
  <c r="AR16" i="35"/>
  <c r="AQ49" i="2" s="1"/>
  <c r="AQ16" i="35"/>
  <c r="AP49" i="2" s="1"/>
  <c r="AP16" i="35"/>
  <c r="AO49" i="2" s="1"/>
  <c r="AO16" i="35"/>
  <c r="AN49" i="2" s="1"/>
  <c r="AN16" i="35"/>
  <c r="AM49" i="2" s="1"/>
  <c r="AM16" i="35"/>
  <c r="AL49" i="2" s="1"/>
  <c r="AL16" i="35"/>
  <c r="AK49" i="2" s="1"/>
  <c r="AK16" i="35"/>
  <c r="AJ49" i="2" s="1"/>
  <c r="AJ16" i="35"/>
  <c r="AI49" i="2" s="1"/>
  <c r="AI16" i="35"/>
  <c r="AH49" i="2" s="1"/>
  <c r="AH16" i="35"/>
  <c r="AG49" i="2" s="1"/>
  <c r="AG16" i="35"/>
  <c r="AF49" i="2" s="1"/>
  <c r="AF16" i="35"/>
  <c r="AE49" i="2" s="1"/>
  <c r="AE16" i="35"/>
  <c r="AD49" i="2" s="1"/>
  <c r="AD16" i="35"/>
  <c r="AC49" i="2" s="1"/>
  <c r="AC16" i="35"/>
  <c r="AB49" i="2" s="1"/>
  <c r="AB16" i="35"/>
  <c r="AA49" i="2" s="1"/>
  <c r="AA16" i="35"/>
  <c r="Z49" i="2" s="1"/>
  <c r="Z16" i="35"/>
  <c r="Y49" i="2" s="1"/>
  <c r="Y16" i="35"/>
  <c r="X49" i="2" s="1"/>
  <c r="X16" i="35"/>
  <c r="W49" i="2" s="1"/>
  <c r="W16" i="35"/>
  <c r="V49" i="2" s="1"/>
  <c r="V16" i="35"/>
  <c r="U49" i="2" s="1"/>
  <c r="U16" i="35"/>
  <c r="T49" i="2" s="1"/>
  <c r="T16" i="35"/>
  <c r="S49" i="2" s="1"/>
  <c r="S16" i="35"/>
  <c r="R49" i="2" s="1"/>
  <c r="R16" i="35"/>
  <c r="Q49" i="2" s="1"/>
  <c r="Q16" i="35"/>
  <c r="P49" i="2" s="1"/>
  <c r="P16" i="35"/>
  <c r="O49" i="2" s="1"/>
  <c r="O16" i="35"/>
  <c r="N49" i="2" s="1"/>
  <c r="N16" i="35"/>
  <c r="M49" i="2" s="1"/>
  <c r="M16" i="35"/>
  <c r="L49" i="2" s="1"/>
  <c r="L16" i="35"/>
  <c r="K49" i="2" s="1"/>
  <c r="K16" i="35"/>
  <c r="J49" i="2" s="1"/>
  <c r="J16" i="35"/>
  <c r="I49" i="2" s="1"/>
  <c r="I16" i="35"/>
  <c r="H49" i="2" s="1"/>
  <c r="H16" i="35"/>
  <c r="G49" i="2" s="1"/>
  <c r="G16" i="35"/>
  <c r="F49" i="2" s="1"/>
  <c r="F16" i="35"/>
  <c r="E49" i="2" s="1"/>
  <c r="E16" i="35"/>
  <c r="D49" i="2" s="1"/>
  <c r="AR15" i="35"/>
  <c r="AQ48" i="2" s="1"/>
  <c r="AQ15" i="35"/>
  <c r="AP48" i="2" s="1"/>
  <c r="AP15" i="35"/>
  <c r="AO48" i="2" s="1"/>
  <c r="AO15" i="35"/>
  <c r="AN48" i="2" s="1"/>
  <c r="AN15" i="35"/>
  <c r="AM48" i="2" s="1"/>
  <c r="AM15" i="35"/>
  <c r="AL48" i="2" s="1"/>
  <c r="AL15" i="35"/>
  <c r="AK48" i="2" s="1"/>
  <c r="AK15" i="35"/>
  <c r="AJ48" i="2" s="1"/>
  <c r="AJ15" i="35"/>
  <c r="AI48" i="2" s="1"/>
  <c r="AI15" i="35"/>
  <c r="AH48" i="2" s="1"/>
  <c r="AH15" i="35"/>
  <c r="AG48" i="2" s="1"/>
  <c r="AG15" i="35"/>
  <c r="AF48" i="2" s="1"/>
  <c r="AF15" i="35"/>
  <c r="AE48" i="2" s="1"/>
  <c r="AE15" i="35"/>
  <c r="AD48" i="2" s="1"/>
  <c r="AD15" i="35"/>
  <c r="AC48" i="2" s="1"/>
  <c r="AC15" i="35"/>
  <c r="AB48" i="2" s="1"/>
  <c r="AB15" i="35"/>
  <c r="AA48" i="2" s="1"/>
  <c r="AA15" i="35"/>
  <c r="Z48" i="2" s="1"/>
  <c r="Z15" i="35"/>
  <c r="Y48" i="2" s="1"/>
  <c r="Y15" i="35"/>
  <c r="X48" i="2" s="1"/>
  <c r="X15" i="35"/>
  <c r="W48" i="2" s="1"/>
  <c r="W15" i="35"/>
  <c r="V48" i="2" s="1"/>
  <c r="V15" i="35"/>
  <c r="U48" i="2" s="1"/>
  <c r="U15" i="35"/>
  <c r="T48" i="2" s="1"/>
  <c r="T15" i="35"/>
  <c r="S48" i="2" s="1"/>
  <c r="S15" i="35"/>
  <c r="R48" i="2" s="1"/>
  <c r="R15" i="35"/>
  <c r="Q48" i="2" s="1"/>
  <c r="Q15" i="35"/>
  <c r="P48" i="2" s="1"/>
  <c r="P15" i="35"/>
  <c r="O48" i="2" s="1"/>
  <c r="O15" i="35"/>
  <c r="N48" i="2" s="1"/>
  <c r="N15" i="35"/>
  <c r="M48" i="2" s="1"/>
  <c r="M15" i="35"/>
  <c r="L48" i="2" s="1"/>
  <c r="L15" i="35"/>
  <c r="K48" i="2" s="1"/>
  <c r="K15" i="35"/>
  <c r="J48" i="2" s="1"/>
  <c r="J15" i="35"/>
  <c r="I48" i="2" s="1"/>
  <c r="I15" i="35"/>
  <c r="H48" i="2" s="1"/>
  <c r="H15" i="35"/>
  <c r="G48" i="2" s="1"/>
  <c r="G15" i="35"/>
  <c r="F48" i="2" s="1"/>
  <c r="F15" i="35"/>
  <c r="E48" i="2" s="1"/>
  <c r="E15" i="35"/>
  <c r="D48" i="2" s="1"/>
  <c r="AR14" i="35"/>
  <c r="AQ47" i="2" s="1"/>
  <c r="AQ14" i="35"/>
  <c r="AP47" i="2" s="1"/>
  <c r="AP14" i="35"/>
  <c r="AO47" i="2" s="1"/>
  <c r="AO14" i="35"/>
  <c r="AN47" i="2" s="1"/>
  <c r="AN14" i="35"/>
  <c r="AM47" i="2" s="1"/>
  <c r="AM14" i="35"/>
  <c r="AL47" i="2" s="1"/>
  <c r="AL14" i="35"/>
  <c r="AK47" i="2" s="1"/>
  <c r="AK14" i="35"/>
  <c r="AJ47" i="2" s="1"/>
  <c r="AJ14" i="35"/>
  <c r="AI47" i="2" s="1"/>
  <c r="AI14" i="35"/>
  <c r="AH47" i="2" s="1"/>
  <c r="AH14" i="35"/>
  <c r="AG47" i="2" s="1"/>
  <c r="AG14" i="35"/>
  <c r="AF47" i="2" s="1"/>
  <c r="AF14" i="35"/>
  <c r="AE47" i="2" s="1"/>
  <c r="AE14" i="35"/>
  <c r="AD47" i="2" s="1"/>
  <c r="AD14" i="35"/>
  <c r="AC47" i="2" s="1"/>
  <c r="AC14" i="35"/>
  <c r="AB47" i="2" s="1"/>
  <c r="AB14" i="35"/>
  <c r="AA47" i="2" s="1"/>
  <c r="AA14" i="35"/>
  <c r="Z47" i="2" s="1"/>
  <c r="Z14" i="35"/>
  <c r="Y47" i="2" s="1"/>
  <c r="Y14" i="35"/>
  <c r="X47" i="2" s="1"/>
  <c r="X14" i="35"/>
  <c r="W47" i="2" s="1"/>
  <c r="W14" i="35"/>
  <c r="V47" i="2" s="1"/>
  <c r="V14" i="35"/>
  <c r="U47" i="2" s="1"/>
  <c r="U14" i="35"/>
  <c r="T47" i="2" s="1"/>
  <c r="T14" i="35"/>
  <c r="S47" i="2" s="1"/>
  <c r="S14" i="35"/>
  <c r="R47" i="2" s="1"/>
  <c r="R14" i="35"/>
  <c r="Q47" i="2" s="1"/>
  <c r="Q14" i="35"/>
  <c r="P47" i="2" s="1"/>
  <c r="P14" i="35"/>
  <c r="O47" i="2" s="1"/>
  <c r="O14" i="35"/>
  <c r="N47" i="2" s="1"/>
  <c r="N14" i="35"/>
  <c r="M47" i="2" s="1"/>
  <c r="M14" i="35"/>
  <c r="L47" i="2" s="1"/>
  <c r="L14" i="35"/>
  <c r="K47" i="2" s="1"/>
  <c r="K14" i="35"/>
  <c r="J47" i="2" s="1"/>
  <c r="J14" i="35"/>
  <c r="I47" i="2" s="1"/>
  <c r="I14" i="35"/>
  <c r="H47" i="2" s="1"/>
  <c r="H14" i="35"/>
  <c r="G47" i="2" s="1"/>
  <c r="G14" i="35"/>
  <c r="F47" i="2" s="1"/>
  <c r="F14" i="35"/>
  <c r="E47" i="2" s="1"/>
  <c r="E14" i="35"/>
  <c r="D47" i="2" s="1"/>
  <c r="AR13" i="35"/>
  <c r="AQ46" i="2" s="1"/>
  <c r="AQ13" i="35"/>
  <c r="AP46" i="2" s="1"/>
  <c r="AP13" i="35"/>
  <c r="AO46" i="2" s="1"/>
  <c r="AO13" i="35"/>
  <c r="AN46" i="2" s="1"/>
  <c r="AN13" i="35"/>
  <c r="AM46" i="2" s="1"/>
  <c r="AM13" i="35"/>
  <c r="AL46" i="2" s="1"/>
  <c r="AL13" i="35"/>
  <c r="AK46" i="2" s="1"/>
  <c r="AK13" i="35"/>
  <c r="AJ46" i="2" s="1"/>
  <c r="AJ13" i="35"/>
  <c r="AI46" i="2" s="1"/>
  <c r="AI13" i="35"/>
  <c r="AH46" i="2" s="1"/>
  <c r="AH13" i="35"/>
  <c r="AG46" i="2" s="1"/>
  <c r="AG13" i="35"/>
  <c r="AF46" i="2" s="1"/>
  <c r="AF13" i="35"/>
  <c r="AE46" i="2" s="1"/>
  <c r="AE13" i="35"/>
  <c r="AD46" i="2" s="1"/>
  <c r="AD13" i="35"/>
  <c r="AC46" i="2" s="1"/>
  <c r="AC13" i="35"/>
  <c r="AB46" i="2" s="1"/>
  <c r="AB13" i="35"/>
  <c r="AA46" i="2" s="1"/>
  <c r="AA13" i="35"/>
  <c r="Z46" i="2" s="1"/>
  <c r="Z13" i="35"/>
  <c r="Y46" i="2" s="1"/>
  <c r="Y13" i="35"/>
  <c r="X46" i="2" s="1"/>
  <c r="X13" i="35"/>
  <c r="W46" i="2" s="1"/>
  <c r="W13" i="35"/>
  <c r="V46" i="2" s="1"/>
  <c r="V13" i="35"/>
  <c r="U46" i="2" s="1"/>
  <c r="U13" i="35"/>
  <c r="T46" i="2" s="1"/>
  <c r="T13" i="35"/>
  <c r="S46" i="2" s="1"/>
  <c r="S13" i="35"/>
  <c r="R46" i="2" s="1"/>
  <c r="R13" i="35"/>
  <c r="Q46" i="2" s="1"/>
  <c r="Q13" i="35"/>
  <c r="P46" i="2" s="1"/>
  <c r="P13" i="35"/>
  <c r="O46" i="2" s="1"/>
  <c r="O13" i="35"/>
  <c r="N46" i="2" s="1"/>
  <c r="N13" i="35"/>
  <c r="M46" i="2" s="1"/>
  <c r="M13" i="35"/>
  <c r="L46" i="2" s="1"/>
  <c r="L13" i="35"/>
  <c r="K46" i="2" s="1"/>
  <c r="K13" i="35"/>
  <c r="J46" i="2" s="1"/>
  <c r="J13" i="35"/>
  <c r="I46" i="2" s="1"/>
  <c r="I13" i="35"/>
  <c r="H46" i="2" s="1"/>
  <c r="H13" i="35"/>
  <c r="G46" i="2" s="1"/>
  <c r="G13" i="35"/>
  <c r="F46" i="2" s="1"/>
  <c r="F13" i="35"/>
  <c r="E46" i="2" s="1"/>
  <c r="E13" i="35"/>
  <c r="D46" i="2" s="1"/>
  <c r="AR12" i="35"/>
  <c r="AQ45" i="2" s="1"/>
  <c r="AQ12" i="35"/>
  <c r="AP45" i="2" s="1"/>
  <c r="AP12" i="35"/>
  <c r="AO45" i="2" s="1"/>
  <c r="AO12" i="35"/>
  <c r="AN45" i="2" s="1"/>
  <c r="AN12" i="35"/>
  <c r="AM45" i="2" s="1"/>
  <c r="AM12" i="35"/>
  <c r="AL45" i="2" s="1"/>
  <c r="AL12" i="35"/>
  <c r="AK45" i="2" s="1"/>
  <c r="AK12" i="35"/>
  <c r="AJ45" i="2" s="1"/>
  <c r="AJ12" i="35"/>
  <c r="AI45" i="2" s="1"/>
  <c r="AI12" i="35"/>
  <c r="AH45" i="2" s="1"/>
  <c r="AH12" i="35"/>
  <c r="AG45" i="2" s="1"/>
  <c r="AG12" i="35"/>
  <c r="AF45" i="2" s="1"/>
  <c r="AF12" i="35"/>
  <c r="AE45" i="2" s="1"/>
  <c r="AE12" i="35"/>
  <c r="AD45" i="2" s="1"/>
  <c r="AD12" i="35"/>
  <c r="AC45" i="2" s="1"/>
  <c r="AC12" i="35"/>
  <c r="AB45" i="2" s="1"/>
  <c r="AB12" i="35"/>
  <c r="AA45" i="2" s="1"/>
  <c r="AA12" i="35"/>
  <c r="Z45" i="2" s="1"/>
  <c r="Z12" i="35"/>
  <c r="Y45" i="2" s="1"/>
  <c r="Y12" i="35"/>
  <c r="X45" i="2" s="1"/>
  <c r="X12" i="35"/>
  <c r="W45" i="2" s="1"/>
  <c r="W12" i="35"/>
  <c r="V45" i="2" s="1"/>
  <c r="V12" i="35"/>
  <c r="U45" i="2" s="1"/>
  <c r="U12" i="35"/>
  <c r="T45" i="2" s="1"/>
  <c r="T12" i="35"/>
  <c r="S45" i="2" s="1"/>
  <c r="S12" i="35"/>
  <c r="R45" i="2" s="1"/>
  <c r="R12" i="35"/>
  <c r="Q45" i="2" s="1"/>
  <c r="Q12" i="35"/>
  <c r="P45" i="2" s="1"/>
  <c r="P12" i="35"/>
  <c r="O45" i="2" s="1"/>
  <c r="O12" i="35"/>
  <c r="N45" i="2" s="1"/>
  <c r="N12" i="35"/>
  <c r="M45" i="2" s="1"/>
  <c r="M12" i="35"/>
  <c r="L45" i="2" s="1"/>
  <c r="L12" i="35"/>
  <c r="K45" i="2" s="1"/>
  <c r="K12" i="35"/>
  <c r="J45" i="2" s="1"/>
  <c r="J12" i="35"/>
  <c r="I45" i="2" s="1"/>
  <c r="I12" i="35"/>
  <c r="H45" i="2" s="1"/>
  <c r="H12" i="35"/>
  <c r="G45" i="2" s="1"/>
  <c r="G12" i="35"/>
  <c r="F45" i="2" s="1"/>
  <c r="F12" i="35"/>
  <c r="E45" i="2" s="1"/>
  <c r="E12" i="35"/>
  <c r="D45" i="2" s="1"/>
  <c r="AR11" i="35"/>
  <c r="AQ44" i="2" s="1"/>
  <c r="AQ11" i="35"/>
  <c r="AP44" i="2" s="1"/>
  <c r="AP11" i="35"/>
  <c r="AO44" i="2" s="1"/>
  <c r="AO11" i="35"/>
  <c r="AN44" i="2" s="1"/>
  <c r="AN11" i="35"/>
  <c r="AM44" i="2" s="1"/>
  <c r="AM11" i="35"/>
  <c r="AL44" i="2" s="1"/>
  <c r="AL11" i="35"/>
  <c r="AK44" i="2" s="1"/>
  <c r="AK11" i="35"/>
  <c r="AJ44" i="2" s="1"/>
  <c r="AJ11" i="35"/>
  <c r="AI44" i="2" s="1"/>
  <c r="AI11" i="35"/>
  <c r="AH44" i="2" s="1"/>
  <c r="AH11" i="35"/>
  <c r="AG44" i="2" s="1"/>
  <c r="AG11" i="35"/>
  <c r="AF44" i="2" s="1"/>
  <c r="AF11" i="35"/>
  <c r="AE44" i="2" s="1"/>
  <c r="AE11" i="35"/>
  <c r="AD44" i="2" s="1"/>
  <c r="AD11" i="35"/>
  <c r="AC44" i="2" s="1"/>
  <c r="AC11" i="35"/>
  <c r="AB44" i="2" s="1"/>
  <c r="AB11" i="35"/>
  <c r="AA44" i="2" s="1"/>
  <c r="AA11" i="35"/>
  <c r="Z44" i="2" s="1"/>
  <c r="Z11" i="35"/>
  <c r="Y44" i="2" s="1"/>
  <c r="Y11" i="35"/>
  <c r="X44" i="2" s="1"/>
  <c r="X11" i="35"/>
  <c r="W44" i="2" s="1"/>
  <c r="W11" i="35"/>
  <c r="V44" i="2" s="1"/>
  <c r="V11" i="35"/>
  <c r="U44" i="2" s="1"/>
  <c r="U11" i="35"/>
  <c r="T44" i="2" s="1"/>
  <c r="T11" i="35"/>
  <c r="S44" i="2" s="1"/>
  <c r="S11" i="35"/>
  <c r="R44" i="2" s="1"/>
  <c r="R11" i="35"/>
  <c r="Q44" i="2" s="1"/>
  <c r="Q11" i="35"/>
  <c r="P44" i="2" s="1"/>
  <c r="P11" i="35"/>
  <c r="O44" i="2" s="1"/>
  <c r="O11" i="35"/>
  <c r="N44" i="2" s="1"/>
  <c r="N11" i="35"/>
  <c r="M44" i="2" s="1"/>
  <c r="M11" i="35"/>
  <c r="L44" i="2" s="1"/>
  <c r="L11" i="35"/>
  <c r="K44" i="2" s="1"/>
  <c r="K11" i="35"/>
  <c r="J44" i="2" s="1"/>
  <c r="J11" i="35"/>
  <c r="I44" i="2" s="1"/>
  <c r="I11" i="35"/>
  <c r="H44" i="2" s="1"/>
  <c r="H11" i="35"/>
  <c r="G44" i="2" s="1"/>
  <c r="G11" i="35"/>
  <c r="F44" i="2" s="1"/>
  <c r="F11" i="35"/>
  <c r="E44" i="2" s="1"/>
  <c r="E11" i="35"/>
  <c r="D44" i="2" s="1"/>
  <c r="AR10" i="35"/>
  <c r="AQ43" i="2" s="1"/>
  <c r="AQ10" i="35"/>
  <c r="AP43" i="2" s="1"/>
  <c r="AP10" i="35"/>
  <c r="AO43" i="2" s="1"/>
  <c r="AO10" i="35"/>
  <c r="AN43" i="2" s="1"/>
  <c r="AN10" i="35"/>
  <c r="AM43" i="2" s="1"/>
  <c r="AM10" i="35"/>
  <c r="AL43" i="2" s="1"/>
  <c r="AL10" i="35"/>
  <c r="AK43" i="2" s="1"/>
  <c r="AK10" i="35"/>
  <c r="AJ43" i="2" s="1"/>
  <c r="AJ10" i="35"/>
  <c r="AI43" i="2" s="1"/>
  <c r="AI10" i="35"/>
  <c r="AH43" i="2" s="1"/>
  <c r="AH10" i="35"/>
  <c r="AG43" i="2" s="1"/>
  <c r="AG10" i="35"/>
  <c r="AF43" i="2" s="1"/>
  <c r="AF10" i="35"/>
  <c r="AE43" i="2" s="1"/>
  <c r="AE10" i="35"/>
  <c r="AD43" i="2" s="1"/>
  <c r="AD10" i="35"/>
  <c r="AC43" i="2" s="1"/>
  <c r="AC10" i="35"/>
  <c r="AB43" i="2" s="1"/>
  <c r="AB10" i="35"/>
  <c r="AA43" i="2" s="1"/>
  <c r="AA10" i="35"/>
  <c r="Z43" i="2" s="1"/>
  <c r="Z10" i="35"/>
  <c r="Y43" i="2" s="1"/>
  <c r="Y10" i="35"/>
  <c r="X43" i="2" s="1"/>
  <c r="X10" i="35"/>
  <c r="W43" i="2" s="1"/>
  <c r="W10" i="35"/>
  <c r="V43" i="2" s="1"/>
  <c r="V10" i="35"/>
  <c r="U43" i="2" s="1"/>
  <c r="U10" i="35"/>
  <c r="T43" i="2" s="1"/>
  <c r="T10" i="35"/>
  <c r="S43" i="2" s="1"/>
  <c r="S10" i="35"/>
  <c r="R43" i="2" s="1"/>
  <c r="R10" i="35"/>
  <c r="Q43" i="2" s="1"/>
  <c r="Q10" i="35"/>
  <c r="P43" i="2" s="1"/>
  <c r="P10" i="35"/>
  <c r="O43" i="2" s="1"/>
  <c r="O10" i="35"/>
  <c r="N43" i="2" s="1"/>
  <c r="N10" i="35"/>
  <c r="M43" i="2" s="1"/>
  <c r="M10" i="35"/>
  <c r="L43" i="2" s="1"/>
  <c r="L10" i="35"/>
  <c r="K43" i="2" s="1"/>
  <c r="K10" i="35"/>
  <c r="J43" i="2" s="1"/>
  <c r="J10" i="35"/>
  <c r="I43" i="2" s="1"/>
  <c r="I10" i="35"/>
  <c r="H43" i="2" s="1"/>
  <c r="H10" i="35"/>
  <c r="G43" i="2" s="1"/>
  <c r="G10" i="35"/>
  <c r="F43" i="2" s="1"/>
  <c r="F10" i="35"/>
  <c r="E43" i="2" s="1"/>
  <c r="E10" i="35"/>
  <c r="D43" i="2" s="1"/>
  <c r="N12" i="33"/>
  <c r="M12" i="33"/>
  <c r="L12" i="33"/>
  <c r="K12" i="33"/>
  <c r="J12" i="33"/>
  <c r="I12" i="33"/>
  <c r="H12" i="33"/>
  <c r="G12" i="33"/>
  <c r="F12" i="33"/>
  <c r="E12" i="33"/>
  <c r="N11" i="33"/>
  <c r="N13" i="33" s="1"/>
  <c r="M11" i="33"/>
  <c r="M13" i="33" s="1"/>
  <c r="L11" i="33"/>
  <c r="L13" i="33" s="1"/>
  <c r="K11" i="33"/>
  <c r="K13" i="33" s="1"/>
  <c r="J11" i="33"/>
  <c r="J13" i="33" s="1"/>
  <c r="I11" i="33"/>
  <c r="I13" i="33" s="1"/>
  <c r="H11" i="33"/>
  <c r="H13" i="33" s="1"/>
  <c r="G11" i="33"/>
  <c r="G13" i="33" s="1"/>
  <c r="F11" i="33"/>
  <c r="F13" i="33" s="1"/>
  <c r="E11" i="33"/>
  <c r="E13" i="33" s="1"/>
  <c r="D64" i="4" l="1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8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25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E13" i="29"/>
  <c r="E13" i="27"/>
  <c r="G14" i="24" s="1"/>
  <c r="N48" i="24"/>
  <c r="M48" i="24"/>
  <c r="L48" i="24"/>
  <c r="K48" i="24"/>
  <c r="J48" i="24"/>
  <c r="I48" i="24"/>
  <c r="H48" i="24"/>
  <c r="G48" i="24"/>
  <c r="F48" i="24"/>
  <c r="E48" i="24"/>
  <c r="D48" i="24"/>
  <c r="N47" i="24"/>
  <c r="M47" i="24"/>
  <c r="L47" i="24"/>
  <c r="K47" i="24"/>
  <c r="J47" i="24"/>
  <c r="I47" i="24"/>
  <c r="H47" i="24"/>
  <c r="G47" i="24"/>
  <c r="F47" i="24"/>
  <c r="E47" i="24"/>
  <c r="D47" i="24"/>
  <c r="N46" i="24"/>
  <c r="M46" i="24"/>
  <c r="L46" i="24"/>
  <c r="K46" i="24"/>
  <c r="J46" i="24"/>
  <c r="I46" i="24"/>
  <c r="H46" i="24"/>
  <c r="G46" i="24"/>
  <c r="F46" i="24"/>
  <c r="E46" i="24"/>
  <c r="D46" i="24"/>
  <c r="N45" i="24"/>
  <c r="M45" i="24"/>
  <c r="L45" i="24"/>
  <c r="K45" i="24"/>
  <c r="J45" i="24"/>
  <c r="I45" i="24"/>
  <c r="H45" i="24"/>
  <c r="G45" i="24"/>
  <c r="F45" i="24"/>
  <c r="E45" i="24"/>
  <c r="D45" i="24"/>
  <c r="N44" i="24"/>
  <c r="M44" i="24"/>
  <c r="L44" i="24"/>
  <c r="K44" i="24"/>
  <c r="J44" i="24"/>
  <c r="I44" i="24"/>
  <c r="H44" i="24"/>
  <c r="G44" i="24"/>
  <c r="F44" i="24"/>
  <c r="E44" i="24"/>
  <c r="D44" i="24"/>
  <c r="N43" i="24"/>
  <c r="M43" i="24"/>
  <c r="L43" i="24"/>
  <c r="K43" i="24"/>
  <c r="J43" i="24"/>
  <c r="I43" i="24"/>
  <c r="H43" i="24"/>
  <c r="G43" i="24"/>
  <c r="F43" i="24"/>
  <c r="E43" i="24"/>
  <c r="D43" i="24"/>
  <c r="N42" i="24"/>
  <c r="M42" i="24"/>
  <c r="L42" i="24"/>
  <c r="K42" i="24"/>
  <c r="J42" i="24"/>
  <c r="I42" i="24"/>
  <c r="H42" i="24"/>
  <c r="G42" i="24"/>
  <c r="F42" i="24"/>
  <c r="E42" i="24"/>
  <c r="D42" i="24"/>
  <c r="N41" i="24"/>
  <c r="M41" i="24"/>
  <c r="L41" i="24"/>
  <c r="K41" i="24"/>
  <c r="J41" i="24"/>
  <c r="I41" i="24"/>
  <c r="H41" i="24"/>
  <c r="G41" i="24"/>
  <c r="F41" i="24"/>
  <c r="E41" i="24"/>
  <c r="D41" i="24"/>
  <c r="N40" i="24"/>
  <c r="M40" i="24"/>
  <c r="L40" i="24"/>
  <c r="K40" i="24"/>
  <c r="J40" i="24"/>
  <c r="I40" i="24"/>
  <c r="H40" i="24"/>
  <c r="G40" i="24"/>
  <c r="F40" i="24"/>
  <c r="E40" i="24"/>
  <c r="D40" i="24"/>
  <c r="N39" i="24"/>
  <c r="M39" i="24"/>
  <c r="L39" i="24"/>
  <c r="K39" i="24"/>
  <c r="J39" i="24"/>
  <c r="I39" i="24"/>
  <c r="H39" i="24"/>
  <c r="G39" i="24"/>
  <c r="F39" i="24"/>
  <c r="E39" i="24"/>
  <c r="D39" i="24"/>
  <c r="N38" i="24"/>
  <c r="M38" i="24"/>
  <c r="L38" i="24"/>
  <c r="K38" i="24"/>
  <c r="J38" i="24"/>
  <c r="I38" i="24"/>
  <c r="H38" i="24"/>
  <c r="G38" i="24"/>
  <c r="F38" i="24"/>
  <c r="E38" i="24"/>
  <c r="D38" i="24"/>
  <c r="N37" i="24"/>
  <c r="M37" i="24"/>
  <c r="L37" i="24"/>
  <c r="K37" i="24"/>
  <c r="J37" i="24"/>
  <c r="I37" i="24"/>
  <c r="H37" i="24"/>
  <c r="G37" i="24"/>
  <c r="F37" i="24"/>
  <c r="E37" i="24"/>
  <c r="D37" i="24"/>
  <c r="N36" i="24"/>
  <c r="M36" i="24"/>
  <c r="L36" i="24"/>
  <c r="K36" i="24"/>
  <c r="J36" i="24"/>
  <c r="I36" i="24"/>
  <c r="H36" i="24"/>
  <c r="G36" i="24"/>
  <c r="F36" i="24"/>
  <c r="E36" i="24"/>
  <c r="D36" i="24"/>
  <c r="N35" i="24"/>
  <c r="M35" i="24"/>
  <c r="L35" i="24"/>
  <c r="K35" i="24"/>
  <c r="J35" i="24"/>
  <c r="I35" i="24"/>
  <c r="H35" i="24"/>
  <c r="G35" i="24"/>
  <c r="F35" i="24"/>
  <c r="E35" i="24"/>
  <c r="D35" i="24"/>
  <c r="N34" i="24"/>
  <c r="M34" i="24"/>
  <c r="L34" i="24"/>
  <c r="K34" i="24"/>
  <c r="J34" i="24"/>
  <c r="I34" i="24"/>
  <c r="H34" i="24"/>
  <c r="G34" i="24"/>
  <c r="F34" i="24"/>
  <c r="E34" i="24"/>
  <c r="D34" i="24"/>
  <c r="N33" i="24"/>
  <c r="M33" i="24"/>
  <c r="L33" i="24"/>
  <c r="K33" i="24"/>
  <c r="J33" i="24"/>
  <c r="I33" i="24"/>
  <c r="H33" i="24"/>
  <c r="G33" i="24"/>
  <c r="F33" i="24"/>
  <c r="E33" i="24"/>
  <c r="D33" i="24"/>
  <c r="N32" i="24"/>
  <c r="M32" i="24"/>
  <c r="L32" i="24"/>
  <c r="K32" i="24"/>
  <c r="J32" i="24"/>
  <c r="I32" i="24"/>
  <c r="H32" i="24"/>
  <c r="G32" i="24"/>
  <c r="F32" i="24"/>
  <c r="E32" i="24"/>
  <c r="D32" i="24"/>
  <c r="N31" i="24"/>
  <c r="M31" i="24"/>
  <c r="L31" i="24"/>
  <c r="K31" i="24"/>
  <c r="J31" i="24"/>
  <c r="I31" i="24"/>
  <c r="H31" i="24"/>
  <c r="G31" i="24"/>
  <c r="F31" i="24"/>
  <c r="E31" i="24"/>
  <c r="D31" i="24"/>
  <c r="N30" i="24"/>
  <c r="M30" i="24"/>
  <c r="L30" i="24"/>
  <c r="K30" i="24"/>
  <c r="J30" i="24"/>
  <c r="I30" i="24"/>
  <c r="H30" i="24"/>
  <c r="G30" i="24"/>
  <c r="F30" i="24"/>
  <c r="E30" i="24"/>
  <c r="D30" i="24"/>
  <c r="N29" i="24"/>
  <c r="M29" i="24"/>
  <c r="L29" i="24"/>
  <c r="K29" i="24"/>
  <c r="J29" i="24"/>
  <c r="I29" i="24"/>
  <c r="H29" i="24"/>
  <c r="G29" i="24"/>
  <c r="F29" i="24"/>
  <c r="E29" i="24"/>
  <c r="D29" i="24"/>
  <c r="N28" i="24"/>
  <c r="M28" i="24"/>
  <c r="L28" i="24"/>
  <c r="K28" i="24"/>
  <c r="J28" i="24"/>
  <c r="I28" i="24"/>
  <c r="H28" i="24"/>
  <c r="G28" i="24"/>
  <c r="F28" i="24"/>
  <c r="E28" i="24"/>
  <c r="D28" i="24"/>
  <c r="N27" i="24"/>
  <c r="M27" i="24"/>
  <c r="L27" i="24"/>
  <c r="K27" i="24"/>
  <c r="J27" i="24"/>
  <c r="I27" i="24"/>
  <c r="H27" i="24"/>
  <c r="G27" i="24"/>
  <c r="F27" i="24"/>
  <c r="E27" i="24"/>
  <c r="D27" i="24"/>
  <c r="N26" i="24"/>
  <c r="M26" i="24"/>
  <c r="L26" i="24"/>
  <c r="K26" i="24"/>
  <c r="J26" i="24"/>
  <c r="I26" i="24"/>
  <c r="H26" i="24"/>
  <c r="G26" i="24"/>
  <c r="F26" i="24"/>
  <c r="E26" i="24"/>
  <c r="D26" i="24"/>
  <c r="N25" i="24"/>
  <c r="M25" i="24"/>
  <c r="L25" i="24"/>
  <c r="K25" i="24"/>
  <c r="J25" i="24"/>
  <c r="I25" i="24"/>
  <c r="H25" i="24"/>
  <c r="G25" i="24"/>
  <c r="F25" i="24"/>
  <c r="E25" i="24"/>
  <c r="D25" i="24"/>
  <c r="N24" i="24"/>
  <c r="M24" i="24"/>
  <c r="L24" i="24"/>
  <c r="K24" i="24"/>
  <c r="J24" i="24"/>
  <c r="I24" i="24"/>
  <c r="H24" i="24"/>
  <c r="G24" i="24"/>
  <c r="F24" i="24"/>
  <c r="E24" i="24"/>
  <c r="D24" i="24"/>
  <c r="N23" i="24"/>
  <c r="M23" i="24"/>
  <c r="L23" i="24"/>
  <c r="K23" i="24"/>
  <c r="J23" i="24"/>
  <c r="I23" i="24"/>
  <c r="H23" i="24"/>
  <c r="G23" i="24"/>
  <c r="F23" i="24"/>
  <c r="E23" i="24"/>
  <c r="D23" i="24"/>
  <c r="N22" i="24"/>
  <c r="M22" i="24"/>
  <c r="L22" i="24"/>
  <c r="K22" i="24"/>
  <c r="J22" i="24"/>
  <c r="I22" i="24"/>
  <c r="H22" i="24"/>
  <c r="G22" i="24"/>
  <c r="F22" i="24"/>
  <c r="E22" i="24"/>
  <c r="D22" i="24"/>
  <c r="N21" i="24"/>
  <c r="M21" i="24"/>
  <c r="L21" i="24"/>
  <c r="K21" i="24"/>
  <c r="J21" i="24"/>
  <c r="I21" i="24"/>
  <c r="H21" i="24"/>
  <c r="G21" i="24"/>
  <c r="F21" i="24"/>
  <c r="E21" i="24"/>
  <c r="D21" i="24"/>
  <c r="N20" i="24"/>
  <c r="M20" i="24"/>
  <c r="L20" i="24"/>
  <c r="K20" i="24"/>
  <c r="J20" i="24"/>
  <c r="I20" i="24"/>
  <c r="H20" i="24"/>
  <c r="G20" i="24"/>
  <c r="F20" i="24"/>
  <c r="E20" i="24"/>
  <c r="D20" i="24"/>
  <c r="N19" i="24"/>
  <c r="M19" i="24"/>
  <c r="L19" i="24"/>
  <c r="K19" i="24"/>
  <c r="J19" i="24"/>
  <c r="I19" i="24"/>
  <c r="H19" i="24"/>
  <c r="G19" i="24"/>
  <c r="F19" i="24"/>
  <c r="E19" i="24"/>
  <c r="D19" i="24"/>
  <c r="N18" i="24"/>
  <c r="M18" i="24"/>
  <c r="L18" i="24"/>
  <c r="K18" i="24"/>
  <c r="J18" i="24"/>
  <c r="I18" i="24"/>
  <c r="H18" i="24"/>
  <c r="G18" i="24"/>
  <c r="F18" i="24"/>
  <c r="E18" i="24"/>
  <c r="D18" i="24"/>
  <c r="N17" i="24"/>
  <c r="M17" i="24"/>
  <c r="L17" i="24"/>
  <c r="K17" i="24"/>
  <c r="J17" i="24"/>
  <c r="I17" i="24"/>
  <c r="H17" i="24"/>
  <c r="G17" i="24"/>
  <c r="F17" i="24"/>
  <c r="E17" i="24"/>
  <c r="D17" i="24"/>
  <c r="N16" i="24"/>
  <c r="M16" i="24"/>
  <c r="L16" i="24"/>
  <c r="K16" i="24"/>
  <c r="J16" i="24"/>
  <c r="I16" i="24"/>
  <c r="H16" i="24"/>
  <c r="G16" i="24"/>
  <c r="F16" i="24"/>
  <c r="E16" i="24"/>
  <c r="D16" i="24"/>
  <c r="N15" i="24"/>
  <c r="M15" i="24"/>
  <c r="L15" i="24"/>
  <c r="K15" i="24"/>
  <c r="J15" i="24"/>
  <c r="I15" i="24"/>
  <c r="H15" i="24"/>
  <c r="G15" i="24"/>
  <c r="F15" i="24"/>
  <c r="E15" i="24"/>
  <c r="D15" i="24"/>
  <c r="N14" i="24"/>
  <c r="M14" i="24"/>
  <c r="L14" i="24"/>
  <c r="K14" i="24"/>
  <c r="J14" i="24"/>
  <c r="I14" i="24"/>
  <c r="H14" i="24"/>
  <c r="F14" i="24"/>
  <c r="E14" i="24"/>
  <c r="D14" i="24"/>
  <c r="N13" i="24"/>
  <c r="M13" i="24"/>
  <c r="L13" i="24"/>
  <c r="K13" i="24"/>
  <c r="J13" i="24"/>
  <c r="I13" i="24"/>
  <c r="H13" i="24"/>
  <c r="G13" i="24"/>
  <c r="F13" i="24"/>
  <c r="E13" i="24"/>
  <c r="D13" i="24"/>
  <c r="N12" i="24"/>
  <c r="M12" i="24"/>
  <c r="L12" i="24"/>
  <c r="K12" i="24"/>
  <c r="J12" i="24"/>
  <c r="I12" i="24"/>
  <c r="H12" i="24"/>
  <c r="G12" i="24"/>
  <c r="F12" i="24"/>
  <c r="E12" i="24"/>
  <c r="D12" i="24"/>
  <c r="N11" i="24"/>
  <c r="M11" i="24"/>
  <c r="L11" i="24"/>
  <c r="K11" i="24"/>
  <c r="J11" i="24"/>
  <c r="I11" i="24"/>
  <c r="H11" i="24"/>
  <c r="G11" i="24"/>
  <c r="F11" i="24"/>
  <c r="E11" i="24"/>
  <c r="D11" i="24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D6" i="23"/>
  <c r="C9" i="24"/>
  <c r="A5" i="27"/>
  <c r="C8" i="24"/>
  <c r="D16" i="1" l="1"/>
  <c r="EB24" i="14" l="1"/>
  <c r="EB25" i="14" s="1"/>
  <c r="DY24" i="14"/>
  <c r="DY25" i="14" s="1"/>
  <c r="DV24" i="14"/>
  <c r="DV25" i="14" s="1"/>
  <c r="DS24" i="14"/>
  <c r="DS25" i="14" s="1"/>
  <c r="DP24" i="14"/>
  <c r="DP25" i="14" s="1"/>
  <c r="DM24" i="14"/>
  <c r="DM25" i="14" s="1"/>
  <c r="DJ24" i="14"/>
  <c r="DJ25" i="14" s="1"/>
  <c r="DG24" i="14"/>
  <c r="DG25" i="14" s="1"/>
  <c r="DD24" i="14"/>
  <c r="DD25" i="14" s="1"/>
  <c r="DA24" i="14"/>
  <c r="DA25" i="14" s="1"/>
  <c r="CX24" i="14"/>
  <c r="CX25" i="14" s="1"/>
  <c r="CU24" i="14"/>
  <c r="CU25" i="14" s="1"/>
  <c r="CR24" i="14"/>
  <c r="CR25" i="14" s="1"/>
  <c r="CO24" i="14"/>
  <c r="CO25" i="14" s="1"/>
  <c r="CL24" i="14"/>
  <c r="CL25" i="14" s="1"/>
  <c r="CI24" i="14"/>
  <c r="CI25" i="14" s="1"/>
  <c r="CF24" i="14"/>
  <c r="CF25" i="14" s="1"/>
  <c r="CC24" i="14"/>
  <c r="CC25" i="14" s="1"/>
  <c r="BZ24" i="14"/>
  <c r="BZ25" i="14" s="1"/>
  <c r="BW24" i="14"/>
  <c r="BW25" i="14" s="1"/>
  <c r="BT24" i="14"/>
  <c r="BT25" i="14" s="1"/>
  <c r="BQ24" i="14"/>
  <c r="BQ25" i="14" s="1"/>
  <c r="BN24" i="14"/>
  <c r="BN25" i="14" s="1"/>
  <c r="BK24" i="14"/>
  <c r="BK25" i="14" s="1"/>
  <c r="BH24" i="14"/>
  <c r="BH25" i="14" s="1"/>
  <c r="BE24" i="14"/>
  <c r="BE25" i="14" s="1"/>
  <c r="BB24" i="14"/>
  <c r="BB25" i="14" s="1"/>
  <c r="AY24" i="14"/>
  <c r="AY25" i="14" s="1"/>
  <c r="AV24" i="14"/>
  <c r="AV25" i="14" s="1"/>
  <c r="AS24" i="14"/>
  <c r="AS25" i="14" s="1"/>
  <c r="AP24" i="14"/>
  <c r="AP25" i="14" s="1"/>
  <c r="AM24" i="14"/>
  <c r="AM25" i="14" s="1"/>
  <c r="AJ24" i="14"/>
  <c r="AJ25" i="14" s="1"/>
  <c r="AG24" i="14"/>
  <c r="AG25" i="14" s="1"/>
  <c r="AD24" i="14"/>
  <c r="AD25" i="14" s="1"/>
  <c r="AA24" i="14"/>
  <c r="AA25" i="14" s="1"/>
  <c r="X24" i="14"/>
  <c r="X25" i="14" s="1"/>
  <c r="U24" i="14"/>
  <c r="U25" i="14" s="1"/>
  <c r="R24" i="14"/>
  <c r="R25" i="14" s="1"/>
  <c r="O24" i="14"/>
  <c r="O25" i="14" s="1"/>
  <c r="AZ17" i="14"/>
  <c r="AZ18" i="14" s="1"/>
  <c r="AZ19" i="14" s="1"/>
  <c r="AY17" i="14"/>
  <c r="AY18" i="14" s="1"/>
  <c r="AY19" i="14" s="1"/>
  <c r="T17" i="14"/>
  <c r="T18" i="14" s="1"/>
  <c r="T19" i="14" s="1"/>
  <c r="AJ17" i="14" l="1"/>
  <c r="AJ18" i="14" s="1"/>
  <c r="AJ19" i="14" s="1"/>
  <c r="AL17" i="1" s="1"/>
  <c r="AA17" i="14"/>
  <c r="AA18" i="14" s="1"/>
  <c r="AA19" i="14" s="1"/>
  <c r="AC17" i="1" s="1"/>
  <c r="AQ17" i="14"/>
  <c r="AQ18" i="14" s="1"/>
  <c r="AQ19" i="14" s="1"/>
  <c r="AS17" i="1" s="1"/>
  <c r="AI17" i="14"/>
  <c r="AI18" i="14" s="1"/>
  <c r="AI19" i="14" s="1"/>
  <c r="AK17" i="1" s="1"/>
  <c r="AF17" i="14"/>
  <c r="AF18" i="14" s="1"/>
  <c r="AF19" i="14" s="1"/>
  <c r="AV17" i="14"/>
  <c r="AV18" i="14" s="1"/>
  <c r="AV19" i="14" s="1"/>
  <c r="AX17" i="1" s="1"/>
  <c r="P17" i="14"/>
  <c r="P18" i="14" s="1"/>
  <c r="P19" i="14" s="1"/>
  <c r="R17" i="1" s="1"/>
  <c r="S17" i="14"/>
  <c r="S18" i="14" s="1"/>
  <c r="S19" i="14" s="1"/>
  <c r="U17" i="1" s="1"/>
  <c r="V17" i="1"/>
  <c r="W17" i="14"/>
  <c r="W18" i="14" s="1"/>
  <c r="W19" i="14" s="1"/>
  <c r="Y17" i="1" s="1"/>
  <c r="U17" i="14"/>
  <c r="U18" i="14" s="1"/>
  <c r="U19" i="14" s="1"/>
  <c r="W17" i="1" s="1"/>
  <c r="AK17" i="14"/>
  <c r="AK18" i="14" s="1"/>
  <c r="AK19" i="14" s="1"/>
  <c r="AM17" i="1" s="1"/>
  <c r="AM17" i="14"/>
  <c r="AM18" i="14" s="1"/>
  <c r="AM19" i="14" s="1"/>
  <c r="AO17" i="1" s="1"/>
  <c r="X17" i="14"/>
  <c r="X18" i="14" s="1"/>
  <c r="X19" i="14" s="1"/>
  <c r="Z17" i="1" s="1"/>
  <c r="AN17" i="14"/>
  <c r="AN18" i="14" s="1"/>
  <c r="AN19" i="14" s="1"/>
  <c r="AP17" i="1" s="1"/>
  <c r="AB17" i="14"/>
  <c r="AB18" i="14" s="1"/>
  <c r="AB19" i="14" s="1"/>
  <c r="AD17" i="1" s="1"/>
  <c r="AR17" i="14"/>
  <c r="AR18" i="14" s="1"/>
  <c r="AR19" i="14" s="1"/>
  <c r="AT17" i="1" s="1"/>
  <c r="Q17" i="14"/>
  <c r="Q18" i="14" s="1"/>
  <c r="Q19" i="14" s="1"/>
  <c r="S17" i="1" s="1"/>
  <c r="AG17" i="14"/>
  <c r="AG18" i="14" s="1"/>
  <c r="AG19" i="14" s="1"/>
  <c r="AI17" i="1" s="1"/>
  <c r="AW17" i="14"/>
  <c r="AW18" i="14" s="1"/>
  <c r="AW19" i="14" s="1"/>
  <c r="AY17" i="1" s="1"/>
  <c r="M17" i="14"/>
  <c r="M18" i="14" s="1"/>
  <c r="M19" i="14" s="1"/>
  <c r="O17" i="1" s="1"/>
  <c r="AC17" i="14"/>
  <c r="AC18" i="14" s="1"/>
  <c r="AC19" i="14" s="1"/>
  <c r="AE17" i="1" s="1"/>
  <c r="AS17" i="14"/>
  <c r="AS18" i="14" s="1"/>
  <c r="AS19" i="14" s="1"/>
  <c r="AU17" i="1" s="1"/>
  <c r="O17" i="14"/>
  <c r="O18" i="14" s="1"/>
  <c r="O19" i="14" s="1"/>
  <c r="Q17" i="1" s="1"/>
  <c r="Y17" i="14"/>
  <c r="Y18" i="14" s="1"/>
  <c r="Y19" i="14" s="1"/>
  <c r="AA17" i="1" s="1"/>
  <c r="AE17" i="14"/>
  <c r="AE18" i="14" s="1"/>
  <c r="AE19" i="14" s="1"/>
  <c r="AG17" i="1" s="1"/>
  <c r="AO17" i="14"/>
  <c r="AO18" i="14" s="1"/>
  <c r="AO19" i="14" s="1"/>
  <c r="AQ17" i="1" s="1"/>
  <c r="AU17" i="14"/>
  <c r="AU18" i="14" s="1"/>
  <c r="AU19" i="14" s="1"/>
  <c r="AW17" i="1" s="1"/>
  <c r="N17" i="14"/>
  <c r="N18" i="14" s="1"/>
  <c r="N19" i="14" s="1"/>
  <c r="P17" i="1" s="1"/>
  <c r="R17" i="14"/>
  <c r="R18" i="14" s="1"/>
  <c r="R19" i="14" s="1"/>
  <c r="T17" i="1" s="1"/>
  <c r="V17" i="14"/>
  <c r="V18" i="14" s="1"/>
  <c r="V19" i="14" s="1"/>
  <c r="X17" i="1" s="1"/>
  <c r="Z17" i="14"/>
  <c r="Z18" i="14" s="1"/>
  <c r="Z19" i="14" s="1"/>
  <c r="AB17" i="1" s="1"/>
  <c r="AD17" i="14"/>
  <c r="AD18" i="14" s="1"/>
  <c r="AD19" i="14" s="1"/>
  <c r="AF17" i="1" s="1"/>
  <c r="AH17" i="14"/>
  <c r="AH18" i="14" s="1"/>
  <c r="AH19" i="14" s="1"/>
  <c r="AJ17" i="1" s="1"/>
  <c r="AL17" i="14"/>
  <c r="AL18" i="14" s="1"/>
  <c r="AL19" i="14" s="1"/>
  <c r="AN17" i="1" s="1"/>
  <c r="AP17" i="14"/>
  <c r="AP18" i="14" s="1"/>
  <c r="AP19" i="14" s="1"/>
  <c r="AR17" i="1" s="1"/>
  <c r="AT17" i="14"/>
  <c r="AT18" i="14" s="1"/>
  <c r="AT19" i="14" s="1"/>
  <c r="AV17" i="1" s="1"/>
  <c r="AX17" i="14"/>
  <c r="AX18" i="14" s="1"/>
  <c r="AX19" i="14" s="1"/>
  <c r="AZ17" i="1" s="1"/>
  <c r="AH17" i="1" l="1"/>
  <c r="D17" i="14"/>
  <c r="F17" i="14"/>
  <c r="F16" i="1" s="1"/>
  <c r="E17" i="14"/>
  <c r="E16" i="1" s="1"/>
  <c r="F27" i="13"/>
  <c r="G17" i="14" l="1"/>
  <c r="G16" i="1" s="1"/>
  <c r="H17" i="14"/>
  <c r="H16" i="1" s="1"/>
  <c r="D13" i="2" l="1"/>
  <c r="D12" i="2"/>
  <c r="D11" i="2"/>
  <c r="G107" i="13"/>
  <c r="E107" i="13"/>
  <c r="D107" i="13"/>
  <c r="H107" i="13" s="1"/>
  <c r="C107" i="13"/>
  <c r="G97" i="13"/>
  <c r="H97" i="13" s="1"/>
  <c r="F97" i="13"/>
  <c r="E97" i="13"/>
  <c r="D97" i="13"/>
  <c r="C97" i="13"/>
  <c r="G87" i="13"/>
  <c r="E87" i="13"/>
  <c r="D87" i="13"/>
  <c r="H87" i="13" s="1"/>
  <c r="C87" i="13"/>
  <c r="C86" i="13"/>
  <c r="AN83" i="13"/>
  <c r="AK83" i="13"/>
  <c r="AJ83" i="13"/>
  <c r="AG83" i="13"/>
  <c r="AF83" i="13"/>
  <c r="AC83" i="13"/>
  <c r="AB83" i="13"/>
  <c r="Y83" i="13"/>
  <c r="X83" i="13"/>
  <c r="U83" i="13"/>
  <c r="T83" i="13"/>
  <c r="Q83" i="13"/>
  <c r="P83" i="13"/>
  <c r="M83" i="13"/>
  <c r="G86" i="13" s="1"/>
  <c r="L83" i="13"/>
  <c r="I83" i="13"/>
  <c r="H83" i="13"/>
  <c r="E83" i="13"/>
  <c r="D83" i="13"/>
  <c r="AN82" i="13"/>
  <c r="AM82" i="13"/>
  <c r="AM83" i="13" s="1"/>
  <c r="AL82" i="13"/>
  <c r="AL83" i="13" s="1"/>
  <c r="AK82" i="13"/>
  <c r="AJ82" i="13"/>
  <c r="AI82" i="13"/>
  <c r="AI83" i="13" s="1"/>
  <c r="AH82" i="13"/>
  <c r="AH83" i="13" s="1"/>
  <c r="AG82" i="13"/>
  <c r="AF82" i="13"/>
  <c r="AE82" i="13"/>
  <c r="AE83" i="13" s="1"/>
  <c r="AD82" i="13"/>
  <c r="AD83" i="13" s="1"/>
  <c r="AC82" i="13"/>
  <c r="AB82" i="13"/>
  <c r="AA82" i="13"/>
  <c r="AA83" i="13" s="1"/>
  <c r="Z82" i="13"/>
  <c r="Z83" i="13" s="1"/>
  <c r="Y82" i="13"/>
  <c r="X82" i="13"/>
  <c r="W82" i="13"/>
  <c r="W83" i="13" s="1"/>
  <c r="V82" i="13"/>
  <c r="V83" i="13" s="1"/>
  <c r="U82" i="13"/>
  <c r="T82" i="13"/>
  <c r="S82" i="13"/>
  <c r="S83" i="13" s="1"/>
  <c r="R82" i="13"/>
  <c r="R83" i="13" s="1"/>
  <c r="Q82" i="13"/>
  <c r="P82" i="13"/>
  <c r="O82" i="13"/>
  <c r="O83" i="13" s="1"/>
  <c r="N82" i="13"/>
  <c r="N83" i="13" s="1"/>
  <c r="M82" i="13"/>
  <c r="L82" i="13"/>
  <c r="K82" i="13"/>
  <c r="K83" i="13" s="1"/>
  <c r="J82" i="13"/>
  <c r="J83" i="13" s="1"/>
  <c r="I82" i="13"/>
  <c r="H82" i="13"/>
  <c r="G82" i="13"/>
  <c r="G83" i="13" s="1"/>
  <c r="F82" i="13"/>
  <c r="F83" i="13" s="1"/>
  <c r="E82" i="13"/>
  <c r="D82" i="13"/>
  <c r="G72" i="13"/>
  <c r="H72" i="13" s="1"/>
  <c r="F72" i="13"/>
  <c r="E72" i="13"/>
  <c r="D72" i="13"/>
  <c r="C72" i="13"/>
  <c r="C71" i="13"/>
  <c r="AM68" i="13"/>
  <c r="AL68" i="13"/>
  <c r="AH68" i="13"/>
  <c r="AE68" i="13"/>
  <c r="AD68" i="13"/>
  <c r="Z68" i="13"/>
  <c r="W68" i="13"/>
  <c r="V68" i="13"/>
  <c r="R68" i="13"/>
  <c r="O68" i="13"/>
  <c r="N68" i="13"/>
  <c r="J68" i="13"/>
  <c r="G68" i="13"/>
  <c r="F68" i="13"/>
  <c r="AN67" i="13"/>
  <c r="AN68" i="13" s="1"/>
  <c r="AM67" i="13"/>
  <c r="AL67" i="13"/>
  <c r="AK67" i="13"/>
  <c r="AK68" i="13" s="1"/>
  <c r="AJ67" i="13"/>
  <c r="AJ68" i="13" s="1"/>
  <c r="AI67" i="13"/>
  <c r="AI68" i="13" s="1"/>
  <c r="AH67" i="13"/>
  <c r="AG67" i="13"/>
  <c r="AG68" i="13" s="1"/>
  <c r="AF67" i="13"/>
  <c r="AF68" i="13" s="1"/>
  <c r="AE67" i="13"/>
  <c r="AD67" i="13"/>
  <c r="AC67" i="13"/>
  <c r="AC68" i="13" s="1"/>
  <c r="AB67" i="13"/>
  <c r="AB68" i="13" s="1"/>
  <c r="AA67" i="13"/>
  <c r="AA68" i="13" s="1"/>
  <c r="Z67" i="13"/>
  <c r="Y67" i="13"/>
  <c r="Y68" i="13" s="1"/>
  <c r="X67" i="13"/>
  <c r="X68" i="13" s="1"/>
  <c r="D71" i="13" s="1"/>
  <c r="W67" i="13"/>
  <c r="V67" i="13"/>
  <c r="U67" i="13"/>
  <c r="U68" i="13" s="1"/>
  <c r="T67" i="13"/>
  <c r="T68" i="13" s="1"/>
  <c r="S67" i="13"/>
  <c r="S68" i="13" s="1"/>
  <c r="R67" i="13"/>
  <c r="Q67" i="13"/>
  <c r="Q68" i="13" s="1"/>
  <c r="P67" i="13"/>
  <c r="P68" i="13" s="1"/>
  <c r="O67" i="13"/>
  <c r="N67" i="13"/>
  <c r="M67" i="13"/>
  <c r="M68" i="13" s="1"/>
  <c r="L67" i="13"/>
  <c r="L68" i="13" s="1"/>
  <c r="K67" i="13"/>
  <c r="K68" i="13" s="1"/>
  <c r="J67" i="13"/>
  <c r="I67" i="13"/>
  <c r="I68" i="13" s="1"/>
  <c r="H67" i="13"/>
  <c r="H68" i="13" s="1"/>
  <c r="G67" i="13"/>
  <c r="F67" i="13"/>
  <c r="E67" i="13"/>
  <c r="E68" i="13" s="1"/>
  <c r="D67" i="13"/>
  <c r="D68" i="13" s="1"/>
  <c r="G57" i="13"/>
  <c r="E57" i="13"/>
  <c r="D57" i="13"/>
  <c r="H57" i="13" s="1"/>
  <c r="G56" i="13"/>
  <c r="H56" i="13" s="1"/>
  <c r="F56" i="13"/>
  <c r="E56" i="13"/>
  <c r="D56" i="13"/>
  <c r="C56" i="13"/>
  <c r="H55" i="13"/>
  <c r="G55" i="13"/>
  <c r="E55" i="13"/>
  <c r="F55" i="13" s="1"/>
  <c r="D55" i="13"/>
  <c r="C55" i="13"/>
  <c r="C54" i="13"/>
  <c r="AN50" i="13"/>
  <c r="AF50" i="13"/>
  <c r="X50" i="13"/>
  <c r="O50" i="13"/>
  <c r="N50" i="13"/>
  <c r="K50" i="13"/>
  <c r="J50" i="13"/>
  <c r="G50" i="13"/>
  <c r="F50" i="13"/>
  <c r="AN49" i="13"/>
  <c r="AM49" i="13"/>
  <c r="AM50" i="13" s="1"/>
  <c r="AL49" i="13"/>
  <c r="AL50" i="13" s="1"/>
  <c r="AK49" i="13"/>
  <c r="AK50" i="13" s="1"/>
  <c r="AJ49" i="13"/>
  <c r="AJ50" i="13" s="1"/>
  <c r="AI49" i="13"/>
  <c r="AI50" i="13" s="1"/>
  <c r="AH49" i="13"/>
  <c r="AH50" i="13" s="1"/>
  <c r="AG49" i="13"/>
  <c r="AG50" i="13" s="1"/>
  <c r="AF49" i="13"/>
  <c r="AE49" i="13"/>
  <c r="AE50" i="13" s="1"/>
  <c r="AD49" i="13"/>
  <c r="AD50" i="13" s="1"/>
  <c r="AC49" i="13"/>
  <c r="AC50" i="13" s="1"/>
  <c r="AB49" i="13"/>
  <c r="AB50" i="13" s="1"/>
  <c r="AA49" i="13"/>
  <c r="AA50" i="13" s="1"/>
  <c r="Z49" i="13"/>
  <c r="Z50" i="13" s="1"/>
  <c r="Y49" i="13"/>
  <c r="Y50" i="13" s="1"/>
  <c r="X49" i="13"/>
  <c r="W49" i="13"/>
  <c r="W50" i="13" s="1"/>
  <c r="V49" i="13"/>
  <c r="V50" i="13" s="1"/>
  <c r="U49" i="13"/>
  <c r="U50" i="13" s="1"/>
  <c r="T49" i="13"/>
  <c r="T50" i="13" s="1"/>
  <c r="S49" i="13"/>
  <c r="S50" i="13" s="1"/>
  <c r="R49" i="13"/>
  <c r="R50" i="13" s="1"/>
  <c r="Q49" i="13"/>
  <c r="P49" i="13"/>
  <c r="P50" i="13" s="1"/>
  <c r="O49" i="13"/>
  <c r="N49" i="13"/>
  <c r="M49" i="13"/>
  <c r="M50" i="13" s="1"/>
  <c r="L49" i="13"/>
  <c r="L50" i="13" s="1"/>
  <c r="K49" i="13"/>
  <c r="J49" i="13"/>
  <c r="I49" i="13"/>
  <c r="I50" i="13" s="1"/>
  <c r="H49" i="13"/>
  <c r="H50" i="13" s="1"/>
  <c r="G49" i="13"/>
  <c r="F49" i="13"/>
  <c r="E49" i="13"/>
  <c r="E50" i="13" s="1"/>
  <c r="D49" i="13"/>
  <c r="D50" i="13" s="1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G28" i="13"/>
  <c r="H28" i="13" s="1"/>
  <c r="E28" i="13"/>
  <c r="F28" i="13" s="1"/>
  <c r="D28" i="13"/>
  <c r="C28" i="13"/>
  <c r="C27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Z24" i="13"/>
  <c r="V24" i="13"/>
  <c r="R24" i="13"/>
  <c r="N24" i="13"/>
  <c r="J24" i="13"/>
  <c r="F24" i="13"/>
  <c r="AA23" i="13"/>
  <c r="AA24" i="13" s="1"/>
  <c r="Z23" i="13"/>
  <c r="Y23" i="13"/>
  <c r="Y24" i="13" s="1"/>
  <c r="D27" i="13" s="1"/>
  <c r="X23" i="13"/>
  <c r="X24" i="13" s="1"/>
  <c r="W23" i="13"/>
  <c r="W24" i="13" s="1"/>
  <c r="V23" i="13"/>
  <c r="U23" i="13"/>
  <c r="U24" i="13" s="1"/>
  <c r="T23" i="13"/>
  <c r="T24" i="13" s="1"/>
  <c r="S23" i="13"/>
  <c r="S24" i="13" s="1"/>
  <c r="R23" i="13"/>
  <c r="Q23" i="13"/>
  <c r="Q24" i="13" s="1"/>
  <c r="P23" i="13"/>
  <c r="P24" i="13" s="1"/>
  <c r="O23" i="13"/>
  <c r="O24" i="13" s="1"/>
  <c r="N23" i="13"/>
  <c r="M23" i="13"/>
  <c r="M24" i="13" s="1"/>
  <c r="L23" i="13"/>
  <c r="L24" i="13" s="1"/>
  <c r="K23" i="13"/>
  <c r="K24" i="13" s="1"/>
  <c r="J23" i="13"/>
  <c r="I23" i="13"/>
  <c r="I24" i="13" s="1"/>
  <c r="H23" i="13"/>
  <c r="H24" i="13" s="1"/>
  <c r="G23" i="13"/>
  <c r="G24" i="13" s="1"/>
  <c r="F23" i="13"/>
  <c r="E23" i="13"/>
  <c r="E24" i="13" s="1"/>
  <c r="D23" i="13"/>
  <c r="D24" i="13" s="1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BB60" i="1"/>
  <c r="BB61" i="1" s="1"/>
  <c r="BA60" i="1"/>
  <c r="BA61" i="1" s="1"/>
  <c r="AZ60" i="1"/>
  <c r="AZ61" i="1" s="1"/>
  <c r="AY60" i="1"/>
  <c r="AY61" i="1" s="1"/>
  <c r="AX60" i="1"/>
  <c r="AX61" i="1" s="1"/>
  <c r="AW60" i="1"/>
  <c r="AW61" i="1" s="1"/>
  <c r="AV60" i="1"/>
  <c r="AV61" i="1" s="1"/>
  <c r="AU60" i="1"/>
  <c r="AU61" i="1" s="1"/>
  <c r="AT60" i="1"/>
  <c r="AT61" i="1" s="1"/>
  <c r="AS60" i="1"/>
  <c r="AS61" i="1" s="1"/>
  <c r="AR60" i="1"/>
  <c r="AR61" i="1" s="1"/>
  <c r="AQ60" i="1"/>
  <c r="AQ61" i="1" s="1"/>
  <c r="AP60" i="1"/>
  <c r="AP61" i="1" s="1"/>
  <c r="AO60" i="1"/>
  <c r="AO61" i="1" s="1"/>
  <c r="AN60" i="1"/>
  <c r="AN61" i="1" s="1"/>
  <c r="AM60" i="1"/>
  <c r="AM61" i="1" s="1"/>
  <c r="AL60" i="1"/>
  <c r="AL61" i="1" s="1"/>
  <c r="AK60" i="1"/>
  <c r="AK61" i="1" s="1"/>
  <c r="AJ60" i="1"/>
  <c r="AJ61" i="1" s="1"/>
  <c r="AI60" i="1"/>
  <c r="AI61" i="1" s="1"/>
  <c r="AH60" i="1"/>
  <c r="AH61" i="1" s="1"/>
  <c r="AG60" i="1"/>
  <c r="AG61" i="1" s="1"/>
  <c r="AF60" i="1"/>
  <c r="AF61" i="1" s="1"/>
  <c r="AE60" i="1"/>
  <c r="AE61" i="1" s="1"/>
  <c r="AD60" i="1"/>
  <c r="AD61" i="1" s="1"/>
  <c r="AC60" i="1"/>
  <c r="AC61" i="1" s="1"/>
  <c r="AB60" i="1"/>
  <c r="AB61" i="1" s="1"/>
  <c r="AA60" i="1"/>
  <c r="AA61" i="1" s="1"/>
  <c r="Z60" i="1"/>
  <c r="Z61" i="1" s="1"/>
  <c r="Y60" i="1"/>
  <c r="Y61" i="1" s="1"/>
  <c r="X60" i="1"/>
  <c r="X61" i="1" s="1"/>
  <c r="W60" i="1"/>
  <c r="V60" i="1"/>
  <c r="V61" i="1" s="1"/>
  <c r="U60" i="1"/>
  <c r="U61" i="1" s="1"/>
  <c r="T60" i="1"/>
  <c r="T61" i="1" s="1"/>
  <c r="S60" i="1"/>
  <c r="S61" i="1" s="1"/>
  <c r="R60" i="1"/>
  <c r="R61" i="1" s="1"/>
  <c r="Q60" i="1"/>
  <c r="Q61" i="1" s="1"/>
  <c r="P60" i="1"/>
  <c r="P61" i="1" s="1"/>
  <c r="O60" i="1"/>
  <c r="O61" i="1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BB41" i="1"/>
  <c r="BB45" i="1" s="1"/>
  <c r="BA41" i="1"/>
  <c r="BA45" i="1" s="1"/>
  <c r="AZ41" i="1"/>
  <c r="AZ45" i="1" s="1"/>
  <c r="AY41" i="1"/>
  <c r="AY45" i="1" s="1"/>
  <c r="AX41" i="1"/>
  <c r="AX45" i="1" s="1"/>
  <c r="AW41" i="1"/>
  <c r="AW45" i="1" s="1"/>
  <c r="AV41" i="1"/>
  <c r="AV45" i="1" s="1"/>
  <c r="AU41" i="1"/>
  <c r="AU45" i="1" s="1"/>
  <c r="AT41" i="1"/>
  <c r="AT45" i="1" s="1"/>
  <c r="AS41" i="1"/>
  <c r="AS45" i="1" s="1"/>
  <c r="AR41" i="1"/>
  <c r="AR45" i="1" s="1"/>
  <c r="AQ41" i="1"/>
  <c r="AQ45" i="1" s="1"/>
  <c r="AP41" i="1"/>
  <c r="AP45" i="1" s="1"/>
  <c r="AO41" i="1"/>
  <c r="AO45" i="1" s="1"/>
  <c r="AN41" i="1"/>
  <c r="AN45" i="1" s="1"/>
  <c r="AM41" i="1"/>
  <c r="AM45" i="1" s="1"/>
  <c r="AL41" i="1"/>
  <c r="AL45" i="1" s="1"/>
  <c r="AK41" i="1"/>
  <c r="AK45" i="1" s="1"/>
  <c r="AJ41" i="1"/>
  <c r="AJ45" i="1" s="1"/>
  <c r="AI41" i="1"/>
  <c r="AI45" i="1" s="1"/>
  <c r="AH41" i="1"/>
  <c r="AH45" i="1" s="1"/>
  <c r="AG41" i="1"/>
  <c r="AG45" i="1" s="1"/>
  <c r="AF41" i="1"/>
  <c r="AF45" i="1" s="1"/>
  <c r="AE41" i="1"/>
  <c r="AE45" i="1" s="1"/>
  <c r="AD41" i="1"/>
  <c r="AD45" i="1" s="1"/>
  <c r="AC41" i="1"/>
  <c r="AC45" i="1" s="1"/>
  <c r="AB41" i="1"/>
  <c r="AB45" i="1" s="1"/>
  <c r="AA41" i="1"/>
  <c r="AA45" i="1" s="1"/>
  <c r="Z41" i="1"/>
  <c r="Z45" i="1" s="1"/>
  <c r="Y41" i="1"/>
  <c r="Y45" i="1" s="1"/>
  <c r="X41" i="1"/>
  <c r="X45" i="1" s="1"/>
  <c r="W41" i="1"/>
  <c r="W45" i="1" s="1"/>
  <c r="V41" i="1"/>
  <c r="V45" i="1" s="1"/>
  <c r="U41" i="1"/>
  <c r="U45" i="1" s="1"/>
  <c r="T41" i="1"/>
  <c r="T45" i="1" s="1"/>
  <c r="S41" i="1"/>
  <c r="S45" i="1" s="1"/>
  <c r="R41" i="1"/>
  <c r="R45" i="1" s="1"/>
  <c r="Q41" i="1"/>
  <c r="Q45" i="1" s="1"/>
  <c r="P41" i="1"/>
  <c r="P45" i="1" s="1"/>
  <c r="O41" i="1"/>
  <c r="O45" i="1" s="1"/>
  <c r="BB32" i="1"/>
  <c r="BB37" i="1" s="1"/>
  <c r="BA32" i="1"/>
  <c r="BA37" i="1" s="1"/>
  <c r="AZ32" i="1"/>
  <c r="AZ37" i="1" s="1"/>
  <c r="AY32" i="1"/>
  <c r="AY37" i="1" s="1"/>
  <c r="AX32" i="1"/>
  <c r="AX37" i="1" s="1"/>
  <c r="AW32" i="1"/>
  <c r="AW37" i="1" s="1"/>
  <c r="AV32" i="1"/>
  <c r="AV37" i="1" s="1"/>
  <c r="AU32" i="1"/>
  <c r="AU37" i="1" s="1"/>
  <c r="AT32" i="1"/>
  <c r="AT37" i="1" s="1"/>
  <c r="AS32" i="1"/>
  <c r="AS37" i="1" s="1"/>
  <c r="AR32" i="1"/>
  <c r="AR37" i="1" s="1"/>
  <c r="AQ32" i="1"/>
  <c r="AQ37" i="1" s="1"/>
  <c r="AP32" i="1"/>
  <c r="AP37" i="1" s="1"/>
  <c r="AO32" i="1"/>
  <c r="AO37" i="1" s="1"/>
  <c r="AN32" i="1"/>
  <c r="AN37" i="1" s="1"/>
  <c r="AM32" i="1"/>
  <c r="AM37" i="1" s="1"/>
  <c r="AL32" i="1"/>
  <c r="AL37" i="1" s="1"/>
  <c r="AK32" i="1"/>
  <c r="AK37" i="1" s="1"/>
  <c r="AJ32" i="1"/>
  <c r="AJ37" i="1" s="1"/>
  <c r="AI32" i="1"/>
  <c r="AI37" i="1" s="1"/>
  <c r="AH32" i="1"/>
  <c r="AH37" i="1" s="1"/>
  <c r="AG32" i="1"/>
  <c r="AG37" i="1" s="1"/>
  <c r="AF32" i="1"/>
  <c r="AF37" i="1" s="1"/>
  <c r="AE32" i="1"/>
  <c r="AE37" i="1" s="1"/>
  <c r="AD32" i="1"/>
  <c r="AD37" i="1" s="1"/>
  <c r="AC32" i="1"/>
  <c r="AC37" i="1" s="1"/>
  <c r="AB32" i="1"/>
  <c r="AB37" i="1" s="1"/>
  <c r="AA32" i="1"/>
  <c r="AA37" i="1" s="1"/>
  <c r="Z32" i="1"/>
  <c r="Z37" i="1" s="1"/>
  <c r="Y32" i="1"/>
  <c r="Y37" i="1" s="1"/>
  <c r="X32" i="1"/>
  <c r="X37" i="1" s="1"/>
  <c r="W32" i="1"/>
  <c r="W37" i="1" s="1"/>
  <c r="V32" i="1"/>
  <c r="V37" i="1" s="1"/>
  <c r="U32" i="1"/>
  <c r="U37" i="1" s="1"/>
  <c r="T32" i="1"/>
  <c r="T37" i="1" s="1"/>
  <c r="S32" i="1"/>
  <c r="S37" i="1" s="1"/>
  <c r="R32" i="1"/>
  <c r="R37" i="1" s="1"/>
  <c r="Q32" i="1"/>
  <c r="Q37" i="1" s="1"/>
  <c r="P32" i="1"/>
  <c r="P37" i="1" s="1"/>
  <c r="O32" i="1"/>
  <c r="O37" i="1" s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BB30" i="1"/>
  <c r="BB36" i="1" s="1"/>
  <c r="BA30" i="1"/>
  <c r="BA36" i="1" s="1"/>
  <c r="AZ30" i="1"/>
  <c r="AZ36" i="1" s="1"/>
  <c r="AY30" i="1"/>
  <c r="AY36" i="1" s="1"/>
  <c r="AX30" i="1"/>
  <c r="AX36" i="1" s="1"/>
  <c r="AW30" i="1"/>
  <c r="AW36" i="1" s="1"/>
  <c r="AV30" i="1"/>
  <c r="AV36" i="1" s="1"/>
  <c r="AU30" i="1"/>
  <c r="AU36" i="1" s="1"/>
  <c r="AT30" i="1"/>
  <c r="AT36" i="1" s="1"/>
  <c r="AS30" i="1"/>
  <c r="AS36" i="1" s="1"/>
  <c r="AR30" i="1"/>
  <c r="AR36" i="1" s="1"/>
  <c r="AQ30" i="1"/>
  <c r="AQ36" i="1" s="1"/>
  <c r="AP30" i="1"/>
  <c r="AP36" i="1" s="1"/>
  <c r="AO30" i="1"/>
  <c r="AO36" i="1" s="1"/>
  <c r="AN30" i="1"/>
  <c r="AN36" i="1" s="1"/>
  <c r="AM30" i="1"/>
  <c r="AM36" i="1" s="1"/>
  <c r="AL30" i="1"/>
  <c r="AK30" i="1"/>
  <c r="AK36" i="1" s="1"/>
  <c r="AJ30" i="1"/>
  <c r="AJ36" i="1" s="1"/>
  <c r="AI30" i="1"/>
  <c r="AI36" i="1" s="1"/>
  <c r="AH30" i="1"/>
  <c r="AH36" i="1" s="1"/>
  <c r="AG30" i="1"/>
  <c r="AG36" i="1" s="1"/>
  <c r="AF30" i="1"/>
  <c r="AF36" i="1" s="1"/>
  <c r="AE30" i="1"/>
  <c r="AE36" i="1" s="1"/>
  <c r="AD30" i="1"/>
  <c r="AD36" i="1" s="1"/>
  <c r="AC30" i="1"/>
  <c r="AC36" i="1" s="1"/>
  <c r="AB30" i="1"/>
  <c r="AB36" i="1" s="1"/>
  <c r="AA30" i="1"/>
  <c r="AA36" i="1" s="1"/>
  <c r="Z30" i="1"/>
  <c r="Z36" i="1" s="1"/>
  <c r="Y30" i="1"/>
  <c r="Y36" i="1" s="1"/>
  <c r="X30" i="1"/>
  <c r="X36" i="1" s="1"/>
  <c r="W30" i="1"/>
  <c r="W36" i="1" s="1"/>
  <c r="V30" i="1"/>
  <c r="V36" i="1" s="1"/>
  <c r="U30" i="1"/>
  <c r="U36" i="1" s="1"/>
  <c r="T30" i="1"/>
  <c r="T36" i="1" s="1"/>
  <c r="S30" i="1"/>
  <c r="S36" i="1" s="1"/>
  <c r="R30" i="1"/>
  <c r="R36" i="1" s="1"/>
  <c r="Q30" i="1"/>
  <c r="Q36" i="1" s="1"/>
  <c r="P30" i="1"/>
  <c r="P36" i="1" s="1"/>
  <c r="O30" i="1"/>
  <c r="O36" i="1" s="1"/>
  <c r="C31" i="1"/>
  <c r="BB22" i="1"/>
  <c r="BB26" i="1" s="1"/>
  <c r="BA22" i="1"/>
  <c r="BA26" i="1" s="1"/>
  <c r="AZ22" i="1"/>
  <c r="AZ26" i="1" s="1"/>
  <c r="AY22" i="1"/>
  <c r="AY26" i="1" s="1"/>
  <c r="AX22" i="1"/>
  <c r="AX26" i="1" s="1"/>
  <c r="AW22" i="1"/>
  <c r="AW26" i="1" s="1"/>
  <c r="AV22" i="1"/>
  <c r="AV26" i="1" s="1"/>
  <c r="AU22" i="1"/>
  <c r="AU26" i="1" s="1"/>
  <c r="AT22" i="1"/>
  <c r="AT26" i="1" s="1"/>
  <c r="AS22" i="1"/>
  <c r="AS26" i="1" s="1"/>
  <c r="AR22" i="1"/>
  <c r="AR26" i="1" s="1"/>
  <c r="AQ22" i="1"/>
  <c r="AQ26" i="1" s="1"/>
  <c r="AP22" i="1"/>
  <c r="AP26" i="1" s="1"/>
  <c r="AO22" i="1"/>
  <c r="AO26" i="1" s="1"/>
  <c r="AN22" i="1"/>
  <c r="AN26" i="1" s="1"/>
  <c r="AM22" i="1"/>
  <c r="AM26" i="1" s="1"/>
  <c r="AL22" i="1"/>
  <c r="AL26" i="1" s="1"/>
  <c r="AK22" i="1"/>
  <c r="AK26" i="1" s="1"/>
  <c r="AJ22" i="1"/>
  <c r="AJ26" i="1" s="1"/>
  <c r="AI22" i="1"/>
  <c r="AI26" i="1" s="1"/>
  <c r="AH22" i="1"/>
  <c r="AH26" i="1" s="1"/>
  <c r="AG22" i="1"/>
  <c r="AG26" i="1" s="1"/>
  <c r="AF22" i="1"/>
  <c r="AF26" i="1" s="1"/>
  <c r="AE22" i="1"/>
  <c r="AE26" i="1" s="1"/>
  <c r="AD22" i="1"/>
  <c r="AD26" i="1" s="1"/>
  <c r="AC22" i="1"/>
  <c r="AC26" i="1" s="1"/>
  <c r="AB22" i="1"/>
  <c r="AB26" i="1" s="1"/>
  <c r="AA22" i="1"/>
  <c r="AA26" i="1" s="1"/>
  <c r="Z22" i="1"/>
  <c r="Z26" i="1" s="1"/>
  <c r="Y22" i="1"/>
  <c r="Y26" i="1" s="1"/>
  <c r="X22" i="1"/>
  <c r="X26" i="1" s="1"/>
  <c r="W22" i="1"/>
  <c r="W26" i="1" s="1"/>
  <c r="V22" i="1"/>
  <c r="V26" i="1" s="1"/>
  <c r="U22" i="1"/>
  <c r="U26" i="1" s="1"/>
  <c r="T22" i="1"/>
  <c r="T26" i="1" s="1"/>
  <c r="S22" i="1"/>
  <c r="S26" i="1" s="1"/>
  <c r="R22" i="1"/>
  <c r="R26" i="1" s="1"/>
  <c r="Q22" i="1"/>
  <c r="Q26" i="1" s="1"/>
  <c r="P22" i="1"/>
  <c r="P26" i="1" s="1"/>
  <c r="O22" i="1"/>
  <c r="O26" i="1" s="1"/>
  <c r="AL36" i="1" l="1"/>
  <c r="F61" i="1"/>
  <c r="W61" i="1"/>
  <c r="F50" i="1"/>
  <c r="E50" i="1"/>
  <c r="D50" i="1"/>
  <c r="D61" i="1"/>
  <c r="E31" i="1"/>
  <c r="D31" i="1"/>
  <c r="F32" i="1"/>
  <c r="D32" i="1"/>
  <c r="E33" i="1"/>
  <c r="E42" i="1"/>
  <c r="D42" i="1"/>
  <c r="E61" i="1"/>
  <c r="G27" i="13"/>
  <c r="H27" i="13" s="1"/>
  <c r="D86" i="13"/>
  <c r="H86" i="13" s="1"/>
  <c r="F107" i="13"/>
  <c r="G54" i="13"/>
  <c r="E54" i="13"/>
  <c r="F54" i="13" s="1"/>
  <c r="G71" i="13"/>
  <c r="H71" i="13" s="1"/>
  <c r="D54" i="13"/>
  <c r="E27" i="13"/>
  <c r="F57" i="13"/>
  <c r="E71" i="13"/>
  <c r="F71" i="13" s="1"/>
  <c r="E86" i="13"/>
  <c r="F86" i="13" s="1"/>
  <c r="F87" i="13"/>
  <c r="F42" i="1"/>
  <c r="F31" i="1"/>
  <c r="E32" i="1"/>
  <c r="D33" i="1"/>
  <c r="F33" i="1"/>
  <c r="F23" i="1"/>
  <c r="D23" i="1"/>
  <c r="E23" i="1"/>
  <c r="H31" i="1" l="1"/>
  <c r="J31" i="1" s="1"/>
  <c r="G31" i="1"/>
  <c r="I31" i="1" s="1"/>
  <c r="G33" i="1"/>
  <c r="I33" i="1" s="1"/>
  <c r="G61" i="1"/>
  <c r="I61" i="1" s="1"/>
  <c r="H61" i="1"/>
  <c r="J61" i="1" s="1"/>
  <c r="G32" i="1"/>
  <c r="I32" i="1" s="1"/>
  <c r="G50" i="1"/>
  <c r="I50" i="1" s="1"/>
  <c r="H50" i="1"/>
  <c r="J50" i="1" s="1"/>
  <c r="G42" i="1"/>
  <c r="I42" i="1" s="1"/>
  <c r="H32" i="1"/>
  <c r="J32" i="1" s="1"/>
  <c r="H42" i="1"/>
  <c r="J42" i="1" s="1"/>
  <c r="H54" i="13"/>
  <c r="H33" i="1"/>
  <c r="J33" i="1" s="1"/>
  <c r="AN28" i="2" l="1"/>
  <c r="AY55" i="1" s="1"/>
  <c r="AY56" i="1" s="1"/>
  <c r="DS18" i="2"/>
  <c r="DS19" i="2" s="1"/>
  <c r="DP18" i="2"/>
  <c r="DP19" i="2" s="1"/>
  <c r="DM18" i="2"/>
  <c r="DM19" i="2" s="1"/>
  <c r="DJ18" i="2"/>
  <c r="DG18" i="2"/>
  <c r="DG19" i="2" s="1"/>
  <c r="DD18" i="2"/>
  <c r="DD19" i="2" s="1"/>
  <c r="DA18" i="2"/>
  <c r="CX18" i="2"/>
  <c r="AJ11" i="2" s="1"/>
  <c r="AJ12" i="2" s="1"/>
  <c r="AJ13" i="2" s="1"/>
  <c r="CU18" i="2"/>
  <c r="CU19" i="2" s="1"/>
  <c r="CR18" i="2"/>
  <c r="CR19" i="2" s="1"/>
  <c r="CO18" i="2"/>
  <c r="CL18" i="2"/>
  <c r="AF11" i="2" s="1"/>
  <c r="AF12" i="2" s="1"/>
  <c r="AF13" i="2" s="1"/>
  <c r="CI18" i="2"/>
  <c r="CI19" i="2" s="1"/>
  <c r="CF18" i="2"/>
  <c r="CF19" i="2" s="1"/>
  <c r="CC18" i="2"/>
  <c r="BZ18" i="2"/>
  <c r="AB11" i="2" s="1"/>
  <c r="AB12" i="2" s="1"/>
  <c r="AB13" i="2" s="1"/>
  <c r="BW18" i="2"/>
  <c r="BW19" i="2" s="1"/>
  <c r="BT18" i="2"/>
  <c r="BT19" i="2" s="1"/>
  <c r="BQ18" i="2"/>
  <c r="BN18" i="2"/>
  <c r="X11" i="2" s="1"/>
  <c r="X12" i="2" s="1"/>
  <c r="X13" i="2" s="1"/>
  <c r="BK18" i="2"/>
  <c r="BK19" i="2" s="1"/>
  <c r="BH18" i="2"/>
  <c r="BH19" i="2" s="1"/>
  <c r="BE18" i="2"/>
  <c r="BB18" i="2"/>
  <c r="T11" i="2" s="1"/>
  <c r="T12" i="2" s="1"/>
  <c r="T13" i="2" s="1"/>
  <c r="AY18" i="2"/>
  <c r="AY19" i="2" s="1"/>
  <c r="AV18" i="2"/>
  <c r="AV19" i="2" s="1"/>
  <c r="AS18" i="2"/>
  <c r="AP18" i="2"/>
  <c r="P11" i="2" s="1"/>
  <c r="P12" i="2" s="1"/>
  <c r="P13" i="2" s="1"/>
  <c r="AM18" i="2"/>
  <c r="AM19" i="2" s="1"/>
  <c r="AJ18" i="2"/>
  <c r="AJ19" i="2" s="1"/>
  <c r="AG18" i="2"/>
  <c r="AD18" i="2"/>
  <c r="L11" i="2" s="1"/>
  <c r="L12" i="2" s="1"/>
  <c r="L13" i="2" s="1"/>
  <c r="AA18" i="2"/>
  <c r="AA19" i="2" s="1"/>
  <c r="X18" i="2"/>
  <c r="X19" i="2" s="1"/>
  <c r="U18" i="2"/>
  <c r="R18" i="2"/>
  <c r="H11" i="2" s="1"/>
  <c r="H12" i="2" s="1"/>
  <c r="H13" i="2" s="1"/>
  <c r="O18" i="2"/>
  <c r="O19" i="2" s="1"/>
  <c r="L18" i="2"/>
  <c r="L19" i="2" s="1"/>
  <c r="I18" i="2"/>
  <c r="F18" i="2"/>
  <c r="F19" i="2" s="1"/>
  <c r="G11" i="2"/>
  <c r="G12" i="2" s="1"/>
  <c r="G13" i="2" s="1"/>
  <c r="K11" i="2"/>
  <c r="K12" i="2" s="1"/>
  <c r="K13" i="2" s="1"/>
  <c r="S11" i="2"/>
  <c r="S12" i="2" s="1"/>
  <c r="S13" i="2" s="1"/>
  <c r="W11" i="2"/>
  <c r="W12" i="2" s="1"/>
  <c r="W13" i="2" s="1"/>
  <c r="AA11" i="2"/>
  <c r="AA12" i="2" s="1"/>
  <c r="AA13" i="2" s="1"/>
  <c r="AE11" i="2"/>
  <c r="AE12" i="2" s="1"/>
  <c r="AE13" i="2" s="1"/>
  <c r="AI11" i="2"/>
  <c r="AI12" i="2" s="1"/>
  <c r="AI13" i="2" s="1"/>
  <c r="AM11" i="2"/>
  <c r="AM12" i="2" s="1"/>
  <c r="AM13" i="2" s="1"/>
  <c r="AP28" i="2" l="1"/>
  <c r="BA55" i="1" s="1"/>
  <c r="BA56" i="1" s="1"/>
  <c r="AO28" i="2"/>
  <c r="AZ55" i="1" s="1"/>
  <c r="AZ56" i="1" s="1"/>
  <c r="AQ28" i="2"/>
  <c r="BB55" i="1" s="1"/>
  <c r="BB56" i="1" s="1"/>
  <c r="O11" i="2"/>
  <c r="O12" i="2" s="1"/>
  <c r="O13" i="2" s="1"/>
  <c r="AL11" i="2"/>
  <c r="AL12" i="2" s="1"/>
  <c r="AL13" i="2" s="1"/>
  <c r="AD11" i="2"/>
  <c r="AD12" i="2" s="1"/>
  <c r="AD13" i="2" s="1"/>
  <c r="V11" i="2"/>
  <c r="V12" i="2" s="1"/>
  <c r="V13" i="2" s="1"/>
  <c r="N11" i="2"/>
  <c r="N12" i="2" s="1"/>
  <c r="N13" i="2" s="1"/>
  <c r="F11" i="2"/>
  <c r="F12" i="2" s="1"/>
  <c r="F13" i="2" s="1"/>
  <c r="AQ11" i="2"/>
  <c r="AQ12" i="2" s="1"/>
  <c r="AQ13" i="2" s="1"/>
  <c r="AP11" i="2"/>
  <c r="AP12" i="2" s="1"/>
  <c r="AP13" i="2" s="1"/>
  <c r="AN11" i="2"/>
  <c r="AN12" i="2" s="1"/>
  <c r="AN13" i="2" s="1"/>
  <c r="AH11" i="2"/>
  <c r="AH12" i="2" s="1"/>
  <c r="AH13" i="2" s="1"/>
  <c r="Z11" i="2"/>
  <c r="Z12" i="2" s="1"/>
  <c r="Z13" i="2" s="1"/>
  <c r="R11" i="2"/>
  <c r="R12" i="2" s="1"/>
  <c r="R13" i="2" s="1"/>
  <c r="J11" i="2"/>
  <c r="J12" i="2" s="1"/>
  <c r="J13" i="2" s="1"/>
  <c r="AO11" i="2"/>
  <c r="AO12" i="2" s="1"/>
  <c r="AO13" i="2" s="1"/>
  <c r="AD19" i="2"/>
  <c r="BZ19" i="2"/>
  <c r="AP19" i="2"/>
  <c r="CL19" i="2"/>
  <c r="BB19" i="2"/>
  <c r="CX19" i="2"/>
  <c r="E11" i="2"/>
  <c r="E12" i="2" s="1"/>
  <c r="E13" i="2" s="1"/>
  <c r="I19" i="2"/>
  <c r="I11" i="2"/>
  <c r="I12" i="2" s="1"/>
  <c r="I13" i="2" s="1"/>
  <c r="U19" i="2"/>
  <c r="M11" i="2"/>
  <c r="M12" i="2" s="1"/>
  <c r="M13" i="2" s="1"/>
  <c r="AG19" i="2"/>
  <c r="Q11" i="2"/>
  <c r="Q12" i="2" s="1"/>
  <c r="Q13" i="2" s="1"/>
  <c r="AS19" i="2"/>
  <c r="U11" i="2"/>
  <c r="U12" i="2" s="1"/>
  <c r="U13" i="2" s="1"/>
  <c r="BE19" i="2"/>
  <c r="Y11" i="2"/>
  <c r="Y12" i="2" s="1"/>
  <c r="Y13" i="2" s="1"/>
  <c r="BQ19" i="2"/>
  <c r="AC11" i="2"/>
  <c r="AC12" i="2" s="1"/>
  <c r="AC13" i="2" s="1"/>
  <c r="CC19" i="2"/>
  <c r="AG11" i="2"/>
  <c r="AG12" i="2" s="1"/>
  <c r="AG13" i="2" s="1"/>
  <c r="CO19" i="2"/>
  <c r="AK11" i="2"/>
  <c r="AK12" i="2" s="1"/>
  <c r="AK13" i="2" s="1"/>
  <c r="DA19" i="2"/>
  <c r="R19" i="2"/>
  <c r="BN19" i="2"/>
  <c r="DJ19" i="2"/>
  <c r="AH28" i="2" l="1"/>
  <c r="AS55" i="1" s="1"/>
  <c r="AS56" i="1" s="1"/>
  <c r="AC28" i="2"/>
  <c r="AN55" i="1" s="1"/>
  <c r="AN56" i="1" s="1"/>
  <c r="Y28" i="2"/>
  <c r="AJ55" i="1" s="1"/>
  <c r="AJ56" i="1" s="1"/>
  <c r="U28" i="2"/>
  <c r="AF55" i="1" s="1"/>
  <c r="AF56" i="1" s="1"/>
  <c r="M28" i="2"/>
  <c r="X55" i="1" s="1"/>
  <c r="X56" i="1" s="1"/>
  <c r="I28" i="2"/>
  <c r="T55" i="1" s="1"/>
  <c r="T56" i="1" s="1"/>
  <c r="E28" i="2"/>
  <c r="P55" i="1" s="1"/>
  <c r="P56" i="1" s="1"/>
  <c r="C56" i="1"/>
  <c r="C61" i="1"/>
  <c r="C50" i="1"/>
  <c r="C42" i="1"/>
  <c r="C32" i="1"/>
  <c r="C23" i="1"/>
  <c r="T29" i="4" l="1"/>
  <c r="P29" i="4"/>
  <c r="L29" i="4"/>
  <c r="H29" i="4"/>
  <c r="T28" i="4"/>
  <c r="P28" i="4"/>
  <c r="L28" i="4"/>
  <c r="H28" i="4"/>
  <c r="T27" i="4"/>
  <c r="P27" i="4"/>
  <c r="L27" i="4"/>
  <c r="H27" i="4"/>
  <c r="T26" i="4"/>
  <c r="P26" i="4"/>
  <c r="L26" i="4"/>
  <c r="H26" i="4"/>
  <c r="T25" i="4"/>
  <c r="P25" i="4"/>
  <c r="L25" i="4"/>
  <c r="H25" i="4"/>
  <c r="T24" i="4"/>
  <c r="P24" i="4"/>
  <c r="L24" i="4"/>
  <c r="H24" i="4"/>
  <c r="T23" i="4"/>
  <c r="P23" i="4"/>
  <c r="L23" i="4"/>
  <c r="H23" i="4"/>
  <c r="T22" i="4"/>
  <c r="P22" i="4"/>
  <c r="L22" i="4"/>
  <c r="H22" i="4"/>
  <c r="S29" i="4"/>
  <c r="O29" i="4"/>
  <c r="K29" i="4"/>
  <c r="G29" i="4"/>
  <c r="S28" i="4"/>
  <c r="O28" i="4"/>
  <c r="K28" i="4"/>
  <c r="G28" i="4"/>
  <c r="S27" i="4"/>
  <c r="O27" i="4"/>
  <c r="K27" i="4"/>
  <c r="G27" i="4"/>
  <c r="S26" i="4"/>
  <c r="O26" i="4"/>
  <c r="K26" i="4"/>
  <c r="G26" i="4"/>
  <c r="S25" i="4"/>
  <c r="O25" i="4"/>
  <c r="K25" i="4"/>
  <c r="G25" i="4"/>
  <c r="S24" i="4"/>
  <c r="O24" i="4"/>
  <c r="K24" i="4"/>
  <c r="G24" i="4"/>
  <c r="S23" i="4"/>
  <c r="O23" i="4"/>
  <c r="K23" i="4"/>
  <c r="G23" i="4"/>
  <c r="S22" i="4"/>
  <c r="O22" i="4"/>
  <c r="K22" i="4"/>
  <c r="G22" i="4"/>
  <c r="M25" i="4"/>
  <c r="E25" i="4"/>
  <c r="M24" i="4"/>
  <c r="I24" i="4"/>
  <c r="Q23" i="4"/>
  <c r="I23" i="4"/>
  <c r="E23" i="4"/>
  <c r="M22" i="4"/>
  <c r="R29" i="4"/>
  <c r="N29" i="4"/>
  <c r="J29" i="4"/>
  <c r="F29" i="4"/>
  <c r="R28" i="4"/>
  <c r="N28" i="4"/>
  <c r="J28" i="4"/>
  <c r="F28" i="4"/>
  <c r="R27" i="4"/>
  <c r="N27" i="4"/>
  <c r="J27" i="4"/>
  <c r="F27" i="4"/>
  <c r="R26" i="4"/>
  <c r="N26" i="4"/>
  <c r="J26" i="4"/>
  <c r="F26" i="4"/>
  <c r="R25" i="4"/>
  <c r="N25" i="4"/>
  <c r="J25" i="4"/>
  <c r="F25" i="4"/>
  <c r="R24" i="4"/>
  <c r="N24" i="4"/>
  <c r="J24" i="4"/>
  <c r="F24" i="4"/>
  <c r="R23" i="4"/>
  <c r="N23" i="4"/>
  <c r="J23" i="4"/>
  <c r="F23" i="4"/>
  <c r="R22" i="4"/>
  <c r="N22" i="4"/>
  <c r="J22" i="4"/>
  <c r="F22" i="4"/>
  <c r="Q29" i="4"/>
  <c r="M29" i="4"/>
  <c r="I29" i="4"/>
  <c r="E29" i="4"/>
  <c r="Q28" i="4"/>
  <c r="M28" i="4"/>
  <c r="I28" i="4"/>
  <c r="E28" i="4"/>
  <c r="Q27" i="4"/>
  <c r="M27" i="4"/>
  <c r="I27" i="4"/>
  <c r="E27" i="4"/>
  <c r="Q26" i="4"/>
  <c r="M26" i="4"/>
  <c r="I26" i="4"/>
  <c r="E26" i="4"/>
  <c r="Q25" i="4"/>
  <c r="I25" i="4"/>
  <c r="Q24" i="4"/>
  <c r="E24" i="4"/>
  <c r="M23" i="4"/>
  <c r="Q22" i="4"/>
  <c r="I22" i="4"/>
  <c r="E22" i="4"/>
  <c r="AB16" i="6"/>
  <c r="X16" i="6"/>
  <c r="T16" i="6"/>
  <c r="P16" i="6"/>
  <c r="L16" i="6"/>
  <c r="H16" i="6"/>
  <c r="AA15" i="6"/>
  <c r="W15" i="6"/>
  <c r="S15" i="6"/>
  <c r="O15" i="6"/>
  <c r="K15" i="6"/>
  <c r="G15" i="6"/>
  <c r="Z14" i="6"/>
  <c r="V14" i="6"/>
  <c r="R14" i="6"/>
  <c r="N14" i="6"/>
  <c r="J14" i="6"/>
  <c r="F14" i="6"/>
  <c r="Y13" i="6"/>
  <c r="U13" i="6"/>
  <c r="Q13" i="6"/>
  <c r="M13" i="6"/>
  <c r="I13" i="6"/>
  <c r="AB12" i="6"/>
  <c r="X12" i="6"/>
  <c r="T12" i="6"/>
  <c r="P12" i="6"/>
  <c r="L12" i="6"/>
  <c r="H12" i="6"/>
  <c r="AA11" i="6"/>
  <c r="W11" i="6"/>
  <c r="S11" i="6"/>
  <c r="O11" i="6"/>
  <c r="K11" i="6"/>
  <c r="G11" i="6"/>
  <c r="Z10" i="6"/>
  <c r="V10" i="6"/>
  <c r="R10" i="6"/>
  <c r="N10" i="6"/>
  <c r="J10" i="6"/>
  <c r="F10" i="6"/>
  <c r="Y9" i="6"/>
  <c r="U9" i="6"/>
  <c r="Q9" i="6"/>
  <c r="M9" i="6"/>
  <c r="I9" i="6"/>
  <c r="Z16" i="6"/>
  <c r="R16" i="6"/>
  <c r="J16" i="6"/>
  <c r="Y15" i="6"/>
  <c r="Q15" i="6"/>
  <c r="I15" i="6"/>
  <c r="X14" i="6"/>
  <c r="P14" i="6"/>
  <c r="H14" i="6"/>
  <c r="W13" i="6"/>
  <c r="O13" i="6"/>
  <c r="G13" i="6"/>
  <c r="V12" i="6"/>
  <c r="N12" i="6"/>
  <c r="F12" i="6"/>
  <c r="U11" i="6"/>
  <c r="M11" i="6"/>
  <c r="AB10" i="6"/>
  <c r="T10" i="6"/>
  <c r="L10" i="6"/>
  <c r="H10" i="6"/>
  <c r="W9" i="6"/>
  <c r="O9" i="6"/>
  <c r="Y16" i="6"/>
  <c r="Q16" i="6"/>
  <c r="M16" i="6"/>
  <c r="AB15" i="6"/>
  <c r="T15" i="6"/>
  <c r="L15" i="6"/>
  <c r="AA14" i="6"/>
  <c r="S14" i="6"/>
  <c r="K14" i="6"/>
  <c r="Z13" i="6"/>
  <c r="R13" i="6"/>
  <c r="J13" i="6"/>
  <c r="Y12" i="6"/>
  <c r="Q12" i="6"/>
  <c r="I12" i="6"/>
  <c r="X11" i="6"/>
  <c r="AA16" i="6"/>
  <c r="W16" i="6"/>
  <c r="S16" i="6"/>
  <c r="O16" i="6"/>
  <c r="K16" i="6"/>
  <c r="G16" i="6"/>
  <c r="Z15" i="6"/>
  <c r="V15" i="6"/>
  <c r="R15" i="6"/>
  <c r="N15" i="6"/>
  <c r="J15" i="6"/>
  <c r="F15" i="6"/>
  <c r="Y14" i="6"/>
  <c r="U14" i="6"/>
  <c r="Q14" i="6"/>
  <c r="M14" i="6"/>
  <c r="I14" i="6"/>
  <c r="AB13" i="6"/>
  <c r="X13" i="6"/>
  <c r="T13" i="6"/>
  <c r="P13" i="6"/>
  <c r="L13" i="6"/>
  <c r="H13" i="6"/>
  <c r="AA12" i="6"/>
  <c r="W12" i="6"/>
  <c r="S12" i="6"/>
  <c r="O12" i="6"/>
  <c r="K12" i="6"/>
  <c r="G12" i="6"/>
  <c r="Z11" i="6"/>
  <c r="V11" i="6"/>
  <c r="R11" i="6"/>
  <c r="N11" i="6"/>
  <c r="J11" i="6"/>
  <c r="F11" i="6"/>
  <c r="Y10" i="6"/>
  <c r="U10" i="6"/>
  <c r="Q10" i="6"/>
  <c r="M10" i="6"/>
  <c r="I10" i="6"/>
  <c r="AB9" i="6"/>
  <c r="X9" i="6"/>
  <c r="T9" i="6"/>
  <c r="P9" i="6"/>
  <c r="L9" i="6"/>
  <c r="H9" i="6"/>
  <c r="V16" i="6"/>
  <c r="N16" i="6"/>
  <c r="F16" i="6"/>
  <c r="U15" i="6"/>
  <c r="M15" i="6"/>
  <c r="AB14" i="6"/>
  <c r="T14" i="6"/>
  <c r="L14" i="6"/>
  <c r="AA13" i="6"/>
  <c r="S13" i="6"/>
  <c r="K13" i="6"/>
  <c r="Z12" i="6"/>
  <c r="R12" i="6"/>
  <c r="J12" i="6"/>
  <c r="Y11" i="6"/>
  <c r="Q11" i="6"/>
  <c r="I11" i="6"/>
  <c r="X10" i="6"/>
  <c r="P10" i="6"/>
  <c r="AA9" i="6"/>
  <c r="S9" i="6"/>
  <c r="K9" i="6"/>
  <c r="G9" i="6"/>
  <c r="U16" i="6"/>
  <c r="I16" i="6"/>
  <c r="X15" i="6"/>
  <c r="P15" i="6"/>
  <c r="H15" i="6"/>
  <c r="W14" i="6"/>
  <c r="O14" i="6"/>
  <c r="G14" i="6"/>
  <c r="V13" i="6"/>
  <c r="N13" i="6"/>
  <c r="F13" i="6"/>
  <c r="U12" i="6"/>
  <c r="M12" i="6"/>
  <c r="AB11" i="6"/>
  <c r="T11" i="6"/>
  <c r="P11" i="6"/>
  <c r="W10" i="6"/>
  <c r="G10" i="6"/>
  <c r="N9" i="6"/>
  <c r="Z9" i="6"/>
  <c r="H11" i="6"/>
  <c r="V9" i="6"/>
  <c r="F9" i="6"/>
  <c r="K10" i="6"/>
  <c r="R9" i="6"/>
  <c r="L11" i="6"/>
  <c r="S10" i="6"/>
  <c r="J9" i="6"/>
  <c r="O10" i="6"/>
  <c r="AA10" i="6"/>
  <c r="E9" i="5"/>
  <c r="E9" i="6"/>
  <c r="T16" i="5"/>
  <c r="P16" i="5"/>
  <c r="L16" i="5"/>
  <c r="H16" i="5"/>
  <c r="T15" i="5"/>
  <c r="P15" i="5"/>
  <c r="L15" i="5"/>
  <c r="H15" i="5"/>
  <c r="T14" i="5"/>
  <c r="P14" i="5"/>
  <c r="L14" i="5"/>
  <c r="H14" i="5"/>
  <c r="T13" i="5"/>
  <c r="P13" i="5"/>
  <c r="L13" i="5"/>
  <c r="H13" i="5"/>
  <c r="T12" i="5"/>
  <c r="P12" i="5"/>
  <c r="L12" i="5"/>
  <c r="H12" i="5"/>
  <c r="T11" i="5"/>
  <c r="P11" i="5"/>
  <c r="L11" i="5"/>
  <c r="H11" i="5"/>
  <c r="T10" i="5"/>
  <c r="P10" i="5"/>
  <c r="L10" i="5"/>
  <c r="H10" i="5"/>
  <c r="T9" i="5"/>
  <c r="P9" i="5"/>
  <c r="L9" i="5"/>
  <c r="H9" i="5"/>
  <c r="N16" i="5"/>
  <c r="J16" i="5"/>
  <c r="R15" i="5"/>
  <c r="J15" i="5"/>
  <c r="R14" i="5"/>
  <c r="J14" i="5"/>
  <c r="R13" i="5"/>
  <c r="J13" i="5"/>
  <c r="R12" i="5"/>
  <c r="J12" i="5"/>
  <c r="R11" i="5"/>
  <c r="J11" i="5"/>
  <c r="R10" i="5"/>
  <c r="J10" i="5"/>
  <c r="R9" i="5"/>
  <c r="J9" i="5"/>
  <c r="Q16" i="5"/>
  <c r="I16" i="5"/>
  <c r="Q15" i="5"/>
  <c r="I15" i="5"/>
  <c r="Q14" i="5"/>
  <c r="I14" i="5"/>
  <c r="Q13" i="5"/>
  <c r="I13" i="5"/>
  <c r="Q12" i="5"/>
  <c r="I12" i="5"/>
  <c r="Q11" i="5"/>
  <c r="I11" i="5"/>
  <c r="Q10" i="5"/>
  <c r="M10" i="5"/>
  <c r="E10" i="5"/>
  <c r="M9" i="5"/>
  <c r="S16" i="5"/>
  <c r="O16" i="5"/>
  <c r="K16" i="5"/>
  <c r="G16" i="5"/>
  <c r="S15" i="5"/>
  <c r="O15" i="5"/>
  <c r="K15" i="5"/>
  <c r="G15" i="5"/>
  <c r="S14" i="5"/>
  <c r="O14" i="5"/>
  <c r="K14" i="5"/>
  <c r="G14" i="5"/>
  <c r="S13" i="5"/>
  <c r="O13" i="5"/>
  <c r="K13" i="5"/>
  <c r="G13" i="5"/>
  <c r="S12" i="5"/>
  <c r="O12" i="5"/>
  <c r="K12" i="5"/>
  <c r="G12" i="5"/>
  <c r="S11" i="5"/>
  <c r="O11" i="5"/>
  <c r="K11" i="5"/>
  <c r="G11" i="5"/>
  <c r="S10" i="5"/>
  <c r="O10" i="5"/>
  <c r="K10" i="5"/>
  <c r="G10" i="5"/>
  <c r="S9" i="5"/>
  <c r="O9" i="5"/>
  <c r="K9" i="5"/>
  <c r="G9" i="5"/>
  <c r="R16" i="5"/>
  <c r="F16" i="5"/>
  <c r="N15" i="5"/>
  <c r="F15" i="5"/>
  <c r="N14" i="5"/>
  <c r="F14" i="5"/>
  <c r="N13" i="5"/>
  <c r="F13" i="5"/>
  <c r="N12" i="5"/>
  <c r="F12" i="5"/>
  <c r="N11" i="5"/>
  <c r="F11" i="5"/>
  <c r="N10" i="5"/>
  <c r="F10" i="5"/>
  <c r="N9" i="5"/>
  <c r="F9" i="5"/>
  <c r="M16" i="5"/>
  <c r="E16" i="5"/>
  <c r="M15" i="5"/>
  <c r="E15" i="5"/>
  <c r="M14" i="5"/>
  <c r="E14" i="5"/>
  <c r="M13" i="5"/>
  <c r="E13" i="5"/>
  <c r="M12" i="5"/>
  <c r="E12" i="5"/>
  <c r="M11" i="5"/>
  <c r="E11" i="5"/>
  <c r="I10" i="5"/>
  <c r="Q9" i="5"/>
  <c r="I9" i="5"/>
  <c r="E28" i="3"/>
  <c r="E29" i="3"/>
  <c r="E26" i="3"/>
  <c r="E27" i="3"/>
  <c r="E24" i="3"/>
  <c r="E25" i="3"/>
  <c r="E22" i="3"/>
  <c r="E23" i="3"/>
  <c r="E15" i="6"/>
  <c r="E14" i="6"/>
  <c r="E16" i="6"/>
  <c r="E13" i="6"/>
  <c r="E12" i="6"/>
  <c r="E10" i="6"/>
  <c r="E11" i="6"/>
  <c r="H23" i="1"/>
  <c r="J23" i="1" s="1"/>
  <c r="G23" i="1"/>
  <c r="I23" i="1" s="1"/>
  <c r="AK28" i="2"/>
  <c r="AV55" i="1" s="1"/>
  <c r="AV56" i="1" s="1"/>
  <c r="AM28" i="2"/>
  <c r="AX55" i="1" s="1"/>
  <c r="AX56" i="1" s="1"/>
  <c r="N28" i="2"/>
  <c r="Y55" i="1" s="1"/>
  <c r="Y56" i="1" s="1"/>
  <c r="V28" i="2"/>
  <c r="AG55" i="1" s="1"/>
  <c r="AG56" i="1" s="1"/>
  <c r="F28" i="2"/>
  <c r="Q55" i="1" s="1"/>
  <c r="Q56" i="1" s="1"/>
  <c r="AD28" i="2"/>
  <c r="AO55" i="1" s="1"/>
  <c r="AO56" i="1" s="1"/>
  <c r="K28" i="2"/>
  <c r="V55" i="1" s="1"/>
  <c r="V56" i="1" s="1"/>
  <c r="AL28" i="2"/>
  <c r="AW55" i="1" s="1"/>
  <c r="AW56" i="1" s="1"/>
  <c r="L28" i="2"/>
  <c r="W55" i="1" s="1"/>
  <c r="Z28" i="2"/>
  <c r="AK55" i="1" s="1"/>
  <c r="AK56" i="1" s="1"/>
  <c r="AE28" i="2"/>
  <c r="AP55" i="1" s="1"/>
  <c r="AP56" i="1" s="1"/>
  <c r="AA28" i="2"/>
  <c r="AL55" i="1" s="1"/>
  <c r="AL56" i="1" s="1"/>
  <c r="J28" i="2"/>
  <c r="U55" i="1" s="1"/>
  <c r="U56" i="1" s="1"/>
  <c r="O28" i="2"/>
  <c r="Z55" i="1" s="1"/>
  <c r="Z56" i="1" s="1"/>
  <c r="AB28" i="2"/>
  <c r="AM55" i="1" s="1"/>
  <c r="AM56" i="1" s="1"/>
  <c r="X25" i="3"/>
  <c r="P22" i="3"/>
  <c r="X27" i="3"/>
  <c r="X29" i="3"/>
  <c r="H27" i="3"/>
  <c r="P24" i="3"/>
  <c r="H29" i="3"/>
  <c r="X23" i="3"/>
  <c r="P26" i="3"/>
  <c r="P28" i="3"/>
  <c r="H23" i="3"/>
  <c r="H25" i="3"/>
  <c r="AB30" i="3"/>
  <c r="T22" i="3"/>
  <c r="L23" i="3"/>
  <c r="AB23" i="3"/>
  <c r="T24" i="3"/>
  <c r="L25" i="3"/>
  <c r="AB25" i="3"/>
  <c r="T26" i="3"/>
  <c r="L27" i="3"/>
  <c r="AB27" i="3"/>
  <c r="T28" i="3"/>
  <c r="L29" i="3"/>
  <c r="AB29" i="3"/>
  <c r="Q28" i="2"/>
  <c r="AB55" i="1" s="1"/>
  <c r="AB56" i="1" s="1"/>
  <c r="P28" i="2"/>
  <c r="AA55" i="1" s="1"/>
  <c r="AA56" i="1" s="1"/>
  <c r="S28" i="2"/>
  <c r="AD55" i="1" s="1"/>
  <c r="AD56" i="1" s="1"/>
  <c r="AG28" i="2"/>
  <c r="AR55" i="1" s="1"/>
  <c r="AR56" i="1" s="1"/>
  <c r="AF28" i="2"/>
  <c r="AQ55" i="1" s="1"/>
  <c r="AQ56" i="1" s="1"/>
  <c r="AI28" i="2"/>
  <c r="AT55" i="1" s="1"/>
  <c r="AT56" i="1" s="1"/>
  <c r="R28" i="2"/>
  <c r="AC55" i="1" s="1"/>
  <c r="AC56" i="1" s="1"/>
  <c r="H22" i="3"/>
  <c r="X22" i="3"/>
  <c r="P23" i="3"/>
  <c r="H24" i="3"/>
  <c r="X24" i="3"/>
  <c r="P25" i="3"/>
  <c r="H26" i="3"/>
  <c r="X26" i="3"/>
  <c r="P27" i="3"/>
  <c r="H28" i="3"/>
  <c r="X28" i="3"/>
  <c r="P29" i="3"/>
  <c r="AA30" i="3"/>
  <c r="L22" i="3"/>
  <c r="AB22" i="3"/>
  <c r="T23" i="3"/>
  <c r="L24" i="3"/>
  <c r="AB24" i="3"/>
  <c r="T25" i="3"/>
  <c r="L26" i="3"/>
  <c r="AB26" i="3"/>
  <c r="T27" i="3"/>
  <c r="L28" i="3"/>
  <c r="AB28" i="3"/>
  <c r="T29" i="3"/>
  <c r="G28" i="2"/>
  <c r="R55" i="1" s="1"/>
  <c r="R56" i="1" s="1"/>
  <c r="W28" i="2"/>
  <c r="AH55" i="1" s="1"/>
  <c r="AH56" i="1" s="1"/>
  <c r="I22" i="3"/>
  <c r="M22" i="3"/>
  <c r="Q22" i="3"/>
  <c r="U22" i="3"/>
  <c r="Y22" i="3"/>
  <c r="I23" i="3"/>
  <c r="M23" i="3"/>
  <c r="Q23" i="3"/>
  <c r="U23" i="3"/>
  <c r="Y23" i="3"/>
  <c r="I24" i="3"/>
  <c r="M24" i="3"/>
  <c r="Q24" i="3"/>
  <c r="U24" i="3"/>
  <c r="Y24" i="3"/>
  <c r="I25" i="3"/>
  <c r="M25" i="3"/>
  <c r="Q25" i="3"/>
  <c r="U25" i="3"/>
  <c r="Y25" i="3"/>
  <c r="I26" i="3"/>
  <c r="M26" i="3"/>
  <c r="Q26" i="3"/>
  <c r="U26" i="3"/>
  <c r="Y26" i="3"/>
  <c r="I27" i="3"/>
  <c r="M27" i="3"/>
  <c r="Q27" i="3"/>
  <c r="U27" i="3"/>
  <c r="Y27" i="3"/>
  <c r="I28" i="3"/>
  <c r="M28" i="3"/>
  <c r="Q28" i="3"/>
  <c r="U28" i="3"/>
  <c r="Y28" i="3"/>
  <c r="I29" i="3"/>
  <c r="M29" i="3"/>
  <c r="Q29" i="3"/>
  <c r="U29" i="3"/>
  <c r="Y29" i="3"/>
  <c r="Y30" i="3"/>
  <c r="D28" i="2"/>
  <c r="O55" i="1" s="1"/>
  <c r="O56" i="1" s="1"/>
  <c r="H28" i="2"/>
  <c r="S55" i="1" s="1"/>
  <c r="S56" i="1" s="1"/>
  <c r="T28" i="2"/>
  <c r="AE55" i="1" s="1"/>
  <c r="AE56" i="1" s="1"/>
  <c r="X28" i="2"/>
  <c r="AI55" i="1" s="1"/>
  <c r="AJ28" i="2"/>
  <c r="AU55" i="1" s="1"/>
  <c r="AU56" i="1" s="1"/>
  <c r="F22" i="3"/>
  <c r="J22" i="3"/>
  <c r="N22" i="3"/>
  <c r="R22" i="3"/>
  <c r="V22" i="3"/>
  <c r="Z22" i="3"/>
  <c r="F23" i="3"/>
  <c r="J23" i="3"/>
  <c r="N23" i="3"/>
  <c r="R23" i="3"/>
  <c r="V23" i="3"/>
  <c r="Z23" i="3"/>
  <c r="F24" i="3"/>
  <c r="J24" i="3"/>
  <c r="N24" i="3"/>
  <c r="R24" i="3"/>
  <c r="V24" i="3"/>
  <c r="Z24" i="3"/>
  <c r="F25" i="3"/>
  <c r="J25" i="3"/>
  <c r="N25" i="3"/>
  <c r="R25" i="3"/>
  <c r="V25" i="3"/>
  <c r="Z25" i="3"/>
  <c r="F26" i="3"/>
  <c r="J26" i="3"/>
  <c r="N26" i="3"/>
  <c r="R26" i="3"/>
  <c r="V26" i="3"/>
  <c r="Z26" i="3"/>
  <c r="F27" i="3"/>
  <c r="J27" i="3"/>
  <c r="N27" i="3"/>
  <c r="R27" i="3"/>
  <c r="V27" i="3"/>
  <c r="Z27" i="3"/>
  <c r="F28" i="3"/>
  <c r="J28" i="3"/>
  <c r="N28" i="3"/>
  <c r="R28" i="3"/>
  <c r="V28" i="3"/>
  <c r="Z28" i="3"/>
  <c r="F29" i="3"/>
  <c r="J29" i="3"/>
  <c r="N29" i="3"/>
  <c r="R29" i="3"/>
  <c r="V29" i="3"/>
  <c r="Z29" i="3"/>
  <c r="Z30" i="3"/>
  <c r="G22" i="3"/>
  <c r="K22" i="3"/>
  <c r="O22" i="3"/>
  <c r="S22" i="3"/>
  <c r="W22" i="3"/>
  <c r="AA22" i="3"/>
  <c r="G23" i="3"/>
  <c r="K23" i="3"/>
  <c r="O23" i="3"/>
  <c r="S23" i="3"/>
  <c r="W23" i="3"/>
  <c r="AA23" i="3"/>
  <c r="G24" i="3"/>
  <c r="K24" i="3"/>
  <c r="O24" i="3"/>
  <c r="S24" i="3"/>
  <c r="W24" i="3"/>
  <c r="AA24" i="3"/>
  <c r="G25" i="3"/>
  <c r="K25" i="3"/>
  <c r="O25" i="3"/>
  <c r="S25" i="3"/>
  <c r="W25" i="3"/>
  <c r="AA25" i="3"/>
  <c r="G26" i="3"/>
  <c r="K26" i="3"/>
  <c r="O26" i="3"/>
  <c r="S26" i="3"/>
  <c r="W26" i="3"/>
  <c r="AA26" i="3"/>
  <c r="G27" i="3"/>
  <c r="K27" i="3"/>
  <c r="O27" i="3"/>
  <c r="S27" i="3"/>
  <c r="W27" i="3"/>
  <c r="AA27" i="3"/>
  <c r="G28" i="3"/>
  <c r="K28" i="3"/>
  <c r="O28" i="3"/>
  <c r="S28" i="3"/>
  <c r="W28" i="3"/>
  <c r="AA28" i="3"/>
  <c r="G29" i="3"/>
  <c r="K29" i="3"/>
  <c r="O29" i="3"/>
  <c r="S29" i="3"/>
  <c r="W29" i="3"/>
  <c r="AA29" i="3"/>
  <c r="W56" i="1" l="1"/>
  <c r="F56" i="1"/>
  <c r="H56" i="1" s="1"/>
  <c r="J56" i="1" s="1"/>
  <c r="E56" i="1"/>
  <c r="D56" i="1"/>
  <c r="AI56" i="1"/>
  <c r="E9" i="3"/>
  <c r="O23" i="1" s="1"/>
  <c r="E30" i="3"/>
  <c r="Y17" i="6"/>
  <c r="Z17" i="6"/>
  <c r="Q17" i="6"/>
  <c r="H17" i="6"/>
  <c r="X17" i="6"/>
  <c r="AA17" i="6"/>
  <c r="S17" i="6"/>
  <c r="T17" i="6"/>
  <c r="J17" i="6"/>
  <c r="F17" i="6"/>
  <c r="E17" i="6"/>
  <c r="R17" i="6"/>
  <c r="N17" i="6"/>
  <c r="K17" i="6"/>
  <c r="L17" i="6"/>
  <c r="AB17" i="6"/>
  <c r="U17" i="6"/>
  <c r="M17" i="6"/>
  <c r="V17" i="6"/>
  <c r="O17" i="6"/>
  <c r="P17" i="6"/>
  <c r="I17" i="6"/>
  <c r="G17" i="6"/>
  <c r="W17" i="6"/>
  <c r="E16" i="3"/>
  <c r="U12" i="3"/>
  <c r="E12" i="3"/>
  <c r="M13" i="3"/>
  <c r="Q16" i="3"/>
  <c r="E14" i="3"/>
  <c r="U16" i="3"/>
  <c r="M15" i="3"/>
  <c r="U14" i="3"/>
  <c r="M11" i="3"/>
  <c r="U10" i="3"/>
  <c r="E10" i="3"/>
  <c r="M9" i="3"/>
  <c r="S16" i="3"/>
  <c r="AA15" i="3"/>
  <c r="K15" i="3"/>
  <c r="S14" i="3"/>
  <c r="AA13" i="3"/>
  <c r="K13" i="3"/>
  <c r="S12" i="3"/>
  <c r="AA11" i="3"/>
  <c r="K11" i="3"/>
  <c r="S10" i="3"/>
  <c r="AA9" i="3"/>
  <c r="K9" i="3"/>
  <c r="V16" i="3"/>
  <c r="F16" i="3"/>
  <c r="N15" i="3"/>
  <c r="V14" i="3"/>
  <c r="F14" i="3"/>
  <c r="N13" i="3"/>
  <c r="V12" i="3"/>
  <c r="F12" i="3"/>
  <c r="N11" i="3"/>
  <c r="V10" i="3"/>
  <c r="F10" i="3"/>
  <c r="N9" i="3"/>
  <c r="Y15" i="3"/>
  <c r="I15" i="3"/>
  <c r="Q14" i="3"/>
  <c r="Y13" i="3"/>
  <c r="I13" i="3"/>
  <c r="Q12" i="3"/>
  <c r="Y11" i="3"/>
  <c r="I11" i="3"/>
  <c r="Q10" i="3"/>
  <c r="Y9" i="3"/>
  <c r="I9" i="3"/>
  <c r="AB15" i="3"/>
  <c r="L13" i="3"/>
  <c r="T10" i="3"/>
  <c r="H15" i="3"/>
  <c r="P12" i="3"/>
  <c r="X9" i="3"/>
  <c r="T15" i="3"/>
  <c r="AB12" i="3"/>
  <c r="L10" i="3"/>
  <c r="H10" i="3"/>
  <c r="H16" i="3"/>
  <c r="X12" i="3"/>
  <c r="O16" i="3"/>
  <c r="W15" i="3"/>
  <c r="G15" i="3"/>
  <c r="O14" i="3"/>
  <c r="W13" i="3"/>
  <c r="G13" i="3"/>
  <c r="O12" i="3"/>
  <c r="W11" i="3"/>
  <c r="G11" i="3"/>
  <c r="O10" i="3"/>
  <c r="W9" i="3"/>
  <c r="G9" i="3"/>
  <c r="R16" i="3"/>
  <c r="Z15" i="3"/>
  <c r="J15" i="3"/>
  <c r="R14" i="3"/>
  <c r="Z13" i="3"/>
  <c r="J13" i="3"/>
  <c r="R12" i="3"/>
  <c r="Z11" i="3"/>
  <c r="J11" i="3"/>
  <c r="R10" i="3"/>
  <c r="Z9" i="3"/>
  <c r="J9" i="3"/>
  <c r="M16" i="3"/>
  <c r="U15" i="3"/>
  <c r="E15" i="3"/>
  <c r="M14" i="3"/>
  <c r="U13" i="3"/>
  <c r="E13" i="3"/>
  <c r="M12" i="3"/>
  <c r="U11" i="3"/>
  <c r="E11" i="3"/>
  <c r="M10" i="3"/>
  <c r="U9" i="3"/>
  <c r="L15" i="3"/>
  <c r="T12" i="3"/>
  <c r="AB9" i="3"/>
  <c r="P14" i="3"/>
  <c r="X11" i="3"/>
  <c r="H9" i="3"/>
  <c r="AB14" i="3"/>
  <c r="L12" i="3"/>
  <c r="T9" i="3"/>
  <c r="P15" i="3"/>
  <c r="P11" i="3"/>
  <c r="X14" i="3"/>
  <c r="P9" i="3"/>
  <c r="AA16" i="3"/>
  <c r="K16" i="3"/>
  <c r="S15" i="3"/>
  <c r="AA14" i="3"/>
  <c r="K14" i="3"/>
  <c r="S13" i="3"/>
  <c r="AA12" i="3"/>
  <c r="K12" i="3"/>
  <c r="S11" i="3"/>
  <c r="AA10" i="3"/>
  <c r="K10" i="3"/>
  <c r="S9" i="3"/>
  <c r="N16" i="3"/>
  <c r="V15" i="3"/>
  <c r="F15" i="3"/>
  <c r="N14" i="3"/>
  <c r="V13" i="3"/>
  <c r="F13" i="3"/>
  <c r="N12" i="3"/>
  <c r="V11" i="3"/>
  <c r="F11" i="3"/>
  <c r="N10" i="3"/>
  <c r="V9" i="3"/>
  <c r="F9" i="3"/>
  <c r="Y16" i="3"/>
  <c r="I16" i="3"/>
  <c r="Q15" i="3"/>
  <c r="Y14" i="3"/>
  <c r="I14" i="3"/>
  <c r="Q13" i="3"/>
  <c r="Y12" i="3"/>
  <c r="I12" i="3"/>
  <c r="Q11" i="3"/>
  <c r="Y10" i="3"/>
  <c r="I10" i="3"/>
  <c r="Q9" i="3"/>
  <c r="T14" i="3"/>
  <c r="AB11" i="3"/>
  <c r="L9" i="3"/>
  <c r="P16" i="3"/>
  <c r="X13" i="3"/>
  <c r="H11" i="3"/>
  <c r="AB16" i="3"/>
  <c r="L14" i="3"/>
  <c r="T11" i="3"/>
  <c r="P13" i="3"/>
  <c r="H14" i="3"/>
  <c r="W16" i="3"/>
  <c r="G16" i="3"/>
  <c r="O15" i="3"/>
  <c r="W14" i="3"/>
  <c r="G14" i="3"/>
  <c r="O13" i="3"/>
  <c r="W12" i="3"/>
  <c r="G12" i="3"/>
  <c r="O11" i="3"/>
  <c r="W10" i="3"/>
  <c r="G10" i="3"/>
  <c r="O9" i="3"/>
  <c r="Z16" i="3"/>
  <c r="J16" i="3"/>
  <c r="R15" i="3"/>
  <c r="Z14" i="3"/>
  <c r="J14" i="3"/>
  <c r="R13" i="3"/>
  <c r="Z12" i="3"/>
  <c r="J12" i="3"/>
  <c r="R11" i="3"/>
  <c r="Z10" i="3"/>
  <c r="J10" i="3"/>
  <c r="R9" i="3"/>
  <c r="T16" i="3"/>
  <c r="AB13" i="3"/>
  <c r="L11" i="3"/>
  <c r="X15" i="3"/>
  <c r="H13" i="3"/>
  <c r="P10" i="3"/>
  <c r="L16" i="3"/>
  <c r="T13" i="3"/>
  <c r="AB10" i="3"/>
  <c r="H12" i="3"/>
  <c r="X10" i="3"/>
  <c r="X16" i="3"/>
  <c r="T13" i="4"/>
  <c r="R16" i="4"/>
  <c r="R14" i="4"/>
  <c r="S9" i="4"/>
  <c r="S13" i="4"/>
  <c r="R15" i="4"/>
  <c r="R10" i="4"/>
  <c r="S10" i="4"/>
  <c r="R11" i="4"/>
  <c r="S16" i="4"/>
  <c r="R12" i="4"/>
  <c r="S11" i="4"/>
  <c r="T16" i="4"/>
  <c r="R30" i="4"/>
  <c r="R9" i="4"/>
  <c r="T10" i="4"/>
  <c r="S14" i="4"/>
  <c r="T15" i="4"/>
  <c r="S15" i="4"/>
  <c r="R13" i="4"/>
  <c r="S12" i="4"/>
  <c r="T11" i="4"/>
  <c r="T14" i="4"/>
  <c r="T12" i="4"/>
  <c r="T9" i="4"/>
  <c r="S30" i="4"/>
  <c r="T30" i="4"/>
  <c r="E9" i="4"/>
  <c r="J12" i="4"/>
  <c r="M13" i="4"/>
  <c r="G11" i="4"/>
  <c r="Q9" i="4"/>
  <c r="F16" i="4"/>
  <c r="H14" i="4"/>
  <c r="O11" i="4"/>
  <c r="I9" i="4"/>
  <c r="K14" i="4"/>
  <c r="N15" i="4"/>
  <c r="Q14" i="4"/>
  <c r="J14" i="4"/>
  <c r="G13" i="4"/>
  <c r="Q11" i="4"/>
  <c r="N10" i="4"/>
  <c r="K9" i="4"/>
  <c r="E10" i="4"/>
  <c r="G15" i="4"/>
  <c r="O16" i="4"/>
  <c r="E15" i="4"/>
  <c r="O13" i="4"/>
  <c r="L12" i="4"/>
  <c r="I11" i="4"/>
  <c r="F10" i="4"/>
  <c r="N16" i="4"/>
  <c r="F15" i="4"/>
  <c r="I16" i="4"/>
  <c r="O15" i="4"/>
  <c r="I14" i="4"/>
  <c r="F13" i="4"/>
  <c r="K12" i="4"/>
  <c r="L15" i="4"/>
  <c r="P15" i="4"/>
  <c r="E13" i="4"/>
  <c r="L10" i="4"/>
  <c r="Q16" i="4"/>
  <c r="L13" i="4"/>
  <c r="I12" i="4"/>
  <c r="F11" i="4"/>
  <c r="P9" i="4"/>
  <c r="G12" i="4"/>
  <c r="O12" i="4"/>
  <c r="Q15" i="4"/>
  <c r="K15" i="4"/>
  <c r="Q13" i="4"/>
  <c r="N12" i="4"/>
  <c r="K11" i="4"/>
  <c r="H10" i="4"/>
  <c r="O14" i="4"/>
  <c r="E16" i="4"/>
  <c r="G16" i="4"/>
  <c r="L14" i="4"/>
  <c r="H13" i="4"/>
  <c r="E12" i="4"/>
  <c r="O10" i="4"/>
  <c r="L9" i="4"/>
  <c r="M15" i="4"/>
  <c r="F14" i="4"/>
  <c r="P12" i="4"/>
  <c r="M11" i="4"/>
  <c r="J10" i="4"/>
  <c r="G9" i="4"/>
  <c r="M10" i="4"/>
  <c r="J13" i="4"/>
  <c r="H11" i="4"/>
  <c r="F9" i="4"/>
  <c r="E14" i="4"/>
  <c r="P11" i="4"/>
  <c r="L16" i="4"/>
  <c r="G14" i="4"/>
  <c r="Q12" i="4"/>
  <c r="N11" i="4"/>
  <c r="K10" i="4"/>
  <c r="H9" i="4"/>
  <c r="H15" i="4"/>
  <c r="N9" i="4"/>
  <c r="N14" i="4"/>
  <c r="I10" i="4"/>
  <c r="H16" i="4"/>
  <c r="M14" i="4"/>
  <c r="I13" i="4"/>
  <c r="F12" i="4"/>
  <c r="P10" i="4"/>
  <c r="M9" i="4"/>
  <c r="P16" i="4"/>
  <c r="J15" i="4"/>
  <c r="M16" i="4"/>
  <c r="I15" i="4"/>
  <c r="P13" i="4"/>
  <c r="M12" i="4"/>
  <c r="J11" i="4"/>
  <c r="G10" i="4"/>
  <c r="K16" i="4"/>
  <c r="P14" i="4"/>
  <c r="K13" i="4"/>
  <c r="H12" i="4"/>
  <c r="E11" i="4"/>
  <c r="O9" i="4"/>
  <c r="J9" i="4"/>
  <c r="Q10" i="4"/>
  <c r="J16" i="4"/>
  <c r="N13" i="4"/>
  <c r="L11" i="4"/>
  <c r="T17" i="5"/>
  <c r="S17" i="5"/>
  <c r="R17" i="5"/>
  <c r="E17" i="5"/>
  <c r="J17" i="5"/>
  <c r="I30" i="4"/>
  <c r="F30" i="3"/>
  <c r="Q30" i="3"/>
  <c r="H30" i="3"/>
  <c r="H17" i="5"/>
  <c r="O17" i="5"/>
  <c r="F17" i="5"/>
  <c r="E30" i="4"/>
  <c r="L30" i="4"/>
  <c r="K30" i="4"/>
  <c r="O30" i="3"/>
  <c r="R30" i="3"/>
  <c r="M30" i="3"/>
  <c r="N30" i="4"/>
  <c r="T30" i="3"/>
  <c r="O30" i="4"/>
  <c r="S30" i="3"/>
  <c r="V30" i="3"/>
  <c r="L30" i="3"/>
  <c r="K17" i="5"/>
  <c r="M17" i="5"/>
  <c r="I17" i="5"/>
  <c r="Q30" i="4"/>
  <c r="H30" i="4"/>
  <c r="G30" i="4"/>
  <c r="K30" i="3"/>
  <c r="N30" i="3"/>
  <c r="I30" i="3"/>
  <c r="L17" i="5"/>
  <c r="P30" i="4"/>
  <c r="J30" i="4"/>
  <c r="F30" i="4"/>
  <c r="P17" i="5"/>
  <c r="G17" i="5"/>
  <c r="N17" i="5"/>
  <c r="M30" i="4"/>
  <c r="Q17" i="5"/>
  <c r="W30" i="3"/>
  <c r="G30" i="3"/>
  <c r="J30" i="3"/>
  <c r="U30" i="3"/>
  <c r="P30" i="3"/>
  <c r="X30" i="3"/>
  <c r="G56" i="1" l="1"/>
  <c r="I56" i="1" s="1"/>
  <c r="AY16" i="1"/>
  <c r="AY14" i="1" s="1"/>
  <c r="AV24" i="1"/>
  <c r="AV21" i="1" s="1"/>
  <c r="AV25" i="1" s="1"/>
  <c r="AX34" i="1"/>
  <c r="AX29" i="1" s="1"/>
  <c r="AX35" i="1" s="1"/>
  <c r="AU34" i="1"/>
  <c r="AU29" i="1" s="1"/>
  <c r="AU35" i="1" s="1"/>
  <c r="AX24" i="1"/>
  <c r="AX21" i="1" s="1"/>
  <c r="AX25" i="1" s="1"/>
  <c r="AQ24" i="1"/>
  <c r="AQ21" i="1" s="1"/>
  <c r="AQ25" i="1" s="1"/>
  <c r="AM24" i="1"/>
  <c r="AM21" i="1" s="1"/>
  <c r="AM25" i="1" s="1"/>
  <c r="BB43" i="1"/>
  <c r="BB40" i="1" s="1"/>
  <c r="BB44" i="1" s="1"/>
  <c r="BB16" i="1"/>
  <c r="BB14" i="1" s="1"/>
  <c r="BA34" i="1"/>
  <c r="BA29" i="1" s="1"/>
  <c r="BA35" i="1" s="1"/>
  <c r="BA16" i="1"/>
  <c r="BA14" i="1" s="1"/>
  <c r="AD50" i="1"/>
  <c r="AD48" i="1" s="1"/>
  <c r="AD52" i="1" s="1"/>
  <c r="AI42" i="1"/>
  <c r="AI40" i="1" s="1"/>
  <c r="AI44" i="1" s="1"/>
  <c r="X42" i="1"/>
  <c r="X40" i="1" s="1"/>
  <c r="X44" i="1" s="1"/>
  <c r="U15" i="1"/>
  <c r="U14" i="1" s="1"/>
  <c r="AV51" i="1"/>
  <c r="AV48" i="1" s="1"/>
  <c r="AV52" i="1" s="1"/>
  <c r="AW24" i="1"/>
  <c r="AW21" i="1" s="1"/>
  <c r="AW25" i="1" s="1"/>
  <c r="AU43" i="1"/>
  <c r="AU40" i="1" s="1"/>
  <c r="AU44" i="1" s="1"/>
  <c r="AN43" i="1"/>
  <c r="AN40" i="1" s="1"/>
  <c r="AN44" i="1" s="1"/>
  <c r="AQ16" i="1"/>
  <c r="AQ14" i="1" s="1"/>
  <c r="AP24" i="1"/>
  <c r="AP21" i="1" s="1"/>
  <c r="AP25" i="1" s="1"/>
  <c r="AO24" i="1"/>
  <c r="AO21" i="1" s="1"/>
  <c r="AO25" i="1" s="1"/>
  <c r="AM43" i="1"/>
  <c r="AM40" i="1" s="1"/>
  <c r="AM44" i="1" s="1"/>
  <c r="AV43" i="1"/>
  <c r="AV40" i="1" s="1"/>
  <c r="AV44" i="1" s="1"/>
  <c r="AW43" i="1"/>
  <c r="AW40" i="1" s="1"/>
  <c r="AW44" i="1" s="1"/>
  <c r="AQ43" i="1"/>
  <c r="AQ40" i="1" s="1"/>
  <c r="AQ44" i="1" s="1"/>
  <c r="AM51" i="1"/>
  <c r="AM48" i="1" s="1"/>
  <c r="AM52" i="1" s="1"/>
  <c r="AN51" i="1"/>
  <c r="AN48" i="1" s="1"/>
  <c r="AN52" i="1" s="1"/>
  <c r="AT43" i="1"/>
  <c r="AT40" i="1" s="1"/>
  <c r="AT44" i="1" s="1"/>
  <c r="AY34" i="1"/>
  <c r="AY29" i="1" s="1"/>
  <c r="AY35" i="1" s="1"/>
  <c r="AU51" i="1"/>
  <c r="AU48" i="1" s="1"/>
  <c r="AU52" i="1" s="1"/>
  <c r="BB34" i="1"/>
  <c r="BB29" i="1" s="1"/>
  <c r="BB35" i="1" s="1"/>
  <c r="Z15" i="1"/>
  <c r="Z14" i="1" s="1"/>
  <c r="AL50" i="1"/>
  <c r="AL48" i="1" s="1"/>
  <c r="AL52" i="1" s="1"/>
  <c r="AJ15" i="1"/>
  <c r="AJ14" i="1" s="1"/>
  <c r="AB50" i="1"/>
  <c r="AB48" i="1" s="1"/>
  <c r="AB52" i="1" s="1"/>
  <c r="AG15" i="1"/>
  <c r="AG14" i="1" s="1"/>
  <c r="Y50" i="1"/>
  <c r="Y48" i="1" s="1"/>
  <c r="Y52" i="1" s="1"/>
  <c r="AD33" i="1"/>
  <c r="AD29" i="1" s="1"/>
  <c r="AD35" i="1" s="1"/>
  <c r="AH50" i="1"/>
  <c r="AH48" i="1" s="1"/>
  <c r="AH52" i="1" s="1"/>
  <c r="AA33" i="1"/>
  <c r="AA29" i="1" s="1"/>
  <c r="AA35" i="1" s="1"/>
  <c r="AF50" i="1"/>
  <c r="AF48" i="1" s="1"/>
  <c r="AF52" i="1" s="1"/>
  <c r="AC33" i="1"/>
  <c r="AC29" i="1" s="1"/>
  <c r="AC35" i="1" s="1"/>
  <c r="AD42" i="1"/>
  <c r="AD40" i="1" s="1"/>
  <c r="AD44" i="1" s="1"/>
  <c r="O33" i="1"/>
  <c r="O29" i="1" s="1"/>
  <c r="O35" i="1" s="1"/>
  <c r="AE50" i="1"/>
  <c r="AE48" i="1" s="1"/>
  <c r="AE52" i="1" s="1"/>
  <c r="T33" i="1"/>
  <c r="T29" i="1" s="1"/>
  <c r="T35" i="1" s="1"/>
  <c r="AJ50" i="1"/>
  <c r="AJ48" i="1" s="1"/>
  <c r="AJ52" i="1" s="1"/>
  <c r="AG50" i="1"/>
  <c r="AG48" i="1" s="1"/>
  <c r="AG52" i="1" s="1"/>
  <c r="V15" i="1"/>
  <c r="V14" i="1" s="1"/>
  <c r="Z42" i="1"/>
  <c r="Z40" i="1" s="1"/>
  <c r="Z44" i="1" s="1"/>
  <c r="S33" i="1"/>
  <c r="S29" i="1" s="1"/>
  <c r="S35" i="1" s="1"/>
  <c r="AI50" i="1"/>
  <c r="AI48" i="1" s="1"/>
  <c r="AI52" i="1" s="1"/>
  <c r="AK33" i="1"/>
  <c r="AK29" i="1" s="1"/>
  <c r="AK35" i="1" s="1"/>
  <c r="AE42" i="1"/>
  <c r="AE40" i="1" s="1"/>
  <c r="AE44" i="1" s="1"/>
  <c r="AM34" i="1"/>
  <c r="AM29" i="1" s="1"/>
  <c r="AM35" i="1" s="1"/>
  <c r="AX51" i="1"/>
  <c r="AX48" i="1" s="1"/>
  <c r="AX52" i="1" s="1"/>
  <c r="AQ51" i="1"/>
  <c r="AQ48" i="1" s="1"/>
  <c r="AQ52" i="1" s="1"/>
  <c r="AS16" i="1"/>
  <c r="AS14" i="1" s="1"/>
  <c r="AP34" i="1"/>
  <c r="AP29" i="1" s="1"/>
  <c r="AP35" i="1" s="1"/>
  <c r="AR16" i="1"/>
  <c r="AR14" i="1" s="1"/>
  <c r="AP51" i="1"/>
  <c r="AP48" i="1" s="1"/>
  <c r="AP52" i="1" s="1"/>
  <c r="AY51" i="1"/>
  <c r="AY48" i="1" s="1"/>
  <c r="AY52" i="1" s="1"/>
  <c r="AO43" i="1"/>
  <c r="AO40" i="1" s="1"/>
  <c r="AO44" i="1" s="1"/>
  <c r="AT51" i="1"/>
  <c r="AT48" i="1" s="1"/>
  <c r="AT52" i="1" s="1"/>
  <c r="AW51" i="1"/>
  <c r="AW48" i="1" s="1"/>
  <c r="AW52" i="1" s="1"/>
  <c r="AM16" i="1"/>
  <c r="AM14" i="1" s="1"/>
  <c r="AR43" i="1"/>
  <c r="AR40" i="1" s="1"/>
  <c r="AR44" i="1" s="1"/>
  <c r="BB24" i="1"/>
  <c r="BB21" i="1" s="1"/>
  <c r="BB25" i="1" s="1"/>
  <c r="BA43" i="1"/>
  <c r="BA40" i="1" s="1"/>
  <c r="BA44" i="1" s="1"/>
  <c r="AZ34" i="1"/>
  <c r="AZ29" i="1" s="1"/>
  <c r="AZ35" i="1" s="1"/>
  <c r="BA51" i="1"/>
  <c r="BA48" i="1" s="1"/>
  <c r="BA52" i="1" s="1"/>
  <c r="BB51" i="1"/>
  <c r="BB48" i="1" s="1"/>
  <c r="BB52" i="1" s="1"/>
  <c r="AL15" i="1"/>
  <c r="AL14" i="1" s="1"/>
  <c r="R50" i="1"/>
  <c r="R48" i="1" s="1"/>
  <c r="R52" i="1" s="1"/>
  <c r="AB33" i="1"/>
  <c r="AB29" i="1" s="1"/>
  <c r="AB35" i="1" s="1"/>
  <c r="Y33" i="1"/>
  <c r="Y29" i="1" s="1"/>
  <c r="Y35" i="1" s="1"/>
  <c r="S42" i="1"/>
  <c r="S40" i="1" s="1"/>
  <c r="S44" i="1" s="1"/>
  <c r="AF33" i="1"/>
  <c r="AF29" i="1" s="1"/>
  <c r="AF35" i="1" s="1"/>
  <c r="U42" i="1"/>
  <c r="U40" i="1" s="1"/>
  <c r="U44" i="1" s="1"/>
  <c r="AH33" i="1"/>
  <c r="AH29" i="1" s="1"/>
  <c r="AH35" i="1" s="1"/>
  <c r="AE33" i="1"/>
  <c r="AE29" i="1" s="1"/>
  <c r="AE35" i="1" s="1"/>
  <c r="AJ33" i="1"/>
  <c r="AJ29" i="1" s="1"/>
  <c r="AJ35" i="1" s="1"/>
  <c r="AG33" i="1"/>
  <c r="AG29" i="1" s="1"/>
  <c r="AG35" i="1" s="1"/>
  <c r="AH42" i="1"/>
  <c r="AH40" i="1" s="1"/>
  <c r="AH44" i="1" s="1"/>
  <c r="AL42" i="1"/>
  <c r="AL40" i="1" s="1"/>
  <c r="AL44" i="1" s="1"/>
  <c r="AI33" i="1"/>
  <c r="AI29" i="1" s="1"/>
  <c r="AI35" i="1" s="1"/>
  <c r="P15" i="1"/>
  <c r="P14" i="1" s="1"/>
  <c r="AF42" i="1"/>
  <c r="AF40" i="1" s="1"/>
  <c r="AF44" i="1" s="1"/>
  <c r="AC42" i="1"/>
  <c r="AC40" i="1" s="1"/>
  <c r="AC44" i="1" s="1"/>
  <c r="O15" i="1"/>
  <c r="O14" i="1" s="1"/>
  <c r="AP43" i="1"/>
  <c r="AP40" i="1" s="1"/>
  <c r="AP44" i="1" s="1"/>
  <c r="AO16" i="1"/>
  <c r="AO14" i="1" s="1"/>
  <c r="AU24" i="1"/>
  <c r="AU21" i="1" s="1"/>
  <c r="AU25" i="1" s="1"/>
  <c r="AV34" i="1"/>
  <c r="AV29" i="1" s="1"/>
  <c r="AV35" i="1" s="1"/>
  <c r="AR51" i="1"/>
  <c r="AR48" i="1" s="1"/>
  <c r="AR52" i="1" s="1"/>
  <c r="AT24" i="1"/>
  <c r="AT21" i="1" s="1"/>
  <c r="AT25" i="1" s="1"/>
  <c r="AP16" i="1"/>
  <c r="AP14" i="1" s="1"/>
  <c r="AN16" i="1"/>
  <c r="AN14" i="1" s="1"/>
  <c r="AS24" i="1"/>
  <c r="AS21" i="1" s="1"/>
  <c r="AS25" i="1" s="1"/>
  <c r="AY24" i="1"/>
  <c r="AY21" i="1" s="1"/>
  <c r="AY25" i="1" s="1"/>
  <c r="AZ51" i="1"/>
  <c r="AZ48" i="1" s="1"/>
  <c r="AZ52" i="1" s="1"/>
  <c r="BA24" i="1"/>
  <c r="BA21" i="1" s="1"/>
  <c r="BA25" i="1" s="1"/>
  <c r="T42" i="1"/>
  <c r="T40" i="1" s="1"/>
  <c r="T44" i="1" s="1"/>
  <c r="S15" i="1"/>
  <c r="S14" i="1" s="1"/>
  <c r="AK42" i="1"/>
  <c r="AK40" i="1" s="1"/>
  <c r="AK44" i="1" s="1"/>
  <c r="V42" i="1"/>
  <c r="V40" i="1" s="1"/>
  <c r="V44" i="1" s="1"/>
  <c r="W42" i="1"/>
  <c r="W40" i="1" s="1"/>
  <c r="W44" i="1" s="1"/>
  <c r="AB42" i="1"/>
  <c r="AB40" i="1" s="1"/>
  <c r="AB44" i="1" s="1"/>
  <c r="Y42" i="1"/>
  <c r="Y40" i="1" s="1"/>
  <c r="Y44" i="1" s="1"/>
  <c r="AD15" i="1"/>
  <c r="AD14" i="1" s="1"/>
  <c r="AA42" i="1"/>
  <c r="AA40" i="1" s="1"/>
  <c r="AA44" i="1" s="1"/>
  <c r="AF15" i="1"/>
  <c r="AF14" i="1" s="1"/>
  <c r="X50" i="1"/>
  <c r="X48" i="1" s="1"/>
  <c r="X52" i="1" s="1"/>
  <c r="AC15" i="1"/>
  <c r="AC14" i="1" s="1"/>
  <c r="U50" i="1"/>
  <c r="U48" i="1" s="1"/>
  <c r="U52" i="1" s="1"/>
  <c r="AE15" i="1"/>
  <c r="AE14" i="1" s="1"/>
  <c r="W50" i="1"/>
  <c r="W48" i="1" s="1"/>
  <c r="W52" i="1" s="1"/>
  <c r="AT34" i="1"/>
  <c r="AT29" i="1" s="1"/>
  <c r="AT35" i="1" s="1"/>
  <c r="AR24" i="1"/>
  <c r="AR21" i="1" s="1"/>
  <c r="AR25" i="1" s="1"/>
  <c r="AS51" i="1"/>
  <c r="AS48" i="1" s="1"/>
  <c r="AS52" i="1" s="1"/>
  <c r="AR34" i="1"/>
  <c r="AR29" i="1" s="1"/>
  <c r="AR35" i="1" s="1"/>
  <c r="AX16" i="1"/>
  <c r="AX14" i="1" s="1"/>
  <c r="AY43" i="1"/>
  <c r="AY40" i="1" s="1"/>
  <c r="AY44" i="1" s="1"/>
  <c r="AU16" i="1"/>
  <c r="AU14" i="1" s="1"/>
  <c r="AX43" i="1"/>
  <c r="AX40" i="1" s="1"/>
  <c r="AX44" i="1" s="1"/>
  <c r="AW16" i="1"/>
  <c r="AW14" i="1" s="1"/>
  <c r="AS34" i="1"/>
  <c r="AS29" i="1" s="1"/>
  <c r="AS35" i="1" s="1"/>
  <c r="AN34" i="1"/>
  <c r="AN29" i="1" s="1"/>
  <c r="AN35" i="1" s="1"/>
  <c r="AT16" i="1"/>
  <c r="AT14" i="1" s="1"/>
  <c r="AS43" i="1"/>
  <c r="AS40" i="1" s="1"/>
  <c r="AS44" i="1" s="1"/>
  <c r="AQ34" i="1"/>
  <c r="AQ29" i="1" s="1"/>
  <c r="AQ35" i="1" s="1"/>
  <c r="AV16" i="1"/>
  <c r="AV14" i="1" s="1"/>
  <c r="AW34" i="1"/>
  <c r="AW29" i="1" s="1"/>
  <c r="AW35" i="1" s="1"/>
  <c r="AO34" i="1"/>
  <c r="AO29" i="1" s="1"/>
  <c r="AO35" i="1" s="1"/>
  <c r="AZ24" i="1"/>
  <c r="AZ21" i="1" s="1"/>
  <c r="AZ25" i="1" s="1"/>
  <c r="AZ43" i="1"/>
  <c r="AZ40" i="1" s="1"/>
  <c r="AZ44" i="1" s="1"/>
  <c r="AZ16" i="1"/>
  <c r="AZ14" i="1" s="1"/>
  <c r="AH15" i="1"/>
  <c r="AH14" i="1" s="1"/>
  <c r="V33" i="1"/>
  <c r="V29" i="1" s="1"/>
  <c r="V35" i="1" s="1"/>
  <c r="T15" i="1"/>
  <c r="T14" i="1" s="1"/>
  <c r="AJ42" i="1"/>
  <c r="AJ40" i="1" s="1"/>
  <c r="AJ44" i="1" s="1"/>
  <c r="Q15" i="1"/>
  <c r="Q14" i="1" s="1"/>
  <c r="AG42" i="1"/>
  <c r="AG40" i="1" s="1"/>
  <c r="AG44" i="1" s="1"/>
  <c r="Z50" i="1"/>
  <c r="Z48" i="1" s="1"/>
  <c r="Z52" i="1" s="1"/>
  <c r="R33" i="1"/>
  <c r="R29" i="1" s="1"/>
  <c r="R35" i="1" s="1"/>
  <c r="AL33" i="1"/>
  <c r="AL29" i="1" s="1"/>
  <c r="AL35" i="1" s="1"/>
  <c r="AI15" i="1"/>
  <c r="AI14" i="1" s="1"/>
  <c r="AA50" i="1"/>
  <c r="AA48" i="1" s="1"/>
  <c r="AA52" i="1" s="1"/>
  <c r="X15" i="1"/>
  <c r="X14" i="1" s="1"/>
  <c r="P50" i="1"/>
  <c r="P48" i="1" s="1"/>
  <c r="P52" i="1" s="1"/>
  <c r="AK15" i="1"/>
  <c r="AK14" i="1" s="1"/>
  <c r="AC50" i="1"/>
  <c r="AC48" i="1" s="1"/>
  <c r="AC52" i="1" s="1"/>
  <c r="Z33" i="1"/>
  <c r="Z29" i="1" s="1"/>
  <c r="Z35" i="1" s="1"/>
  <c r="W15" i="1"/>
  <c r="W14" i="1" s="1"/>
  <c r="AB15" i="1"/>
  <c r="AB14" i="1" s="1"/>
  <c r="T50" i="1"/>
  <c r="T48" i="1" s="1"/>
  <c r="T52" i="1" s="1"/>
  <c r="Y15" i="1"/>
  <c r="Y14" i="1" s="1"/>
  <c r="Q50" i="1"/>
  <c r="Q48" i="1" s="1"/>
  <c r="Q52" i="1" s="1"/>
  <c r="R15" i="1"/>
  <c r="R14" i="1" s="1"/>
  <c r="V50" i="1"/>
  <c r="V48" i="1" s="1"/>
  <c r="V52" i="1" s="1"/>
  <c r="AA15" i="1"/>
  <c r="AA14" i="1" s="1"/>
  <c r="S50" i="1"/>
  <c r="S48" i="1" s="1"/>
  <c r="S52" i="1" s="1"/>
  <c r="X33" i="1"/>
  <c r="X29" i="1" s="1"/>
  <c r="X35" i="1" s="1"/>
  <c r="U33" i="1"/>
  <c r="U29" i="1" s="1"/>
  <c r="U35" i="1" s="1"/>
  <c r="AK50" i="1"/>
  <c r="AK48" i="1" s="1"/>
  <c r="AK52" i="1" s="1"/>
  <c r="W33" i="1"/>
  <c r="W29" i="1" s="1"/>
  <c r="W35" i="1" s="1"/>
  <c r="O42" i="1"/>
  <c r="O40" i="1" s="1"/>
  <c r="O44" i="1" s="1"/>
  <c r="O21" i="1"/>
  <c r="O25" i="1" s="1"/>
  <c r="AO51" i="1"/>
  <c r="AO48" i="1" s="1"/>
  <c r="AO52" i="1" s="1"/>
  <c r="O50" i="1"/>
  <c r="O48" i="1" s="1"/>
  <c r="O52" i="1" s="1"/>
  <c r="P42" i="1"/>
  <c r="P40" i="1" s="1"/>
  <c r="P44" i="1" s="1"/>
  <c r="R42" i="1"/>
  <c r="R40" i="1" s="1"/>
  <c r="R44" i="1" s="1"/>
  <c r="Q42" i="1"/>
  <c r="Q40" i="1" s="1"/>
  <c r="Q44" i="1" s="1"/>
  <c r="P33" i="1"/>
  <c r="P29" i="1" s="1"/>
  <c r="P35" i="1" s="1"/>
  <c r="Q33" i="1"/>
  <c r="Q29" i="1" s="1"/>
  <c r="Q35" i="1" s="1"/>
  <c r="AB23" i="1"/>
  <c r="Y23" i="1"/>
  <c r="V23" i="1"/>
  <c r="AF23" i="1"/>
  <c r="AE23" i="1"/>
  <c r="AJ23" i="1"/>
  <c r="AG23" i="1"/>
  <c r="AI23" i="1"/>
  <c r="AL23" i="1"/>
  <c r="AH23" i="1"/>
  <c r="R23" i="1"/>
  <c r="X23" i="1"/>
  <c r="U23" i="1"/>
  <c r="W23" i="1"/>
  <c r="AA23" i="1"/>
  <c r="P23" i="1"/>
  <c r="AC23" i="1"/>
  <c r="Z23" i="1"/>
  <c r="AD23" i="1"/>
  <c r="T23" i="1"/>
  <c r="Q23" i="1"/>
  <c r="S23" i="1"/>
  <c r="AK23" i="1"/>
  <c r="AN24" i="1"/>
  <c r="H17" i="4"/>
  <c r="S17" i="4"/>
  <c r="R17" i="4"/>
  <c r="T17" i="4"/>
  <c r="F17" i="4"/>
  <c r="M17" i="4"/>
  <c r="O17" i="4"/>
  <c r="J17" i="4"/>
  <c r="N17" i="4"/>
  <c r="L17" i="4"/>
  <c r="G17" i="4"/>
  <c r="E17" i="4"/>
  <c r="I17" i="4"/>
  <c r="P17" i="4"/>
  <c r="Q17" i="4"/>
  <c r="K17" i="4"/>
  <c r="F15" i="1" l="1"/>
  <c r="E15" i="1"/>
  <c r="D15" i="1"/>
  <c r="F49" i="1"/>
  <c r="E49" i="1"/>
  <c r="D49" i="1"/>
  <c r="T21" i="1"/>
  <c r="T25" i="1" s="1"/>
  <c r="X21" i="1"/>
  <c r="X25" i="1" s="1"/>
  <c r="AF21" i="1"/>
  <c r="AF25" i="1" s="1"/>
  <c r="AK21" i="1"/>
  <c r="AK25" i="1" s="1"/>
  <c r="AD21" i="1"/>
  <c r="AD25" i="1" s="1"/>
  <c r="AA21" i="1"/>
  <c r="AA25" i="1" s="1"/>
  <c r="R21" i="1"/>
  <c r="R25" i="1" s="1"/>
  <c r="AG21" i="1"/>
  <c r="AG25" i="1" s="1"/>
  <c r="V21" i="1"/>
  <c r="V25" i="1" s="1"/>
  <c r="S21" i="1"/>
  <c r="S25" i="1" s="1"/>
  <c r="Z21" i="1"/>
  <c r="Z25" i="1" s="1"/>
  <c r="W21" i="1"/>
  <c r="W25" i="1" s="1"/>
  <c r="AH21" i="1"/>
  <c r="AH25" i="1" s="1"/>
  <c r="AJ21" i="1"/>
  <c r="AJ25" i="1" s="1"/>
  <c r="Y21" i="1"/>
  <c r="Y25" i="1" s="1"/>
  <c r="AN21" i="1"/>
  <c r="AN25" i="1" s="1"/>
  <c r="P21" i="1"/>
  <c r="P25" i="1" s="1"/>
  <c r="AI21" i="1"/>
  <c r="AI25" i="1" s="1"/>
  <c r="Q21" i="1"/>
  <c r="Q25" i="1" s="1"/>
  <c r="AC21" i="1"/>
  <c r="AC25" i="1" s="1"/>
  <c r="U21" i="1"/>
  <c r="U25" i="1" s="1"/>
  <c r="AL21" i="1"/>
  <c r="AL25" i="1" s="1"/>
  <c r="AE21" i="1"/>
  <c r="AE25" i="1" s="1"/>
  <c r="AB21" i="1"/>
  <c r="AB25" i="1" s="1"/>
  <c r="E41" i="1"/>
  <c r="F41" i="1"/>
  <c r="D41" i="1"/>
  <c r="D30" i="1"/>
  <c r="E30" i="1"/>
  <c r="F30" i="1"/>
  <c r="H15" i="1" l="1"/>
  <c r="J15" i="1" s="1"/>
  <c r="G15" i="1"/>
  <c r="I15" i="1" s="1"/>
  <c r="H49" i="1"/>
  <c r="J49" i="1" s="1"/>
  <c r="G49" i="1"/>
  <c r="I49" i="1" s="1"/>
  <c r="E22" i="1"/>
  <c r="F22" i="1"/>
  <c r="H41" i="1"/>
  <c r="J41" i="1" s="1"/>
  <c r="G41" i="1"/>
  <c r="I41" i="1" s="1"/>
  <c r="H30" i="1"/>
  <c r="J30" i="1" s="1"/>
  <c r="G30" i="1"/>
  <c r="I30" i="1" s="1"/>
  <c r="D22" i="1"/>
  <c r="G22" i="1" l="1"/>
  <c r="I22" i="1" s="1"/>
  <c r="H22" i="1"/>
  <c r="J22" i="1" s="1"/>
</calcChain>
</file>

<file path=xl/comments1.xml><?xml version="1.0" encoding="utf-8"?>
<comments xmlns="http://schemas.openxmlformats.org/spreadsheetml/2006/main">
  <authors>
    <author>Cheng, Wanxin</author>
  </authors>
  <commentList>
    <comment ref="K22" authorId="0">
      <text>
        <r>
          <rPr>
            <sz val="9"/>
            <color indexed="81"/>
            <rFont val="Tahoma"/>
            <family val="2"/>
          </rPr>
          <t>SNL data was not used to calibrate scalar -- potentially due to data quality concern</t>
        </r>
      </text>
    </comment>
  </commentList>
</comments>
</file>

<file path=xl/comments2.xml><?xml version="1.0" encoding="utf-8"?>
<comments xmlns="http://schemas.openxmlformats.org/spreadsheetml/2006/main">
  <authors>
    <author>Cheng, Wanxin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Cheng, Wanxin:</t>
        </r>
        <r>
          <rPr>
            <sz val="9"/>
            <color indexed="81"/>
            <rFont val="Tahoma"/>
            <family val="2"/>
          </rPr>
          <t xml:space="preserve">
Do we still want to start from this quarter?</t>
        </r>
      </text>
    </comment>
  </commentList>
</comments>
</file>

<file path=xl/comments3.xml><?xml version="1.0" encoding="utf-8"?>
<comments xmlns="http://schemas.openxmlformats.org/spreadsheetml/2006/main">
  <authors>
    <author>Cheng, Wanxin</author>
  </authors>
  <commentList>
    <comment ref="A46" authorId="0">
      <text>
        <r>
          <rPr>
            <sz val="9"/>
            <color indexed="81"/>
            <rFont val="Tahoma"/>
            <family val="2"/>
          </rPr>
          <t>We use this metric as the total loans &amp; leases number, because the numbers are similar but with much better availability (especially for PR)</t>
        </r>
      </text>
    </comment>
  </commentList>
</comments>
</file>

<file path=xl/sharedStrings.xml><?xml version="1.0" encoding="utf-8"?>
<sst xmlns="http://schemas.openxmlformats.org/spreadsheetml/2006/main" count="5603" uniqueCount="897">
  <si>
    <t>NCO baseline and stress scalars - by credit risk portfolio</t>
  </si>
  <si>
    <t>This workheet has time series for SHUSA and external NCO data, analyzed in normal and stressed conditions to determine the scalar between normal and stressed conditions</t>
  </si>
  <si>
    <t>DEFINITIONS:</t>
  </si>
  <si>
    <t>NBER stress definition: Q1 2008- Q2 2009</t>
  </si>
  <si>
    <t xml:space="preserve"> </t>
  </si>
  <si>
    <t>Stress 2: NBER + 2 quarters</t>
  </si>
  <si>
    <t>Normal Conditions: 2011 Q1 - present</t>
  </si>
  <si>
    <t>LEGEND:</t>
  </si>
  <si>
    <t xml:space="preserve">Indicates the time period in which the quarter is classified </t>
  </si>
  <si>
    <t xml:space="preserve">Indicates data is not available </t>
  </si>
  <si>
    <t>X</t>
  </si>
  <si>
    <t>RRE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</si>
  <si>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</si>
  <si>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</si>
  <si>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</si>
  <si>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</si>
  <si>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</si>
  <si>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</si>
  <si>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</si>
  <si>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</si>
  <si>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</si>
  <si>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</si>
  <si>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</si>
  <si>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</si>
  <si>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</si>
  <si>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</si>
  <si>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</si>
  <si>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</si>
  <si>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</si>
  <si>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</si>
  <si>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</si>
  <si>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</si>
  <si>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</si>
  <si>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</si>
  <si>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</si>
  <si>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</si>
  <si>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</si>
  <si>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</si>
  <si>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</si>
  <si>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</si>
  <si>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</si>
  <si>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</si>
  <si>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</si>
  <si>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</si>
  <si>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</si>
  <si>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</si>
  <si>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</si>
  <si>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</si>
  <si>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</si>
  <si>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Stress 1</t>
  </si>
  <si>
    <t>Stress 2</t>
  </si>
  <si>
    <t>Normal Conditions</t>
  </si>
  <si>
    <t xml:space="preserve">Sovereign </t>
  </si>
  <si>
    <t>Sovereign annualized</t>
  </si>
  <si>
    <t>SHUSA</t>
  </si>
  <si>
    <t>SHUSA annualized</t>
  </si>
  <si>
    <t>FRB Top 100 banks - Residential</t>
  </si>
  <si>
    <t>Sovereign + SHUSA</t>
  </si>
  <si>
    <t>Sovereign + SHUSA Annualized</t>
  </si>
  <si>
    <t xml:space="preserve">Average, normal conditions (2011-present) </t>
  </si>
  <si>
    <t>Average Stress 2</t>
  </si>
  <si>
    <t>Stress 2 Multiplier</t>
  </si>
  <si>
    <t>Average Stress 1</t>
  </si>
  <si>
    <t>Stress 1 Multiplier</t>
  </si>
  <si>
    <t xml:space="preserve">Consumer Auto </t>
  </si>
  <si>
    <t>Normal conditions</t>
  </si>
  <si>
    <t xml:space="preserve">N/A </t>
  </si>
  <si>
    <t>Other Consumer Loans (Excl Auto)</t>
  </si>
  <si>
    <t>Stress Period 1</t>
  </si>
  <si>
    <t>Stress Period 2</t>
  </si>
  <si>
    <t>FRB top 100 banks - Credit card</t>
  </si>
  <si>
    <t xml:space="preserve">FRB top 100 banks - Other consumer </t>
  </si>
  <si>
    <t xml:space="preserve">Sovereign + SHUSA </t>
  </si>
  <si>
    <t>x</t>
  </si>
  <si>
    <t>S&amp;P ABS charge-off data</t>
  </si>
  <si>
    <t xml:space="preserve">S&amp;P ABS charge-off data </t>
  </si>
  <si>
    <t xml:space="preserve">CRE </t>
  </si>
  <si>
    <t xml:space="preserve">FRB top 100 banks - Commercial </t>
  </si>
  <si>
    <t xml:space="preserve">C&amp;I </t>
  </si>
  <si>
    <t>FRB Top 100 banks - C&amp;I</t>
  </si>
  <si>
    <t xml:space="preserve">Leases </t>
  </si>
  <si>
    <t>FRB top 100 banks - Leases</t>
  </si>
  <si>
    <t xml:space="preserve">GBM </t>
  </si>
  <si>
    <t xml:space="preserve">Shared National Credit Report </t>
  </si>
  <si>
    <t>This worksheet contains NCO data from outside secondary sources that are included in the analysis on the "NCO Scalars" tab</t>
  </si>
  <si>
    <t xml:space="preserve">From source: </t>
  </si>
  <si>
    <t xml:space="preserve">Monthly </t>
  </si>
  <si>
    <t>Raw data is monthly. To calculate a quarterly average, the data is averaged across the three months of each quarter.</t>
  </si>
  <si>
    <t>Quarter Sum</t>
  </si>
  <si>
    <t>Quarter Average</t>
  </si>
  <si>
    <t>%</t>
  </si>
  <si>
    <t>Shared National Credit Report (relevant to GBM porfolio)</t>
  </si>
  <si>
    <t xml:space="preserve">Shared National Credits Program 2014 Review (OCC, FDIC, FRB joint publication) </t>
  </si>
  <si>
    <t xml:space="preserve">Yearly </t>
  </si>
  <si>
    <t>Raw data is yearly. The same yearly value is assumed to be the quarterly value for each quarter in that year</t>
  </si>
  <si>
    <t xml:space="preserve">Losses ($B) </t>
  </si>
  <si>
    <t>Total Outstanding ($B)</t>
  </si>
  <si>
    <t>Losses / Outstandings</t>
  </si>
  <si>
    <t>Board of Governors of the Federal Reserve System - Charge-Off and Delinquency Rates on Loans and Leases at Commercial Banks</t>
  </si>
  <si>
    <t>Residential 1</t>
  </si>
  <si>
    <t>Commercial 2</t>
  </si>
  <si>
    <t>Farmland</t>
  </si>
  <si>
    <t xml:space="preserve">Consumer loans: All </t>
  </si>
  <si>
    <t xml:space="preserve">Consumer loans: Credit card </t>
  </si>
  <si>
    <t>Consumer loans: Other</t>
  </si>
  <si>
    <t>Leases</t>
  </si>
  <si>
    <t xml:space="preserve">C&amp;I loans </t>
  </si>
  <si>
    <t xml:space="preserve">Agricultural </t>
  </si>
  <si>
    <t xml:space="preserve">Total loans &amp; leases </t>
  </si>
  <si>
    <t xml:space="preserve">SNL Sovereign NCOs and total loans aggregation </t>
  </si>
  <si>
    <t>This worksheet aggregates loans and NCOs  pulled from SNL finacial by credit portfolio in order to calculate an overall NCO rate. Raw data is from "Sovereign loans_leases (raw)" tab</t>
  </si>
  <si>
    <t>SNL Financial no longer actively covers this company.</t>
  </si>
  <si>
    <t>Raw NCO Data from SNL, pulled July 2015</t>
  </si>
  <si>
    <t>03/06 Q</t>
  </si>
  <si>
    <t>06/06 Q</t>
  </si>
  <si>
    <t>09/06 Q</t>
  </si>
  <si>
    <t>12/06 Q</t>
  </si>
  <si>
    <t>03/07 Q</t>
  </si>
  <si>
    <t>06/07 Q</t>
  </si>
  <si>
    <t>09/07 Q</t>
  </si>
  <si>
    <t>12/07 Q</t>
  </si>
  <si>
    <t>03/08 Q</t>
  </si>
  <si>
    <t>06/08 Q</t>
  </si>
  <si>
    <t>09/08 Q</t>
  </si>
  <si>
    <t>12/08 Q</t>
  </si>
  <si>
    <t>03/09 Q</t>
  </si>
  <si>
    <t>06/09 Q</t>
  </si>
  <si>
    <t>09/09 Q</t>
  </si>
  <si>
    <t>12/09 Q</t>
  </si>
  <si>
    <t>03/10 Q</t>
  </si>
  <si>
    <t>06/10 Q</t>
  </si>
  <si>
    <t>09/10 Q</t>
  </si>
  <si>
    <t>12/10 Q</t>
  </si>
  <si>
    <t>03/11 Q</t>
  </si>
  <si>
    <t>06/11 Q</t>
  </si>
  <si>
    <t>09/11 Q</t>
  </si>
  <si>
    <t>12/11 Q</t>
  </si>
  <si>
    <t>03/12 Q</t>
  </si>
  <si>
    <t>06/12 Q</t>
  </si>
  <si>
    <t>09/12 Q</t>
  </si>
  <si>
    <t xml:space="preserve">Data field </t>
  </si>
  <si>
    <t xml:space="preserve">Category </t>
  </si>
  <si>
    <t>NA</t>
  </si>
  <si>
    <r>
      <t>Total Closed-End 1-4 Family</t>
    </r>
    <r>
      <rPr>
        <sz val="10"/>
        <color indexed="9"/>
        <rFont val="Arial"/>
        <family val="2"/>
      </rPr>
      <t xml:space="preserve"> </t>
    </r>
  </si>
  <si>
    <r>
      <t>Revolving 1-4 Fam (HE Lines)</t>
    </r>
    <r>
      <rPr>
        <sz val="10"/>
        <color indexed="9"/>
        <rFont val="Arial"/>
        <family val="2"/>
      </rPr>
      <t xml:space="preserve"> </t>
    </r>
  </si>
  <si>
    <r>
      <t>Total 1-4 Family Loans</t>
    </r>
    <r>
      <rPr>
        <sz val="10"/>
        <color indexed="9"/>
        <rFont val="Arial"/>
        <family val="2"/>
      </rPr>
      <t xml:space="preserve"> </t>
    </r>
  </si>
  <si>
    <r>
      <t>Constr &amp; Land Development</t>
    </r>
    <r>
      <rPr>
        <sz val="10"/>
        <color indexed="9"/>
        <rFont val="Arial"/>
        <family val="2"/>
      </rPr>
      <t xml:space="preserve"> </t>
    </r>
  </si>
  <si>
    <r>
      <t>Multifamily Loans</t>
    </r>
    <r>
      <rPr>
        <sz val="10"/>
        <color indexed="9"/>
        <rFont val="Arial"/>
        <family val="2"/>
      </rPr>
      <t xml:space="preserve"> </t>
    </r>
  </si>
  <si>
    <r>
      <t>NonOwner-Occupied CRE</t>
    </r>
    <r>
      <rPr>
        <sz val="10"/>
        <color indexed="9"/>
        <rFont val="Arial"/>
        <family val="2"/>
      </rPr>
      <t xml:space="preserve"> </t>
    </r>
  </si>
  <si>
    <r>
      <t>Comm RE Loans(Nonfarm/NonRes)</t>
    </r>
    <r>
      <rPr>
        <sz val="10"/>
        <color indexed="9"/>
        <rFont val="Arial"/>
        <family val="2"/>
      </rPr>
      <t xml:space="preserve"> </t>
    </r>
  </si>
  <si>
    <r>
      <t>Farm Loans</t>
    </r>
    <r>
      <rPr>
        <sz val="10"/>
        <color indexed="9"/>
        <rFont val="Arial"/>
        <family val="2"/>
      </rPr>
      <t xml:space="preserve"> </t>
    </r>
  </si>
  <si>
    <r>
      <t>Commercial RE &amp; Farm</t>
    </r>
    <r>
      <rPr>
        <sz val="10"/>
        <color indexed="9"/>
        <rFont val="Arial"/>
        <family val="2"/>
      </rPr>
      <t xml:space="preserve"> </t>
    </r>
  </si>
  <si>
    <r>
      <t>Total Real Estate Loans</t>
    </r>
    <r>
      <rPr>
        <sz val="10"/>
        <color indexed="9"/>
        <rFont val="Arial"/>
        <family val="2"/>
      </rPr>
      <t xml:space="preserve"> </t>
    </r>
  </si>
  <si>
    <r>
      <t>Total Commercial &amp; Industrial</t>
    </r>
    <r>
      <rPr>
        <sz val="10"/>
        <color indexed="9"/>
        <rFont val="Arial"/>
        <family val="2"/>
      </rPr>
      <t xml:space="preserve"> </t>
    </r>
  </si>
  <si>
    <r>
      <t>Credit Card Loans</t>
    </r>
    <r>
      <rPr>
        <sz val="10"/>
        <color indexed="9"/>
        <rFont val="Arial"/>
        <family val="2"/>
      </rPr>
      <t xml:space="preserve"> </t>
    </r>
  </si>
  <si>
    <r>
      <t>Consumer Loans</t>
    </r>
    <r>
      <rPr>
        <sz val="10"/>
        <color indexed="9"/>
        <rFont val="Arial"/>
        <family val="2"/>
      </rPr>
      <t xml:space="preserve"> </t>
    </r>
  </si>
  <si>
    <r>
      <t>Total Leases</t>
    </r>
    <r>
      <rPr>
        <sz val="10"/>
        <color indexed="9"/>
        <rFont val="Arial"/>
        <family val="2"/>
      </rPr>
      <t xml:space="preserve"> </t>
    </r>
  </si>
  <si>
    <r>
      <t>Gross Loans and Leases</t>
    </r>
    <r>
      <rPr>
        <sz val="10"/>
        <color indexed="9"/>
        <rFont val="Arial"/>
        <family val="2"/>
      </rPr>
      <t xml:space="preserve"> </t>
    </r>
  </si>
  <si>
    <t xml:space="preserve">NCO by aggregated portfolio </t>
  </si>
  <si>
    <t>Consumer Auto</t>
  </si>
  <si>
    <t>CRE</t>
  </si>
  <si>
    <t>C&amp;I</t>
  </si>
  <si>
    <t>Other Loans</t>
  </si>
  <si>
    <t>N/A</t>
  </si>
  <si>
    <t xml:space="preserve">TOTAL </t>
  </si>
  <si>
    <t>NCO rate (NCOS / total loans; not annualized)</t>
  </si>
  <si>
    <t xml:space="preserve">SNL SHUSA NCOs and total loans aggregation </t>
  </si>
  <si>
    <t>This worksheet aggregates loans and NCOs  pulled from SNL finacial by credit portfolio in order to calculate an overall NCO rate. Raw data is from "SHUSA loans_leases (raw)" tab</t>
  </si>
  <si>
    <t>2015Q2</t>
  </si>
  <si>
    <t>NCOs: Clsd End Fst Lien 1-4 ($000)</t>
  </si>
  <si>
    <t>NCOs: Clsd End Jr Lien 1-4 ($000)</t>
  </si>
  <si>
    <t>NCOs: Rev 1-4 Fam (HE Lines) ($000)</t>
  </si>
  <si>
    <t>NCOs: 1-4 Family Construction Loans ($000)</t>
  </si>
  <si>
    <t>NCOs: Oth Con, Dev, &amp; LndLns ($000)</t>
  </si>
  <si>
    <t>NCOs: Multifamily Loans ($000)</t>
  </si>
  <si>
    <t>NCOs: OwnerOcc NonFarm/NonRes RE ($000)</t>
  </si>
  <si>
    <t>NCOs: Other Commercial RE ($000)</t>
  </si>
  <si>
    <t>NCOs: Comm RE(Nonfm/NonRes) ($000)</t>
  </si>
  <si>
    <t>NCOs: Farm Loans ($000)</t>
  </si>
  <si>
    <t>NCOs: Comm Real Estate &amp; Farm Loans ($000)</t>
  </si>
  <si>
    <t>NCOs: Real Estate Loans ($000)</t>
  </si>
  <si>
    <t>NCOs: Total Comm &amp; Ind Loans ($000)</t>
  </si>
  <si>
    <t>NCOs: Credit Cards ($000)</t>
  </si>
  <si>
    <t>NCOs: Credit Cd &amp; Rel Plns (historical) ($000)</t>
  </si>
  <si>
    <t>NCOs: Oth Cons(Excl Rev Cr) (historical) ($000)</t>
  </si>
  <si>
    <t>NCOs: Automobile Loans ($000)</t>
  </si>
  <si>
    <t>NCOs: Other Cons Loans (Excl Auto) ($000)</t>
  </si>
  <si>
    <t>NCOs: Oth Cons &amp; Auto (Incl Rev) ($000)</t>
  </si>
  <si>
    <t>NCOs: Consumer Loans ($000)</t>
  </si>
  <si>
    <t>NCOs: Total Loans Dep Inst/Accpt ($000)</t>
  </si>
  <si>
    <t>NCOs: Non-U.S. Government Loans ($000)</t>
  </si>
  <si>
    <t>NCOs: Other Loans ($000)</t>
  </si>
  <si>
    <t>NCOs: Agricultural Prod Loans ($000)</t>
  </si>
  <si>
    <t>Net Chargeoffs: All Other Loans ($000)</t>
  </si>
  <si>
    <t>NCOs: Total Leases ($000)</t>
  </si>
  <si>
    <t>NCOs: Total Non-RE Loans ($000)</t>
  </si>
  <si>
    <t>Total Loan &amp; Lease NCOs ($000)</t>
  </si>
  <si>
    <t xml:space="preserve">SNL Mapping </t>
  </si>
  <si>
    <t>This worksheet contains the raw data pulled from the SNL Financial database for SHUSA, aggregated into the relevant portfolios</t>
  </si>
  <si>
    <t>2015Q3</t>
  </si>
  <si>
    <t>U.S. RE: 1-4 Construction Loans ($000)</t>
  </si>
  <si>
    <t>U.S. RE: Oth Con, Dev, &amp; Lnd Lns ($000)</t>
  </si>
  <si>
    <t>U.S. RE: Constr &amp; Land Dev ($000)</t>
  </si>
  <si>
    <t>U.S. RE: Cl-end Frst Lien 1-4 ($000)</t>
  </si>
  <si>
    <t>U.S. RE: Cl-end Jr Lien 1-4 ($000)</t>
  </si>
  <si>
    <t>U.S. RE: Tot Cl-end 1-4 Family ($000)</t>
  </si>
  <si>
    <t>U.S. RE: Rev 1-4 Fam (HE Lines) ($000)</t>
  </si>
  <si>
    <t>U.S. RE: Farm Loans ($000)</t>
  </si>
  <si>
    <t>U.S. RE: Lns to Owner-Occupied RE ($000)</t>
  </si>
  <si>
    <t>U.S. RE: Other Property Loans ($000)</t>
  </si>
  <si>
    <t>U.S. RE: Comm RE(Nonfarm/NonRes) ($000)</t>
  </si>
  <si>
    <t>Total Commercial RE &amp; Farm Loans ($000)</t>
  </si>
  <si>
    <t>U.S. RE: Multifamily Loans ($000)</t>
  </si>
  <si>
    <t>Multifam, Comm RE, &amp; Farm Lns ($000)</t>
  </si>
  <si>
    <t>Con: Total Real Estate Loans ($000)</t>
  </si>
  <si>
    <t>Con: Tot Comm &amp; Ind Loans ($000)</t>
  </si>
  <si>
    <t>Con: Credit Card Loans ($000)</t>
  </si>
  <si>
    <t>Con: Other Revolving Credit Plans ($000)</t>
  </si>
  <si>
    <t>Con: Automobile Loans ($000)</t>
  </si>
  <si>
    <t>Oth Cons Lns (Excl Auto &amp; Rev Cred) ($000)</t>
  </si>
  <si>
    <t>Oth Cons &amp; Auto Lns (Excl Rev) ($000)</t>
  </si>
  <si>
    <t>Oth Cons &amp; Auto Lns (Incl Rev) ($000)</t>
  </si>
  <si>
    <t>Con: Tot Consumer Loans ($000)</t>
  </si>
  <si>
    <t>Con: Agricultural Prod Loans ($000)</t>
  </si>
  <si>
    <t>Commercial, Cons, &amp; Farm Lns ($000)</t>
  </si>
  <si>
    <t>Con: Loans to Depository Institutions ($000)</t>
  </si>
  <si>
    <t>Con: non-U.S. Government Loans ($000)</t>
  </si>
  <si>
    <t>Other Loans ($000)</t>
  </si>
  <si>
    <t>All Other Loans ($000)</t>
  </si>
  <si>
    <t>Con: Total Leases ($000)</t>
  </si>
  <si>
    <t>Non-Real Estate Loans ($000)</t>
  </si>
  <si>
    <t>Gross Loans &amp; Leases ($000)</t>
  </si>
  <si>
    <t>Total Loans &amp; Leases (Incl HFS) ($000)</t>
  </si>
  <si>
    <t>Total Reserves ($000)</t>
  </si>
  <si>
    <t>Net Loans &amp; Leases (Incl HFS) ($000)</t>
  </si>
  <si>
    <t>Loans &amp; Leases Held for Sale ($000)</t>
  </si>
  <si>
    <t>Tot Loans &amp; Leases (Excl HFS) ($000)</t>
  </si>
  <si>
    <t>Net Loans &amp; Leases (Excl HFS) ($000)</t>
  </si>
  <si>
    <t xml:space="preserve">Aggegate loans by credit portfolio, with correct chronological order </t>
  </si>
  <si>
    <t>This worksheet contains the raw data pulled from the SNL Financial database for Sovereign Bank, aggregated into the relevant portfolios</t>
  </si>
  <si>
    <t>SNL Institution Key: 4310936</t>
  </si>
  <si>
    <t>Raw Data from SNL, pulled July 2015</t>
  </si>
  <si>
    <t xml:space="preserve">Aggegate loans by credit portfolio , with correct chronological order </t>
  </si>
  <si>
    <t>This worksheet is used to map SNL data fields to the appropriate SHUSA credit portfolios</t>
  </si>
  <si>
    <t xml:space="preserve">Loans SHUSA categories </t>
  </si>
  <si>
    <t>Loans Sovereign Categories</t>
  </si>
  <si>
    <t xml:space="preserve">NCOS SHUSA categories </t>
  </si>
  <si>
    <t>LOANS AGGREGATED</t>
  </si>
  <si>
    <t xml:space="preserve">CHARGE OFFS AGGREGATED </t>
  </si>
  <si>
    <t xml:space="preserve">RECOVERIES AGGREGATED </t>
  </si>
  <si>
    <t>SOVEREIGN</t>
  </si>
  <si>
    <t>CO: U.S. RE: 1-4 Family Construction Loans ($000)</t>
  </si>
  <si>
    <t>Rec: 1-4 Family Construction Loans ($000)</t>
  </si>
  <si>
    <t>CO: U.S. RE: Other Constr Dev &amp; Land Lns ($000)</t>
  </si>
  <si>
    <t>Rec: Other Constr Dev &amp; Land Lns ($000)</t>
  </si>
  <si>
    <t>CO: U.S. RE: Construction &amp; Land Development ($000)</t>
  </si>
  <si>
    <t>Rec: U.S. RE: Construction &amp; Land Development ($000)</t>
  </si>
  <si>
    <t>CO: U.S. RE: Close-end First Lien 1-4 Family ($000)</t>
  </si>
  <si>
    <t>Rec: U.S. RE: Close-end First Lien 1-4 Family ($000)</t>
  </si>
  <si>
    <t>CO: U.S. RE: Close-end Jr Lien 1-4 Family ($000)</t>
  </si>
  <si>
    <t>Rec: U.S. RE: Close-end Jr Lien 1-4 Family ($000)</t>
  </si>
  <si>
    <t>CO: U.S. RE: Total Close-end 1-4 Family ($000)</t>
  </si>
  <si>
    <t>Rec: U.S. RE: Total Close-end 1-4 Family ($000)</t>
  </si>
  <si>
    <t>CO: U.S. RE: Revolving 1-4 Family (HE Lines) ($000)</t>
  </si>
  <si>
    <t>Rec: U.S. RE: Revolving 1-4 Family (HE Lines) ($000)</t>
  </si>
  <si>
    <t>U.S. RE: Total 1-4 Fmly ($000)</t>
  </si>
  <si>
    <t>CO: U.S. RE: Farm Loans ($000)</t>
  </si>
  <si>
    <t>Rec: U.S. RE: Farm Loans ($000)</t>
  </si>
  <si>
    <t>CO: U.S. RE: Lns Sec by Ownr-Occ RE ($000)</t>
  </si>
  <si>
    <t>Rec: OwnerOcc Commerical RE ($000)</t>
  </si>
  <si>
    <t>CO: U.S. RE: Other Commercial RE ($000)</t>
  </si>
  <si>
    <t>Rec: Other Commercial RE ($000)</t>
  </si>
  <si>
    <t>CO: U.S. RE: Commercial ($000)</t>
  </si>
  <si>
    <t>Rec: U.S. RE: Commercial ($000)</t>
  </si>
  <si>
    <t>CO: U.S. RE: Multifamily ($000)</t>
  </si>
  <si>
    <t>Rec: U.S. RE: Multifamily ($000)</t>
  </si>
  <si>
    <t>Tot Dom Real Estate Loans ($000)</t>
  </si>
  <si>
    <t>CO: Total Real Estate Loans ($000)</t>
  </si>
  <si>
    <t>Rec: Total Real Estate Loans ($000)</t>
  </si>
  <si>
    <t>DOM: Commercial &amp; Industrial Loans ($000)</t>
  </si>
  <si>
    <t>CO: Total Commercial &amp; Industrial Loans ($000)</t>
  </si>
  <si>
    <t>Recoveries: Total Comm &amp; Ind Lns ($000)</t>
  </si>
  <si>
    <r>
      <t>Total Non-Real Estate Loans</t>
    </r>
    <r>
      <rPr>
        <sz val="10"/>
        <color indexed="9"/>
        <rFont val="Arial"/>
        <family val="2"/>
      </rPr>
      <t xml:space="preserve"> </t>
    </r>
  </si>
  <si>
    <t>DOM: Credit Card Loans ($000)</t>
  </si>
  <si>
    <t>CO: Credit Card Loans ($000)</t>
  </si>
  <si>
    <t>Rec: Credit Card Loans ($000)</t>
  </si>
  <si>
    <t>Dom: Other Consumer Loans ($000)</t>
  </si>
  <si>
    <t>CO: Other Consumer Loans ($000)</t>
  </si>
  <si>
    <t>REC: Other Consumer Loans ($000)</t>
  </si>
  <si>
    <t>Con: Credit Cards &amp; Rel Plans ($000)</t>
  </si>
  <si>
    <t>Dom: Automobile Loans ($000)</t>
  </si>
  <si>
    <t>CO: Automobile Loans ($000)</t>
  </si>
  <si>
    <t>REC: Automobile Loans ($000)</t>
  </si>
  <si>
    <t>Con: Other Consumer Loans ($000)</t>
  </si>
  <si>
    <t>DOM: Consumer Loans ($000)</t>
  </si>
  <si>
    <t>CO: Consumer Loans ($000)</t>
  </si>
  <si>
    <t>Rec: Consumer Loans ($000)</t>
  </si>
  <si>
    <t>U.S.: Agricultural Prod Loans ($000)</t>
  </si>
  <si>
    <t>CO: Agricultural Production Loans ($000)</t>
  </si>
  <si>
    <t>Rec: Agricultural Production Loans ($000)</t>
  </si>
  <si>
    <t>Con:Tot Lns&amp;Accept of Dep Inst ($000)</t>
  </si>
  <si>
    <t>DOM: Loans to Depository Institutions ($000)</t>
  </si>
  <si>
    <t>CO: Total Lns to Dep Institutions &amp; Acceptances ($000)</t>
  </si>
  <si>
    <t>Rec: Total Lns to Dep Institutions &amp; Acceptances ($000)</t>
  </si>
  <si>
    <t>DOM: Foreign Government Loans ($000)</t>
  </si>
  <si>
    <t>CO: Lns to non-U.S. Gov &amp; Official Institutions ($000)</t>
  </si>
  <si>
    <t>Rec: Lns to non-U.S. Gov &amp; Official Institutions ($000)</t>
  </si>
  <si>
    <t>Con: Other Loans ($000)</t>
  </si>
  <si>
    <t>Dom: Other Loans ($000)</t>
  </si>
  <si>
    <t>CO: All Other Loans ($000)</t>
  </si>
  <si>
    <t>Rec: All Other Loans ($000)</t>
  </si>
  <si>
    <t>Dom: All Other Loans ($000)</t>
  </si>
  <si>
    <t>DOM: Total Lease Financing Receivables ($000)</t>
  </si>
  <si>
    <t>CO: Total Lease Financing Receivables ($000)</t>
  </si>
  <si>
    <t>Rec: Total Lease Financing Receivables ($000)</t>
  </si>
  <si>
    <t>SHUSA: NCO baseline and stress scalars - by credit risk portfolio</t>
  </si>
  <si>
    <t>2015Q4</t>
  </si>
  <si>
    <t>Raw Data from SNL, pulled 3/23/15</t>
  </si>
  <si>
    <t>SHUSA - SNL Loans data</t>
  </si>
  <si>
    <t>SNL Metrics</t>
  </si>
  <si>
    <t>Calculation: NCO Rate (NCO/Total loans; not annualized)</t>
  </si>
  <si>
    <t>Clean: NCOs by Portfolio</t>
  </si>
  <si>
    <t>SHUSA (Sovereign) - SNL Loans data</t>
  </si>
  <si>
    <t>Assumptions:</t>
  </si>
  <si>
    <t>http://www.federalreserve.gov/newsevents/press/bcreg/bcreg20151105a1.pdf</t>
  </si>
  <si>
    <t>Obtained through Oliver Wyman Internal Knowledge Services</t>
  </si>
  <si>
    <t>Global Structured Finance Collateral Performance Review_Feb. 29 2016 (US Credit Card Part 1)</t>
  </si>
  <si>
    <t>Moody's US Card Performance (Charge-off rates)</t>
  </si>
  <si>
    <t>Quarterly sum</t>
  </si>
  <si>
    <t>Quarterly average</t>
  </si>
  <si>
    <t>Quarterly  output</t>
  </si>
  <si>
    <t>Real estate loans: All</t>
  </si>
  <si>
    <t>NCO Securitization data</t>
  </si>
  <si>
    <t>Calculated results</t>
  </si>
  <si>
    <t>Input:</t>
  </si>
  <si>
    <t>Output:</t>
  </si>
  <si>
    <t xml:space="preserve">Moody's charge-off data </t>
  </si>
  <si>
    <t>Moody's charge-off data</t>
  </si>
  <si>
    <t>Normal conditions (2011-present) - avg.</t>
  </si>
  <si>
    <t>Stress 2- Avg.</t>
  </si>
  <si>
    <t>Stress 1 - Avg.</t>
  </si>
  <si>
    <t>Raw data is percentage point. Divide the number by 100 to get proper % number</t>
  </si>
  <si>
    <t>http://www.federalreserve.gov/releases/chargeoff/chgtop100nsa.htm</t>
  </si>
  <si>
    <t>Stress 1 - difference</t>
  </si>
  <si>
    <t>Stress 2 - difference</t>
  </si>
  <si>
    <t>Check</t>
  </si>
  <si>
    <t>Federal Reserve Board Raw data:  100 largest  banks NCOs (annualized)</t>
  </si>
  <si>
    <t>Charge-off rate (raw) - 3 mo. Avg.</t>
  </si>
  <si>
    <t>(SBNA CRE)</t>
  </si>
  <si>
    <t>( SBNA GBM)</t>
  </si>
  <si>
    <t>( SBNA RRE - included in SNBA Retail)</t>
  </si>
  <si>
    <t>Credit Portfolio</t>
  </si>
  <si>
    <t>Category</t>
  </si>
  <si>
    <t>SBNA RRE - in SBNA retail</t>
  </si>
  <si>
    <t>Stress Scalar 2015</t>
  </si>
  <si>
    <t>SBNA Credit Card - in SBNA Retail</t>
  </si>
  <si>
    <t>SBNA CRE</t>
  </si>
  <si>
    <t>SBNA C&amp;I (including SBNA GBM)</t>
  </si>
  <si>
    <t xml:space="preserve">(SBNA C&amp;I) </t>
  </si>
  <si>
    <t>Unclear</t>
  </si>
  <si>
    <t>2 (2.25 for Retail)</t>
  </si>
  <si>
    <t>Sovereign / SHUSAAnnualized</t>
  </si>
  <si>
    <t>Sovereign / SHUSA</t>
  </si>
  <si>
    <t>20150818 Auto Delq_LB.xlsx</t>
  </si>
  <si>
    <t xml:space="preserve">Quarterly </t>
  </si>
  <si>
    <t>2.75 (2.25 for Retail)
1.50</t>
  </si>
  <si>
    <t>2.25 (2.25 for Retail)</t>
  </si>
  <si>
    <t>Stress 2: NBER + 4 quarters</t>
  </si>
  <si>
    <t>NBER stress definition: Q1 2008- Q4 2009</t>
  </si>
  <si>
    <t>( SC Auto)</t>
  </si>
  <si>
    <t>SC Auto</t>
  </si>
  <si>
    <t>SC Auto (internal historical)</t>
  </si>
  <si>
    <t xml:space="preserve">SC </t>
  </si>
  <si>
    <t>(SBNA Retail &amp; SC Unsecured)</t>
  </si>
  <si>
    <t>SBNA Other Consumer - in SBNA Retail;
SC Unsecured</t>
  </si>
  <si>
    <t>SC Auto NCO scalar - internal historical data</t>
  </si>
  <si>
    <t>This worksheet contains historical NCO data for SC Auto from internal sources</t>
  </si>
  <si>
    <t>SC AUTO</t>
  </si>
  <si>
    <t>SC Auto (internal historical data)</t>
  </si>
  <si>
    <t>SHUSA SNL NCO</t>
  </si>
  <si>
    <t>[Optional comments]</t>
  </si>
  <si>
    <t>New Pull ( with data extended back to 2012 for data reconsiliation checking)</t>
  </si>
  <si>
    <t>Data field</t>
  </si>
  <si>
    <t>Mapped RAS Portfolio</t>
  </si>
  <si>
    <t>Santander Holdings USA, Inc.</t>
  </si>
  <si>
    <t>SHUSA SNL loan</t>
  </si>
  <si>
    <t>NEW Pull (03/23/2016)</t>
  </si>
  <si>
    <t>Portfolio</t>
  </si>
  <si>
    <t>MRQ</t>
  </si>
  <si>
    <t>2005Q4</t>
  </si>
  <si>
    <t>2005Q3</t>
  </si>
  <si>
    <t>2005Q2</t>
  </si>
  <si>
    <t>2005Q1</t>
  </si>
  <si>
    <t xml:space="preserve">SNL Institution Key </t>
  </si>
  <si>
    <t>SNL Table</t>
  </si>
  <si>
    <t>Need to add in fields for public sector</t>
  </si>
  <si>
    <t>Field code</t>
  </si>
  <si>
    <t>Institution Name</t>
  </si>
  <si>
    <t>Loan Leases</t>
  </si>
  <si>
    <t>Loan and Lease Allowance/ Total Loans and Leases (%)</t>
  </si>
  <si>
    <t>Impairment Individual Evaluated: Construction ($000)</t>
  </si>
  <si>
    <t>Impairment Individual Evaluated: Residential RE ($000)</t>
  </si>
  <si>
    <t>Impairment Individual Evaluated: Commercial RE ($000)</t>
  </si>
  <si>
    <t>Impairment Individual Evaluated: Commercial ($000)</t>
  </si>
  <si>
    <t>Impairment Individual Evaluated: Credit Card ($000)</t>
  </si>
  <si>
    <t>Impairment Individual Evaluated: Other Consumer ($000)</t>
  </si>
  <si>
    <t>Total Loans &amp; Leases ($000)</t>
  </si>
  <si>
    <t>NCO</t>
  </si>
  <si>
    <t>Cleaned from the SNL table Raw Data</t>
  </si>
  <si>
    <t>Instruction: the data is copy pasted from SHUSA SNL Loans</t>
  </si>
  <si>
    <t>Instruction: the data is copy pasted from SHUSA SNL NCO</t>
  </si>
  <si>
    <t>SNL data aggregation &gt;&gt;</t>
  </si>
  <si>
    <t>Industry report aggregation &gt;&gt;</t>
  </si>
  <si>
    <t>Moody's US Card Performance (Feb 2016)</t>
  </si>
  <si>
    <t>Source: Global Structured Finance Collateral Performance Review_Feb. 29 2016 (US Credit Card Part 1) - through Oliver Wyman Internal Knowledge Services</t>
  </si>
  <si>
    <t>Output</t>
  </si>
  <si>
    <t>3 months average</t>
  </si>
  <si>
    <t>Percentage points</t>
  </si>
  <si>
    <t>Chargeoff</t>
  </si>
  <si>
    <t>Delinquency</t>
  </si>
  <si>
    <t>Payment</t>
  </si>
  <si>
    <t>Date</t>
  </si>
  <si>
    <t>Rate</t>
  </si>
  <si>
    <t>Yield</t>
  </si>
  <si>
    <t>XS</t>
  </si>
  <si>
    <t>Shared National Credits Program 2015 Review</t>
  </si>
  <si>
    <t>Transposed data from the raw input tab</t>
  </si>
  <si>
    <t>Year</t>
  </si>
  <si>
    <t>Speical Mention</t>
  </si>
  <si>
    <t>Sub-Standard</t>
  </si>
  <si>
    <t>Doubtful</t>
  </si>
  <si>
    <t>Total Classified</t>
  </si>
  <si>
    <t>Total Criticized</t>
  </si>
  <si>
    <t>Total Committed</t>
  </si>
  <si>
    <t>Committed and Outstanding Balances</t>
  </si>
  <si>
    <t>(Dollars in Billions)</t>
  </si>
  <si>
    <t>Loss</t>
  </si>
  <si>
    <t>Total Outstanding</t>
  </si>
  <si>
    <t>Note: Figures may not add to totals due to rounding</t>
  </si>
  <si>
    <t>Charge-Off and Delinquency Rates on Loans and Leases at Commercial Banks</t>
  </si>
  <si>
    <t>0.12 </t>
  </si>
  <si>
    <t>0.11 </t>
  </si>
  <si>
    <t>0.15 </t>
  </si>
  <si>
    <t>0.19 </t>
  </si>
  <si>
    <t>0.17 </t>
  </si>
  <si>
    <t>0.22 </t>
  </si>
  <si>
    <t>0.21 </t>
  </si>
  <si>
    <t>0.26 </t>
  </si>
  <si>
    <t>0.35 </t>
  </si>
  <si>
    <t>0.42 </t>
  </si>
  <si>
    <t>0.63 </t>
  </si>
  <si>
    <t>0.79 </t>
  </si>
  <si>
    <t>0.92 </t>
  </si>
  <si>
    <t>1.52 </t>
  </si>
  <si>
    <t>1.16 </t>
  </si>
  <si>
    <t>1.30 </t>
  </si>
  <si>
    <t>1.72 </t>
  </si>
  <si>
    <t>1.80 </t>
  </si>
  <si>
    <t>2.22 </t>
  </si>
  <si>
    <t>2.29 </t>
  </si>
  <si>
    <t>2.44 </t>
  </si>
  <si>
    <t>2.68 </t>
  </si>
  <si>
    <t>3.04 </t>
  </si>
  <si>
    <t>2.67 </t>
  </si>
  <si>
    <t>2.48 </t>
  </si>
  <si>
    <t>1.83 </t>
  </si>
  <si>
    <t>1.91 </t>
  </si>
  <si>
    <t>1.75 </t>
  </si>
  <si>
    <t>1.23 </t>
  </si>
  <si>
    <t>0.81 </t>
  </si>
  <si>
    <t>0.41 </t>
  </si>
  <si>
    <t>0.24 </t>
  </si>
  <si>
    <t>0.10 </t>
  </si>
  <si>
    <t>0.07 </t>
  </si>
  <si>
    <t>0.08 </t>
  </si>
  <si>
    <t>0.05 </t>
  </si>
  <si>
    <t>0.09 </t>
  </si>
  <si>
    <t>0.13 </t>
  </si>
  <si>
    <t>0.28 </t>
  </si>
  <si>
    <t>0.18 </t>
  </si>
  <si>
    <t>0.16 </t>
  </si>
  <si>
    <t>0.23 </t>
  </si>
  <si>
    <t>0.04 </t>
  </si>
  <si>
    <t>0.03 </t>
  </si>
  <si>
    <t>0.06 </t>
  </si>
  <si>
    <t>0.14 </t>
  </si>
  <si>
    <t>0.20 </t>
  </si>
  <si>
    <t>0.30 </t>
  </si>
  <si>
    <t>0.38 </t>
  </si>
  <si>
    <t>0.39 </t>
  </si>
  <si>
    <t>0.58 </t>
  </si>
  <si>
    <t>0.74 </t>
  </si>
  <si>
    <t>0.70 </t>
  </si>
  <si>
    <t>0.96 </t>
  </si>
  <si>
    <t>1.21 </t>
  </si>
  <si>
    <t>1.71 </t>
  </si>
  <si>
    <t>2.10 </t>
  </si>
  <si>
    <t>1.54 </t>
  </si>
  <si>
    <t>1.67 </t>
  </si>
  <si>
    <t>1.76 </t>
  </si>
  <si>
    <t>1.64 </t>
  </si>
  <si>
    <t>1.38 </t>
  </si>
  <si>
    <t>1.27 </t>
  </si>
  <si>
    <t>1.33 </t>
  </si>
  <si>
    <t>1.04 </t>
  </si>
  <si>
    <t>0.99 </t>
  </si>
  <si>
    <t>0.98 </t>
  </si>
  <si>
    <t>0.66 </t>
  </si>
  <si>
    <t>0.57 </t>
  </si>
  <si>
    <t>0.51 </t>
  </si>
  <si>
    <t>0.32 </t>
  </si>
  <si>
    <t>0.49 </t>
  </si>
  <si>
    <t>0.47 </t>
  </si>
  <si>
    <t>0.44 </t>
  </si>
  <si>
    <t>0.48 </t>
  </si>
  <si>
    <t>0.29 </t>
  </si>
  <si>
    <t>0.25 </t>
  </si>
  <si>
    <t>0.33 </t>
  </si>
  <si>
    <t>0.37 </t>
  </si>
  <si>
    <t>0.56 </t>
  </si>
  <si>
    <t>1.13 </t>
  </si>
  <si>
    <t>2.01 </t>
  </si>
  <si>
    <t>1.35 </t>
  </si>
  <si>
    <t>1.46 </t>
  </si>
  <si>
    <t>1.82 </t>
  </si>
  <si>
    <t>1.87 </t>
  </si>
  <si>
    <t>2.14 </t>
  </si>
  <si>
    <t>2.17 </t>
  </si>
  <si>
    <t>2.36 </t>
  </si>
  <si>
    <t>2.74 </t>
  </si>
  <si>
    <t>3.06 </t>
  </si>
  <si>
    <t>2.75 </t>
  </si>
  <si>
    <t>2.61 </t>
  </si>
  <si>
    <t>2.05 </t>
  </si>
  <si>
    <t>1.77 </t>
  </si>
  <si>
    <t>2.08 </t>
  </si>
  <si>
    <t>0.95 </t>
  </si>
  <si>
    <t>0.40 </t>
  </si>
  <si>
    <t>0.60 </t>
  </si>
  <si>
    <t>0.27 </t>
  </si>
  <si>
    <t>0.34 </t>
  </si>
  <si>
    <t>n.a. </t>
  </si>
  <si>
    <t>-0.02 </t>
  </si>
  <si>
    <t>-0.01 </t>
  </si>
  <si>
    <t>0.02 </t>
  </si>
  <si>
    <t>-0.00 </t>
  </si>
  <si>
    <t>0.01 </t>
  </si>
  <si>
    <t>0.45 </t>
  </si>
  <si>
    <t>0.55 </t>
  </si>
  <si>
    <t>0.75 </t>
  </si>
  <si>
    <t>0.97 </t>
  </si>
  <si>
    <t>1.56 </t>
  </si>
  <si>
    <t>1.88 </t>
  </si>
  <si>
    <t>2.78 </t>
  </si>
  <si>
    <t>2.76 </t>
  </si>
  <si>
    <t>3.11 </t>
  </si>
  <si>
    <t>2.71 </t>
  </si>
  <si>
    <t>2.35 </t>
  </si>
  <si>
    <t>2.23 </t>
  </si>
  <si>
    <t>0.64 </t>
  </si>
  <si>
    <t>0.00 </t>
  </si>
  <si>
    <t>-0.05 </t>
  </si>
  <si>
    <t>-0.07 </t>
  </si>
  <si>
    <t>-0.03 </t>
  </si>
  <si>
    <t>-0.06 </t>
  </si>
  <si>
    <t>0.31 </t>
  </si>
  <si>
    <t>0.43 </t>
  </si>
  <si>
    <t>0.82 </t>
  </si>
  <si>
    <t>0.83 </t>
  </si>
  <si>
    <t>1.18 </t>
  </si>
  <si>
    <t>1.98 </t>
  </si>
  <si>
    <t>2.46 </t>
  </si>
  <si>
    <t>3.46 </t>
  </si>
  <si>
    <t>4.42 </t>
  </si>
  <si>
    <t>3.40 </t>
  </si>
  <si>
    <t>3.43 </t>
  </si>
  <si>
    <t>3.08 </t>
  </si>
  <si>
    <t>2.63 </t>
  </si>
  <si>
    <t>2.55 </t>
  </si>
  <si>
    <t>-0.11 </t>
  </si>
  <si>
    <t>-0.04 </t>
  </si>
  <si>
    <t>-0.25 </t>
  </si>
  <si>
    <t>0.59 </t>
  </si>
  <si>
    <t>0.72 </t>
  </si>
  <si>
    <t>0.69 </t>
  </si>
  <si>
    <t>1.06 </t>
  </si>
  <si>
    <t>1.00 </t>
  </si>
  <si>
    <t>0.90 </t>
  </si>
  <si>
    <t>0.77 </t>
  </si>
  <si>
    <t>0.62 </t>
  </si>
  <si>
    <t>-0.70 </t>
  </si>
  <si>
    <t>-0.09 </t>
  </si>
  <si>
    <t>0.78 </t>
  </si>
  <si>
    <t>1.78 </t>
  </si>
  <si>
    <t>1.85 </t>
  </si>
  <si>
    <t>1.90 </t>
  </si>
  <si>
    <t>2.06 </t>
  </si>
  <si>
    <t>2.13 </t>
  </si>
  <si>
    <t>2.40 </t>
  </si>
  <si>
    <t>2.56 </t>
  </si>
  <si>
    <t>2.53 </t>
  </si>
  <si>
    <t>2.64 </t>
  </si>
  <si>
    <t>2.77 </t>
  </si>
  <si>
    <t>3.69 </t>
  </si>
  <si>
    <t>3.63 </t>
  </si>
  <si>
    <t>4.69 </t>
  </si>
  <si>
    <t>5.11 </t>
  </si>
  <si>
    <t>5.56 </t>
  </si>
  <si>
    <t>7.06 </t>
  </si>
  <si>
    <t>7.07 </t>
  </si>
  <si>
    <t>6.10 </t>
  </si>
  <si>
    <t>6.14 </t>
  </si>
  <si>
    <t>6.03 </t>
  </si>
  <si>
    <t>5.12 </t>
  </si>
  <si>
    <t>4.41 </t>
  </si>
  <si>
    <t>3.80 </t>
  </si>
  <si>
    <t>3.39 </t>
  </si>
  <si>
    <t>2.89 </t>
  </si>
  <si>
    <t>2.59 </t>
  </si>
  <si>
    <t>2.42 </t>
  </si>
  <si>
    <t>2.25 </t>
  </si>
  <si>
    <t>2.43 </t>
  </si>
  <si>
    <t>1.86 </t>
  </si>
  <si>
    <t>3.32 </t>
  </si>
  <si>
    <t>2.66 </t>
  </si>
  <si>
    <t>2.88 </t>
  </si>
  <si>
    <t>2.90 </t>
  </si>
  <si>
    <t>2.85 </t>
  </si>
  <si>
    <t>3.01 </t>
  </si>
  <si>
    <t>2.94 </t>
  </si>
  <si>
    <t>3.05 </t>
  </si>
  <si>
    <t>3.03 </t>
  </si>
  <si>
    <t>3.21 </t>
  </si>
  <si>
    <t>3.17 </t>
  </si>
  <si>
    <t>4.04 </t>
  </si>
  <si>
    <t>2.81 </t>
  </si>
  <si>
    <t>2.45 </t>
  </si>
  <si>
    <t>2.38 </t>
  </si>
  <si>
    <t>2.47 </t>
  </si>
  <si>
    <t>2.49 </t>
  </si>
  <si>
    <t>2.34 </t>
  </si>
  <si>
    <t>2.70 </t>
  </si>
  <si>
    <t>2.83 </t>
  </si>
  <si>
    <t>2.73 </t>
  </si>
  <si>
    <t>2.95 </t>
  </si>
  <si>
    <t>2.69 </t>
  </si>
  <si>
    <t>2.50 </t>
  </si>
  <si>
    <t>2.26 </t>
  </si>
  <si>
    <t>2.15 </t>
  </si>
  <si>
    <t>1.99 </t>
  </si>
  <si>
    <t>2.24 </t>
  </si>
  <si>
    <t>2.33 </t>
  </si>
  <si>
    <t>2.58 </t>
  </si>
  <si>
    <t>2.93 </t>
  </si>
  <si>
    <t>2.65 </t>
  </si>
  <si>
    <t>2.12 </t>
  </si>
  <si>
    <t>2.00 </t>
  </si>
  <si>
    <t>1.89 </t>
  </si>
  <si>
    <t>1.96 </t>
  </si>
  <si>
    <t>1.74 </t>
  </si>
  <si>
    <t>1.79 </t>
  </si>
  <si>
    <t>1.92 </t>
  </si>
  <si>
    <t>1.40 </t>
  </si>
  <si>
    <t>1.10 </t>
  </si>
  <si>
    <t>2.91 </t>
  </si>
  <si>
    <t>2.99 </t>
  </si>
  <si>
    <t>3.29 </t>
  </si>
  <si>
    <t>3.26 </t>
  </si>
  <si>
    <t>3.37 </t>
  </si>
  <si>
    <t>3.33 </t>
  </si>
  <si>
    <t>3.45 </t>
  </si>
  <si>
    <t>3.74 </t>
  </si>
  <si>
    <t>3.90 </t>
  </si>
  <si>
    <t>3.87 </t>
  </si>
  <si>
    <t>3.93 </t>
  </si>
  <si>
    <t>4.27 </t>
  </si>
  <si>
    <t>4.73 </t>
  </si>
  <si>
    <t>5.75 </t>
  </si>
  <si>
    <t>5.30 </t>
  </si>
  <si>
    <t>7.00 </t>
  </si>
  <si>
    <t>7.98 </t>
  </si>
  <si>
    <t>8.63 </t>
  </si>
  <si>
    <t>10.72 </t>
  </si>
  <si>
    <t>10.58 </t>
  </si>
  <si>
    <t>10.52 </t>
  </si>
  <si>
    <t>10.33 </t>
  </si>
  <si>
    <t>9.57 </t>
  </si>
  <si>
    <t>7.67 </t>
  </si>
  <si>
    <t>6.45 </t>
  </si>
  <si>
    <t>5.73 </t>
  </si>
  <si>
    <t>5.17 </t>
  </si>
  <si>
    <t>4.62 </t>
  </si>
  <si>
    <t>4.33 </t>
  </si>
  <si>
    <t>3.95 </t>
  </si>
  <si>
    <t>3.70 </t>
  </si>
  <si>
    <t>3.91 </t>
  </si>
  <si>
    <t>3.72 </t>
  </si>
  <si>
    <t>3.98 </t>
  </si>
  <si>
    <t>3.53 </t>
  </si>
  <si>
    <t>3.09 </t>
  </si>
  <si>
    <t>4.47 </t>
  </si>
  <si>
    <t>4.30 </t>
  </si>
  <si>
    <t>4.48 </t>
  </si>
  <si>
    <t>4.61 </t>
  </si>
  <si>
    <t>4.58 </t>
  </si>
  <si>
    <t>5.39 </t>
  </si>
  <si>
    <t>5.20 </t>
  </si>
  <si>
    <t>5.58 </t>
  </si>
  <si>
    <t>5.38 </t>
  </si>
  <si>
    <t>5.57 </t>
  </si>
  <si>
    <t>5.15 </t>
  </si>
  <si>
    <t>5.77 </t>
  </si>
  <si>
    <t>5.83 </t>
  </si>
  <si>
    <t>7.92 </t>
  </si>
  <si>
    <t>5.48 </t>
  </si>
  <si>
    <t>5.05 </t>
  </si>
  <si>
    <t>4.79 </t>
  </si>
  <si>
    <t>4.26 </t>
  </si>
  <si>
    <t>4.36 </t>
  </si>
  <si>
    <t>4.24 </t>
  </si>
  <si>
    <t>3.99 </t>
  </si>
  <si>
    <t>4.21 </t>
  </si>
  <si>
    <t>4.29 </t>
  </si>
  <si>
    <t>4.72 </t>
  </si>
  <si>
    <t>4.82 </t>
  </si>
  <si>
    <t>4.96 </t>
  </si>
  <si>
    <t>5.01 </t>
  </si>
  <si>
    <t>4.94 </t>
  </si>
  <si>
    <t>4.60 </t>
  </si>
  <si>
    <t>4.32 </t>
  </si>
  <si>
    <t>4.49 </t>
  </si>
  <si>
    <t>3.94 </t>
  </si>
  <si>
    <t>3.79 </t>
  </si>
  <si>
    <t>3.00 </t>
  </si>
  <si>
    <t>3.52 </t>
  </si>
  <si>
    <t>3.61 </t>
  </si>
  <si>
    <t>3.75 </t>
  </si>
  <si>
    <t>3.86 </t>
  </si>
  <si>
    <t>4.18 </t>
  </si>
  <si>
    <t>4.57 </t>
  </si>
  <si>
    <t>4.80 </t>
  </si>
  <si>
    <t>5.13 </t>
  </si>
  <si>
    <t>5.46 </t>
  </si>
  <si>
    <t>5.29 </t>
  </si>
  <si>
    <t>5.25 </t>
  </si>
  <si>
    <t>5.26 </t>
  </si>
  <si>
    <t>4.95 </t>
  </si>
  <si>
    <t>3.82 </t>
  </si>
  <si>
    <t>3.81 </t>
  </si>
  <si>
    <t>3.22 </t>
  </si>
  <si>
    <t>3.13 </t>
  </si>
  <si>
    <t>3.27 </t>
  </si>
  <si>
    <t>3.28 </t>
  </si>
  <si>
    <t>3.41 </t>
  </si>
  <si>
    <t>3.42 </t>
  </si>
  <si>
    <t>3.50 </t>
  </si>
  <si>
    <t>3.55 </t>
  </si>
  <si>
    <t>3.64 </t>
  </si>
  <si>
    <t>3.66 </t>
  </si>
  <si>
    <t>3.47 </t>
  </si>
  <si>
    <t>3.12 </t>
  </si>
  <si>
    <t>2.54 </t>
  </si>
  <si>
    <t>0.67 </t>
  </si>
  <si>
    <t>0.65 </t>
  </si>
  <si>
    <t>0.71 </t>
  </si>
  <si>
    <t>0.88 </t>
  </si>
  <si>
    <t>0.87 </t>
  </si>
  <si>
    <t>1.01 </t>
  </si>
  <si>
    <t>1.08 </t>
  </si>
  <si>
    <t>1.09 </t>
  </si>
  <si>
    <t>1.22 </t>
  </si>
  <si>
    <t>1.50 </t>
  </si>
  <si>
    <t>2.37 </t>
  </si>
  <si>
    <t>2.62 </t>
  </si>
  <si>
    <t>3.38 </t>
  </si>
  <si>
    <t>3.51 </t>
  </si>
  <si>
    <t>2.31 </t>
  </si>
  <si>
    <t>2.11 </t>
  </si>
  <si>
    <t>1.93 </t>
  </si>
  <si>
    <t>1.59 </t>
  </si>
  <si>
    <t>1.51 </t>
  </si>
  <si>
    <t>1.20 </t>
  </si>
  <si>
    <t>1.25 </t>
  </si>
  <si>
    <t>2.39 </t>
  </si>
  <si>
    <t>1.24 </t>
  </si>
  <si>
    <t>1.32 </t>
  </si>
  <si>
    <t>1.68 </t>
  </si>
  <si>
    <t>1.58 </t>
  </si>
  <si>
    <t>1.65 </t>
  </si>
  <si>
    <t>1.47 </t>
  </si>
  <si>
    <t>1.28 </t>
  </si>
  <si>
    <t>1.07 </t>
  </si>
  <si>
    <t>1.12 </t>
  </si>
  <si>
    <t>1.15 </t>
  </si>
  <si>
    <t>0.91 </t>
  </si>
  <si>
    <t>0.85 </t>
  </si>
  <si>
    <t>0.68 </t>
  </si>
  <si>
    <t>0.61 </t>
  </si>
  <si>
    <t>1.29 </t>
  </si>
  <si>
    <t>1.48 </t>
  </si>
  <si>
    <t>1.19 </t>
  </si>
  <si>
    <t>0.89 </t>
  </si>
  <si>
    <t>0.80 </t>
  </si>
  <si>
    <t>0.84 </t>
  </si>
  <si>
    <t>0.93 </t>
  </si>
  <si>
    <t>0.86 </t>
  </si>
  <si>
    <t>0.76 </t>
  </si>
  <si>
    <t>1.37 </t>
  </si>
  <si>
    <t>1.05 </t>
  </si>
  <si>
    <t>0.36 </t>
  </si>
  <si>
    <t>0.50 </t>
  </si>
  <si>
    <t>0.54 </t>
  </si>
  <si>
    <t>0.52 </t>
  </si>
  <si>
    <t>0.53 </t>
  </si>
  <si>
    <t>0.73 </t>
  </si>
  <si>
    <t>1.26 </t>
  </si>
  <si>
    <t>2.03 </t>
  </si>
  <si>
    <t>2.51 </t>
  </si>
  <si>
    <t>1.45 </t>
  </si>
  <si>
    <t>1.14 </t>
  </si>
  <si>
    <t>0.94 </t>
  </si>
  <si>
    <t>1.17 </t>
  </si>
  <si>
    <t>-0.10 </t>
  </si>
  <si>
    <t>2.07 </t>
  </si>
  <si>
    <t>1.97 </t>
  </si>
  <si>
    <t>2.87 </t>
  </si>
  <si>
    <t>-0.15 </t>
  </si>
  <si>
    <t>1.02 </t>
  </si>
  <si>
    <t>1.44 </t>
  </si>
  <si>
    <t>-0.19 </t>
  </si>
  <si>
    <t>-0.24 </t>
  </si>
  <si>
    <t>-0.17 </t>
  </si>
  <si>
    <t>-0.62 </t>
  </si>
  <si>
    <t>-0.68 </t>
  </si>
  <si>
    <t>-0.22 </t>
  </si>
  <si>
    <t>-1.08 </t>
  </si>
  <si>
    <t>-0.13 </t>
  </si>
  <si>
    <t>2.60 </t>
  </si>
  <si>
    <t>-1.77 </t>
  </si>
  <si>
    <t>6.92 </t>
  </si>
  <si>
    <t>1.62 </t>
  </si>
  <si>
    <t>5.52 </t>
  </si>
  <si>
    <t>8.78 </t>
  </si>
  <si>
    <t>4.11 </t>
  </si>
  <si>
    <t>5.97 </t>
  </si>
  <si>
    <t>2.96 </t>
  </si>
  <si>
    <t>0.46 </t>
  </si>
  <si>
    <t>1.31 </t>
  </si>
  <si>
    <t>2.52 </t>
  </si>
  <si>
    <t>3.18 </t>
  </si>
  <si>
    <t>3.31 </t>
  </si>
  <si>
    <t>3.16 </t>
  </si>
  <si>
    <t>1.81 </t>
  </si>
  <si>
    <t>2.21 </t>
  </si>
  <si>
    <t>1.61 </t>
  </si>
  <si>
    <t>2.30 </t>
  </si>
  <si>
    <t>http://www.federalreserve.gov/releases/chargeoff/chgtop100sa.htm</t>
  </si>
  <si>
    <t>Real estate loans</t>
  </si>
  <si>
    <t>Consumer loans</t>
  </si>
  <si>
    <t>C&amp;I loans</t>
  </si>
  <si>
    <t>Agricultural loans</t>
  </si>
  <si>
    <t>Total loans and leases</t>
  </si>
  <si>
    <t>All</t>
  </si>
  <si>
    <t>Booked in domestic offices</t>
  </si>
  <si>
    <t>Credit cards</t>
  </si>
  <si>
    <t>Other</t>
  </si>
  <si>
    <t>Residential 1</t>
  </si>
  <si>
    <t>Commercial 2</t>
  </si>
  <si>
    <t>1. Residential real estate loans include loans secured by one- to four-family properties, including home equity lines of credit. Return to table</t>
  </si>
  <si>
    <t>2. Commercial real estate loans include construction and land development loans, loans secured by multifamily residences, and loans secured by nonfarm, nonresidential real estate. Return to table</t>
  </si>
  <si>
    <t>SA</t>
  </si>
  <si>
    <t>Seasonally adjusted.</t>
  </si>
  <si>
    <t>NSA</t>
  </si>
  <si>
    <t>Not seasonally adjusted.</t>
  </si>
  <si>
    <t>Commercial and industrial.</t>
  </si>
  <si>
    <t>n.a.</t>
  </si>
  <si>
    <t>Not available.</t>
  </si>
  <si>
    <t>Source. Federal Financial Institutions Examination Council (FFIEC) Consolidated Reports of Condition and Income (1985-2000: FFIEC 031 through 034; 2001-: FFIEC 031 &amp; 041).</t>
  </si>
  <si>
    <t>Industry reports raw data &gt;&gt;</t>
  </si>
  <si>
    <t>SNL raw data for SHUSA &gt;&gt;</t>
  </si>
  <si>
    <t>Overview</t>
  </si>
  <si>
    <t>Updated:</t>
  </si>
  <si>
    <t>Purpose</t>
  </si>
  <si>
    <t>Structure</t>
  </si>
  <si>
    <t>Results tab name</t>
  </si>
  <si>
    <t>Description</t>
  </si>
  <si>
    <t>This workbook calculates the historical benchmark of SHUSA's stress scalars based on industry reports and SNL data</t>
  </si>
  <si>
    <t>Scalar - historical benchmark</t>
  </si>
  <si>
    <t>Summarizes the final scalars by portfolio, and compared with last year's stress scalar</t>
  </si>
  <si>
    <t>The result tab will serve as an input page in the master model</t>
  </si>
  <si>
    <t>Section</t>
  </si>
  <si>
    <t>Industry report</t>
  </si>
  <si>
    <t>Aggregates and clean the insdustry reports data</t>
  </si>
  <si>
    <t>SNL aggregation</t>
  </si>
  <si>
    <t>Aggregates and clean the SNL data for SHUSA portfolios</t>
  </si>
  <si>
    <t>Raw input</t>
  </si>
  <si>
    <t>Raw data from industry reports or SNL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</si>
</sst>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[$-409]mmm\-yy;@"/>
    <numFmt numFmtId="167" formatCode="0.00;;\-"/>
    <numFmt numFmtId="168" formatCode="#,##0;\(#,##0\)"/>
    <numFmt numFmtId="169" formatCode="_(* #,##0_);_(* \(#,##0\);_(* &quot;-&quot;??_);_(@_)"/>
    <numFmt numFmtId="170" formatCode="[$-409]mmmm\ d\,\ yyyy;@"/>
    <numFmt numFmtId="171" formatCode="#,##0.0000_);[Red]\(#,##0.0000\)"/>
    <numFmt numFmtId="172" formatCode="#\ ??/32"/>
    <numFmt numFmtId="173" formatCode="&quot;$&quot;#,##0.0,_);[Red]\(&quot;$&quot;#,##0.0,\)"/>
    <numFmt numFmtId="174" formatCode="_(* #,##0,_);_(* \(#,##0,\);_(* &quot;-&quot;_);_(@_)"/>
    <numFmt numFmtId="175" formatCode="_(* #,##0.0,_);_(* \(#,##0.0,\);_(* &quot;-&quot;_);_(@_)"/>
    <numFmt numFmtId="176" formatCode="_(* #,##0.00_);_(* \(#,##0.00\);_(* &quot;-&quot;_);_(@_)"/>
    <numFmt numFmtId="177" formatCode="_(* #,##0,,_);_(* \(#,##0,,\);_(* &quot;-&quot;_);_(@_)"/>
    <numFmt numFmtId="178" formatCode="_(* #,##0.0,,_);_(* \(#,##0.0,,\);_(* &quot;-&quot;_);_(@_)"/>
    <numFmt numFmtId="179" formatCode="0.0%_);\(0.0%\)"/>
    <numFmt numFmtId="180" formatCode="&quot;\&quot;#,##0.00;[Red]&quot;\&quot;\-#,##0.00"/>
    <numFmt numFmtId="181" formatCode="_-* #,##0_-;\-* #,##0_-;_-* &quot;-&quot;_-;_-@_-"/>
    <numFmt numFmtId="182" formatCode="??/64"/>
    <numFmt numFmtId="183" formatCode="0.0_)\%;\(0.0\)\%;0.0_)\%;@_)_%"/>
    <numFmt numFmtId="184" formatCode="#,##0.0_)_%;\(#,##0.0\)_%;0.0_)_%;@_)_%"/>
    <numFmt numFmtId="185" formatCode="#,##0.0_);\(#,##0.0\);#,##0.0_);@_)"/>
    <numFmt numFmtId="186" formatCode="#,##0.0_);\(#,##0.0\)"/>
    <numFmt numFmtId="187" formatCode="&quot;$&quot;_(#,##0.00_);&quot;$&quot;\(#,##0.00\);&quot;$&quot;_(0.00_);@_)"/>
    <numFmt numFmtId="188" formatCode="&quot;$&quot;_(#,##0.00_);&quot;$&quot;\(#,##0.00\)"/>
    <numFmt numFmtId="189" formatCode="#,##0.00_);\(#,##0.00\);0.00_);@_)"/>
    <numFmt numFmtId="190" formatCode="\€_(#,##0.00_);\€\(#,##0.00\);\€_(0.00_);@_)"/>
    <numFmt numFmtId="191" formatCode="#,##0_)\x;\(#,##0\)\x;0_)\x;@_)_x"/>
    <numFmt numFmtId="192" formatCode="#,##0.0_)\x;\(#,##0.0\)\x"/>
    <numFmt numFmtId="193" formatCode="#,##0_)_x;\(#,##0\)_x;0_)_x;@_)_x"/>
    <numFmt numFmtId="194" formatCode="#,##0.0_)_x;\(#,##0.0\)_x"/>
    <numFmt numFmtId="195" formatCode="0.0_)\%;\(0.0\)\%"/>
    <numFmt numFmtId="196" formatCode="0.0%;\(0.0\)%;@\ \ "/>
    <numFmt numFmtId="197" formatCode="#,##0.0_)_%;\(#,##0.0\)_%"/>
    <numFmt numFmtId="198" formatCode="0.0000000%"/>
    <numFmt numFmtId="199" formatCode="#,##0.000_);[Red]\(#,##0.000\)"/>
    <numFmt numFmtId="200" formatCode="&quot;$&quot;#,##0"/>
    <numFmt numFmtId="201" formatCode="#,##0_);\(#,##0\);&quot;&quot;"/>
    <numFmt numFmtId="202" formatCode="0.0_);\(0.0\)"/>
    <numFmt numFmtId="203" formatCode="#,##0,_);[Red]\(#,##0,\)"/>
    <numFmt numFmtId="204" formatCode="[&gt;1]&quot;10Q: &quot;0&quot; qtrs&quot;;&quot;10Q: &quot;0&quot; qtr&quot;"/>
    <numFmt numFmtId="205" formatCode="0.00\ ;\(0.00\)"/>
    <numFmt numFmtId="206" formatCode="_-* #,##0.00\ [$€]_-;\-* #,##0.00\ [$€]_-;_-* &quot;-&quot;??\ [$€]_-;_-@_-"/>
    <numFmt numFmtId="207" formatCode="_(* #,##0.0_);_(* \(#,##0.0\);_(* &quot;-&quot;?_);_(@_)"/>
    <numFmt numFmtId="208" formatCode="_(&quot;$&quot;* #,##0.0_);_(&quot;$&quot;* \(#,##0.0\);_(&quot;$&quot;* &quot;-&quot;?_);_(@_)"/>
    <numFmt numFmtId="209" formatCode="_(* #,##0_);[Red]_(* \(#,##0\);_(* &quot;-&quot;_);_(@_)"/>
    <numFmt numFmtId="210" formatCode="m\-d\-yy"/>
    <numFmt numFmtId="211" formatCode="&quot;$&quot;#,##0.00"/>
    <numFmt numFmtId="212" formatCode="#,##0.00;\(#,##0.00\)"/>
    <numFmt numFmtId="213" formatCode="#,##0.0_);[Red]\(#,##0.0\)"/>
    <numFmt numFmtId="214" formatCode="_(* #,##0.0,_);_(* \(#,##0.0,\);_(* &quot;–&quot;??_);* _(@_)"/>
    <numFmt numFmtId="215" formatCode="m/yy"/>
    <numFmt numFmtId="216" formatCode="_(* #,##%0_);_(* \(#,##%0\);_(* &quot;-&quot;??_);_(@_)"/>
    <numFmt numFmtId="217" formatCode="General_)"/>
    <numFmt numFmtId="218" formatCode="_-* #,##0.00_-;\-* #,##0.00_-;_-* &quot;-&quot;??_-;_-@_-"/>
    <numFmt numFmtId="219" formatCode="0&quot; bp&quot;"/>
    <numFmt numFmtId="220" formatCode="0.0000%"/>
    <numFmt numFmtId="221" formatCode="#,##0;\-#,##0;&quot;-&quot;"/>
    <numFmt numFmtId="222" formatCode="0.000"/>
    <numFmt numFmtId="223" formatCode="mm\-yy"/>
    <numFmt numFmtId="224" formatCode="0.00000000"/>
    <numFmt numFmtId="225" formatCode="&quot;£&quot;#,###.##\ ;\(&quot;£&quot;#,###.##\);"/>
    <numFmt numFmtId="226" formatCode="#,##0.000_);\(#,##0.000\)"/>
    <numFmt numFmtId="227" formatCode="#,##0.0000_);\(#,##0.0000\)"/>
    <numFmt numFmtId="228" formatCode="&quot;$&quot;* #,##0_);&quot;$&quot;* \(#,##0\)"/>
    <numFmt numFmtId="229" formatCode="mmmm"/>
    <numFmt numFmtId="230" formatCode="0.00\ "/>
    <numFmt numFmtId="231" formatCode="_(* #,##0.00_);_(* \(#,##0.00\);_(* &quot;–&quot;??_);* _(@_)"/>
    <numFmt numFmtId="232" formatCode="&quot;$&quot;#,##0.00;\(&quot;$&quot;#,##0.00\)"/>
    <numFmt numFmtId="233" formatCode="&quot;For COB: &quot;d\ mmm\ yyyy"/>
    <numFmt numFmtId="234" formatCode=";;;_w@_w"/>
    <numFmt numFmtId="235" formatCode="&quot;$&quot;#,##0;\(&quot;$&quot;#,##0\)"/>
    <numFmt numFmtId="236" formatCode="0.000_)"/>
    <numFmt numFmtId="237" formatCode="_-* \(#,##0\);_-* #,##0_-;_-* &quot;-     &quot;_-;_-@_-"/>
    <numFmt numFmtId="238" formatCode="_(* #,##0_);_(* \(#,##0\);_(* &quot;-     &quot;_);_(@_)"/>
    <numFmt numFmtId="239" formatCode="0.0&quot; &quot;\ "/>
    <numFmt numFmtId="240" formatCode="_._.* #,##0.0_)_%;_._.* \(#,##0.0\)_%"/>
    <numFmt numFmtId="241" formatCode="_._.* #,##0.00_)_%;_._.* \(#,##0.00\)_%"/>
    <numFmt numFmtId="242" formatCode="_._.* #,##0.000_)_%;_._.* \(#,##0.000\)_%"/>
    <numFmt numFmtId="243" formatCode="_._.* #,##0.0000_)_%;_._.* \(#,##0.0000\)_%"/>
    <numFmt numFmtId="244" formatCode="0.0"/>
    <numFmt numFmtId="245" formatCode="#,##0.0,,_);\(#,##0.0,,\)"/>
    <numFmt numFmtId="246" formatCode="_(* #,###.0,_);_(* \(#,###.0,\);_(* &quot;—&quot;?_);_(@_)"/>
    <numFmt numFmtId="247" formatCode="_(* #,###.00,_);_(* \(#,###.00,\);_(* &quot;—&quot;??_);_(@_)"/>
    <numFmt numFmtId="248" formatCode="_(* #,###.0,,_);_(* \(#,###.0,,\);_(* &quot;—&quot;?_);_(@_)"/>
    <numFmt numFmtId="249" formatCode="0%;\(0%\)"/>
    <numFmt numFmtId="250" formatCode="#,##0.0_);[Red]\(#,##0.0\);\ \-\ "/>
    <numFmt numFmtId="251" formatCode="#,##0.0"/>
    <numFmt numFmtId="252" formatCode="&quot;$&quot;#,##0.00_);[Red]\(&quot;$&quot;#,##0.00\);&quot;--  &quot;;_(@_)"/>
    <numFmt numFmtId="253" formatCode="_-&quot;$&quot;* \(#,##0\);_-&quot;$&quot;* #,##0_);_-&quot;$&quot;* &quot;-     &quot;_-;_-@_-"/>
    <numFmt numFmtId="254" formatCode="_(&quot;$&quot;* #,##0_);_(&quot;$&quot;* \(#,##0\);_(&quot;$&quot;* &quot;-     &quot;_);_(@_)"/>
    <numFmt numFmtId="255" formatCode="\(\ \)"/>
    <numFmt numFmtId="256" formatCode="_._.&quot;$&quot;* #,##0.0_)_%;_._.&quot;$&quot;* \(#,##0.0\)_%"/>
    <numFmt numFmtId="257" formatCode="_._.&quot;$&quot;* #,##0.00_)_%;_._.&quot;$&quot;* \(#,##0.00\)_%"/>
    <numFmt numFmtId="258" formatCode="_._.&quot;$&quot;* #,##0.000_)_%;_._.&quot;$&quot;* \(#,##0.000\)_%"/>
    <numFmt numFmtId="259" formatCode="_._.&quot;$&quot;* #,##0.0000_)_%;_._.&quot;$&quot;* \(#,##0.0000\)_%"/>
    <numFmt numFmtId="260" formatCode="&quot;$&quot;#,##0.0_);[Red]\(&quot;$&quot;#,##0.0\)"/>
    <numFmt numFmtId="261" formatCode="m/d/yy;@"/>
    <numFmt numFmtId="262" formatCode="&quot;$&quot;#,##0\ ;\(&quot;$&quot;#,##0\)"/>
    <numFmt numFmtId="263" formatCode="_(&quot;$&quot;* #,###.0,_);_(&quot;$&quot;* \(#,###.0,\);_(&quot;$&quot;* &quot;—&quot;?_);_(@_)"/>
    <numFmt numFmtId="264" formatCode="&quot;$&quot;#,##0.00_)\ \ ;\(&quot;$&quot;#,##0.00\)\ \ "/>
    <numFmt numFmtId="265" formatCode="&quot;$&quot;#,##0.000_);&quot;$&quot;\(#,##0.000\)%"/>
    <numFmt numFmtId="266" formatCode="mm"/>
    <numFmt numFmtId="267" formatCode="#,##0.00\ \ ;\(#,##0.00\);"/>
    <numFmt numFmtId="268" formatCode="0.00000%"/>
    <numFmt numFmtId="269" formatCode="\ #,##0.000_);\(&quot;$&quot;#,##0.000\)"/>
    <numFmt numFmtId="270" formatCode="mm/dd/yy"/>
    <numFmt numFmtId="271" formatCode="#,##0.0_);\(#,##0.0\);&quot;-&quot;;@"/>
    <numFmt numFmtId="272" formatCode="mmm\-d\-yy"/>
    <numFmt numFmtId="273" formatCode="mmm\-d\-yyyy"/>
    <numFmt numFmtId="274" formatCode="mmm\-yyyy"/>
    <numFmt numFmtId="275" formatCode="ddd\ dd/mm/yy"/>
    <numFmt numFmtId="276" formatCode="_(* #,##0.0\x_);_(* \(#,##0.0\);_(* &quot;-&quot;??_);_(@_)"/>
    <numFmt numFmtId="277" formatCode="mmmm\ d\,\ yyyy"/>
    <numFmt numFmtId="278" formatCode="mmmm\ d"/>
    <numFmt numFmtId="279" formatCode="yyyy"/>
    <numFmt numFmtId="280" formatCode="#,##0.0;\(#,##0.0\)"/>
    <numFmt numFmtId="281" formatCode="_-* #,##0\ _D_M_-;\-* #,##0\ _D_M_-;_-* &quot;-&quot;\ _D_M_-;_-@_-"/>
    <numFmt numFmtId="282" formatCode="_-* #,##0.00\ _D_M_-;\-* #,##0.00\ _D_M_-;_-* &quot;-&quot;??\ _D_M_-;_-@_-"/>
    <numFmt numFmtId="283" formatCode="_(* #,##0.0000_);_(* \(#,##0.0000\);_(* &quot;-&quot;??_);_(@_)"/>
    <numFmt numFmtId="284" formatCode="#,##0&quot;?&quot;_);[Red]\(#,##0&quot;?&quot;\)"/>
    <numFmt numFmtId="285" formatCode="#,##0.00000000000;[Red]\-#,##0.00000000000"/>
    <numFmt numFmtId="286" formatCode="&quot;$&quot;\ #,##0;[Red]&quot;$&quot;\ \(#,##0\);&quot;$&quot;\ 0"/>
    <numFmt numFmtId="287" formatCode="&quot;$&quot;#,##0_);\(&quot;$&quot;#,##0\);\-\-_)"/>
    <numFmt numFmtId="288" formatCode="&quot;$&quot;#,##0.0_);\(&quot;$&quot;#,##0.0\);\-\-_)"/>
    <numFmt numFmtId="289" formatCode="&quot;$&quot;#,##0.00_);\(&quot;$&quot;#,##0.00\);\-\-_)"/>
    <numFmt numFmtId="290" formatCode="#,##0.0\ ;\(#,##0.0\)"/>
    <numFmt numFmtId="291" formatCode="0.00%;[Red]\(0.00%\)"/>
    <numFmt numFmtId="292" formatCode="0.0000000"/>
    <numFmt numFmtId="293" formatCode="mm/dd/yyyy"/>
    <numFmt numFmtId="294" formatCode="[Blue]d/m/yyyy"/>
    <numFmt numFmtId="295" formatCode="ddd\ dd\-mmm\-yy"/>
    <numFmt numFmtId="296" formatCode="_([$€-2]* #,##0.00_);_([$€-2]* \(#,##0.00\);_([$€-2]* &quot;-&quot;??_)"/>
    <numFmt numFmtId="297" formatCode="&quot;E&quot;\ #,##0;[Red]&quot;E&quot;\ \(#,##0\);&quot;E&quot;\ 0"/>
    <numFmt numFmtId="298" formatCode="0&quot;%&quot;_);\(0&quot;%&quot;\)"/>
    <numFmt numFmtId="299" formatCode="0.0&quot;%&quot;_);\(0.0&quot;%&quot;\)"/>
    <numFmt numFmtId="300" formatCode="0.00&quot;%&quot;_);\(0.00&quot;%&quot;\)"/>
    <numFmt numFmtId="301" formatCode="_(&quot;$&quot;* #,##0,_);_(&quot;$&quot;* \(#,##0,\);_(&quot;$&quot;* &quot;-&quot;_);_(@_)"/>
    <numFmt numFmtId="302" formatCode="###0_);\(###0\)"/>
    <numFmt numFmtId="303" formatCode="0.0000"/>
    <numFmt numFmtId="304" formatCode="ddd\-dd\-mmm\-yy"/>
    <numFmt numFmtId="305" formatCode="0.00%_);[Red]\(0.00%\)"/>
    <numFmt numFmtId="306" formatCode="0.0_x"/>
    <numFmt numFmtId="307" formatCode="_(#,##0_);\(#,##0\)"/>
    <numFmt numFmtId="308" formatCode="&quot;$&quot;#,##0.0_)\ \ ;\(&quot;$&quot;#,##0.0\)\ \ "/>
    <numFmt numFmtId="309" formatCode="0.0\ \x\ \ \ \ ;&quot;NM      &quot;;\ 0.0\ \x\ \ \ \ "/>
    <numFmt numFmtId="310" formatCode="0.0%_)\ \ ;\(0.0%\)\ \ "/>
    <numFmt numFmtId="311" formatCode="#,##0.000;\(#,##0.000\)"/>
    <numFmt numFmtId="312" formatCode="0.0%;[Red]\(0.0%\);&quot;--  &quot;"/>
    <numFmt numFmtId="313" formatCode="_(* #,##0.0_);[Red]_(* \(#,##0.0\);&quot;nm &quot;"/>
    <numFmt numFmtId="314" formatCode="_ * #,##0_ ;_ * \-#,##0_ ;_ * &quot;-&quot;_ ;_ @_ "/>
    <numFmt numFmtId="315" formatCode="_ * #,##0.00_ ;_ * \-#,##0.00_ ;_ * &quot;-&quot;??_ ;_ @_ "/>
    <numFmt numFmtId="316" formatCode="_-* #,##0\ _F_-;\-* #,##0\ _F_-;_-* &quot;-&quot;\ _F_-;_-@_-"/>
    <numFmt numFmtId="317" formatCode="_-* #,##0.00\ &quot;F&quot;_-;\-* #,##0.00\ &quot;F&quot;_-;_-* &quot;-&quot;??\ &quot;F&quot;_-;_-@_-"/>
    <numFmt numFmtId="318" formatCode="_(* #,##0,,_);_(* \(#,##0,,\);_(* &quot;–&quot;?_);* _(@_)"/>
    <numFmt numFmtId="319" formatCode="#,##0.0,_);\(#,##0.0,\)"/>
    <numFmt numFmtId="320" formatCode="_(* #,##0.0,,_);_(* \(#,##0.0,,\);_(* &quot;-&quot;?_);_(@_)"/>
    <numFmt numFmtId="321" formatCode="_ &quot;S/&quot;* #,##0_ ;_ &quot;S/&quot;* \-#,##0_ ;_ &quot;S/&quot;* &quot;-&quot;_ ;_ @_ "/>
    <numFmt numFmtId="322" formatCode="_ &quot;S/&quot;* #,##0.00_ ;_ &quot;S/&quot;* \-#,##0.00_ ;_ &quot;S/&quot;* &quot;-&quot;??_ ;_ @_ "/>
    <numFmt numFmtId="323" formatCode="_-* #,##0\ &quot;F&quot;_-;\-* #,##0\ &quot;F&quot;_-;_-* &quot;-&quot;\ &quot;F&quot;_-;_-@_-"/>
    <numFmt numFmtId="324" formatCode="mmmm\ yyyy"/>
    <numFmt numFmtId="325" formatCode="_(0.0\x_);[Red]_(\ \(0.0\x\)"/>
    <numFmt numFmtId="326" formatCode="0.0&quot;x&quot;_);\(0.0&quot;x&quot;\)"/>
    <numFmt numFmtId="327" formatCode="0.00&quot;x&quot;_);\(0.00&quot;x&quot;\)"/>
    <numFmt numFmtId="328" formatCode="#,##0.0_);[Red]\(#,##0.0\);&quot;N/A &quot;"/>
    <numFmt numFmtId="329" formatCode="0.0_x_);\(0.0\)_x"/>
    <numFmt numFmtId="330" formatCode="0.00_x_);\(0.00\)_x"/>
    <numFmt numFmtId="331" formatCode="0_%_);\(0\)_%"/>
    <numFmt numFmtId="332" formatCode="0.0_%_);\(0.0\)_%"/>
    <numFmt numFmtId="333" formatCode="0.00_%_);\(0.00\)_%"/>
    <numFmt numFmtId="334" formatCode="#,##0.0_);[Red]\(#,##0.0\);&quot;--  &quot;"/>
    <numFmt numFmtId="335" formatCode="&quot;Rp&quot;\ #,##0_);\(&quot;Rp&quot;\ #,##0\)"/>
    <numFmt numFmtId="336" formatCode="[$€]\ #,##0.00;[Red]\-[$€]\ #,##0.00"/>
    <numFmt numFmtId="337" formatCode="#,##0.0_)\ \ ;[Red]\(#,##0.0\)\ \ "/>
    <numFmt numFmtId="338" formatCode="_(* #,##0.000000000000000_);_(* \(#,##0.000000000000000\);_(* &quot;-&quot;_);_(@_)"/>
    <numFmt numFmtId="339" formatCode="_(* #,##0.0000000000000000_);_(* \(#,##0.0000000000000000\);_(* &quot;-&quot;_);_(@_)"/>
    <numFmt numFmtId="340" formatCode="0_);[Red]\(0\)"/>
    <numFmt numFmtId="341" formatCode="_(* #,##0.0000000000_);_(* \(#,##0.0000000000\);_(* &quot;-&quot;_);_(@_)"/>
    <numFmt numFmtId="342" formatCode="_(* #,##0.0000000000000_);_(* \(#,##0.0000000000000\);_(* &quot;-&quot;_);_(@_)"/>
    <numFmt numFmtId="343" formatCode="_(* #,##0.00000000_);_(* \(#,##0.00000000\);_(* &quot;-&quot;_);_(@_)"/>
    <numFmt numFmtId="344" formatCode="_(* #,##0.0000000000000000000_);_(* \(#,##0.0000000000000000000\);_(* &quot;-&quot;_);_(@_)"/>
    <numFmt numFmtId="345" formatCode="#,##0.00&quot;x&quot;;[Red]\(#,##0.00&quot;x&quot;\)"/>
    <numFmt numFmtId="346" formatCode="#,##0.00_)&quot; &quot;;[Red]\(#,##0.00\)&quot; &quot;"/>
    <numFmt numFmtId="347" formatCode="0.0%&quot;NetPPE/sales&quot;"/>
    <numFmt numFmtId="348" formatCode="#,##0_);\(#,##0\);\-\-_)"/>
    <numFmt numFmtId="349" formatCode="#,##0.0_);\(#,##0.0\);\-\-_)"/>
    <numFmt numFmtId="350" formatCode="#,##0.00_);\(#,##0.00\);\-\-_)"/>
    <numFmt numFmtId="351" formatCode="#,##0.00;\-#,##0.00"/>
    <numFmt numFmtId="352" formatCode="0.000000_);\(0.000000\)"/>
    <numFmt numFmtId="353" formatCode="0.0%&quot;NWI/Sls&quot;"/>
    <numFmt numFmtId="354" formatCode="#,##0.00%;\(#,##0.00%\)"/>
    <numFmt numFmtId="355" formatCode="#,##0.000000"/>
    <numFmt numFmtId="356" formatCode="0;;"/>
    <numFmt numFmtId="357" formatCode="0.0%;\(0.0%\)"/>
    <numFmt numFmtId="358" formatCode="_(0_)%;\(0\)%"/>
    <numFmt numFmtId="359" formatCode="_._._(* 0_)%;_._.* \(0\)%"/>
    <numFmt numFmtId="360" formatCode="_(* #,##0%_);_(* \(#,##0%\);_(* &quot;-&quot;_);_(@_)"/>
    <numFmt numFmtId="361" formatCode="0%_);\(0%\)"/>
    <numFmt numFmtId="362" formatCode="_-* #,##0&quot;RUB&quot;_-;\-* #,##0&quot;RUB&quot;_-;_-* &quot;-&quot;&quot;RUB&quot;_-;_-@_-"/>
    <numFmt numFmtId="363" formatCode="0.0%;[Red]\(0.0%\)"/>
  </numFmts>
  <fonts count="2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0"/>
      <name val="Arial"/>
      <family val="2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i/>
      <sz val="10"/>
      <color rgb="FFFF0000"/>
      <name val="Arial"/>
      <family val="2"/>
    </font>
    <font>
      <sz val="10"/>
      <name val="Times New Roman"/>
      <family val="1"/>
    </font>
    <font>
      <sz val="10"/>
      <name val="바탕체"/>
      <family val="3"/>
      <charset val="129"/>
    </font>
    <font>
      <sz val="10"/>
      <name val="Helv"/>
      <charset val="204"/>
    </font>
    <font>
      <sz val="12"/>
      <name val="바탕체"/>
      <family val="1"/>
      <charset val="129"/>
    </font>
    <font>
      <sz val="10"/>
      <color indexed="8"/>
      <name val="MS Sans Serif"/>
      <family val="2"/>
    </font>
    <font>
      <b/>
      <sz val="10"/>
      <name val="MS Sans Serif"/>
      <family val="2"/>
    </font>
    <font>
      <b/>
      <sz val="12"/>
      <name val="Arial MT"/>
    </font>
    <font>
      <sz val="10"/>
      <name val="바탕체"/>
      <family val="1"/>
      <charset val="129"/>
    </font>
    <font>
      <sz val="10"/>
      <name val="GillSans"/>
      <family val="2"/>
    </font>
    <font>
      <sz val="10"/>
      <name val="Geneva"/>
      <family val="2"/>
    </font>
    <font>
      <sz val="10"/>
      <name val="Geneva"/>
    </font>
    <font>
      <b/>
      <sz val="8"/>
      <name val="Helv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sz val="12"/>
      <name val="Times New Roman"/>
      <family val="1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</font>
    <font>
      <i/>
      <sz val="8"/>
      <color indexed="12"/>
      <name val="Times New Roman"/>
      <family val="1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sz val="8"/>
      <name val="Book Antiqua"/>
      <family val="1"/>
    </font>
    <font>
      <b/>
      <sz val="8"/>
      <name val="Arial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b/>
      <sz val="9"/>
      <name val="Arial"/>
      <family val="2"/>
    </font>
    <font>
      <b/>
      <sz val="10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8"/>
      <name val="Palatino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color indexed="8"/>
      <name val="Courier New"/>
      <family val="3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8"/>
      <color theme="1"/>
      <name val="Arial"/>
      <family val="2"/>
    </font>
    <font>
      <b/>
      <sz val="12"/>
      <name val="Geneva"/>
      <family val="2"/>
    </font>
    <font>
      <sz val="10"/>
      <name val="BERNHARD"/>
    </font>
    <font>
      <sz val="8"/>
      <color indexed="22"/>
      <name val="Arial"/>
      <family val="2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b/>
      <i/>
      <sz val="10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b/>
      <sz val="11"/>
      <color indexed="12"/>
      <name val="Arial"/>
      <family val="2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b/>
      <sz val="9.5"/>
      <color indexed="10"/>
      <name val="MS Sans Serif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sz val="12"/>
      <name val="Century Schoolbook"/>
      <family val="1"/>
    </font>
    <font>
      <b/>
      <sz val="12"/>
      <color indexed="10"/>
      <name val="Tms Rmn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sz val="8"/>
      <color indexed="16"/>
      <name val="Helv"/>
    </font>
    <font>
      <u/>
      <sz val="12"/>
      <color indexed="36"/>
      <name val="Arial"/>
      <family val="2"/>
    </font>
    <font>
      <u/>
      <sz val="9"/>
      <color rgb="FF000000"/>
      <name val="Verdana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sz val="10"/>
      <color indexed="10"/>
      <name val="Palatino"/>
      <family val="1"/>
    </font>
    <font>
      <i/>
      <u/>
      <sz val="9"/>
      <color indexed="12"/>
      <name val="Times New Roman"/>
      <family val="1"/>
    </font>
    <font>
      <sz val="11"/>
      <color indexed="8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0"/>
      <color theme="1"/>
      <name val="Tahoma"/>
      <family val="2"/>
    </font>
    <font>
      <sz val="8"/>
      <color indexed="8"/>
      <name val="times new roman"/>
      <family val="2"/>
    </font>
    <font>
      <sz val="9"/>
      <color theme="1"/>
      <name val="Calibri"/>
      <family val="2"/>
      <scheme val="minor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i/>
      <sz val="10"/>
      <color indexed="8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b/>
      <i/>
      <u/>
      <sz val="10"/>
      <name val="Arial"/>
      <family val="2"/>
    </font>
    <font>
      <sz val="14"/>
      <color theme="0"/>
      <name val="Arial"/>
      <family val="2"/>
    </font>
    <font>
      <i/>
      <sz val="10"/>
      <color theme="0" tint="-0.1499984740745262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26"/>
      <color theme="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0"/>
      <name val="Arial"/>
      <family val="2"/>
    </font>
    <font>
      <b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8"/>
      <name val="Tahoma"/>
      <family val="2"/>
    </font>
    <font>
      <b/>
      <u/>
      <sz val="10"/>
      <color theme="0"/>
      <name val="Arial"/>
      <family val="2"/>
    </font>
  </fonts>
  <fills count="1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4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8AB3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646EAC"/>
        <bgColor indexed="64"/>
      </patternFill>
    </fill>
    <fill>
      <patternFill patternType="solid">
        <fgColor rgb="FFC5CAE7"/>
        <bgColor indexed="64"/>
      </patternFill>
    </fill>
    <fill>
      <patternFill patternType="solid">
        <fgColor rgb="FF41A441"/>
        <bgColor indexed="64"/>
      </patternFill>
    </fill>
    <fill>
      <patternFill patternType="solid">
        <fgColor rgb="FFBDDDA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E0ED"/>
        <bgColor indexed="64"/>
      </patternFill>
    </fill>
    <fill>
      <patternFill patternType="solid">
        <fgColor rgb="FFE29815"/>
        <bgColor indexed="64"/>
      </patternFill>
    </fill>
    <fill>
      <patternFill patternType="solid">
        <fgColor rgb="FFFFCF8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double">
        <color theme="1" tint="0.499984740745262"/>
      </bottom>
      <diagonal/>
    </border>
    <border>
      <left/>
      <right/>
      <top/>
      <bottom style="double">
        <color theme="1" tint="0.499984740745262"/>
      </bottom>
      <diagonal/>
    </border>
    <border>
      <left/>
      <right style="thin">
        <color theme="1" tint="0.499984740745262"/>
      </right>
      <top/>
      <bottom style="double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</borders>
  <cellStyleXfs count="659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21" fillId="38" borderId="0" applyNumberFormat="0" applyBorder="0">
      <alignment horizontal="left" wrapText="1"/>
    </xf>
    <xf numFmtId="0" fontId="17" fillId="39" borderId="0" applyNumberFormat="0" applyBorder="0"/>
    <xf numFmtId="0" fontId="28" fillId="0" borderId="0" applyNumberFormat="0" applyFill="0" applyBorder="0" applyAlignment="0" applyProtection="0"/>
    <xf numFmtId="0" fontId="17" fillId="0" borderId="0"/>
    <xf numFmtId="0" fontId="17" fillId="0" borderId="0"/>
    <xf numFmtId="170" fontId="17" fillId="0" borderId="0"/>
    <xf numFmtId="0" fontId="32" fillId="0" borderId="0">
      <alignment horizontal="center"/>
    </xf>
    <xf numFmtId="0" fontId="3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 applyNumberFormat="0" applyFill="0" applyBorder="0" applyAlignment="0" applyProtection="0"/>
    <xf numFmtId="0" fontId="35" fillId="0" borderId="0"/>
    <xf numFmtId="0" fontId="17" fillId="0" borderId="0"/>
    <xf numFmtId="0" fontId="36" fillId="0" borderId="0"/>
    <xf numFmtId="0" fontId="3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36" fillId="0" borderId="0"/>
    <xf numFmtId="40" fontId="38" fillId="0" borderId="0" applyFill="0" applyBorder="0" applyAlignment="0" applyProtection="0"/>
    <xf numFmtId="171" fontId="17" fillId="0" borderId="0"/>
    <xf numFmtId="172" fontId="17" fillId="0" borderId="19"/>
    <xf numFmtId="170" fontId="39" fillId="0" borderId="20">
      <alignment horizontal="centerContinuous" vertical="center"/>
    </xf>
    <xf numFmtId="170" fontId="39" fillId="0" borderId="20">
      <alignment horizontal="centerContinuous" vertical="center"/>
    </xf>
    <xf numFmtId="170" fontId="40" fillId="0" borderId="0"/>
    <xf numFmtId="8" fontId="41" fillId="0" borderId="0" applyFont="0" applyFill="0" applyBorder="0" applyAlignment="0" applyProtection="0"/>
    <xf numFmtId="170" fontId="40" fillId="0" borderId="0"/>
    <xf numFmtId="5" fontId="42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32" fillId="0" borderId="0" applyFont="0" applyFill="0" applyBorder="0" applyAlignment="0" applyProtection="0">
      <protection locked="0"/>
    </xf>
    <xf numFmtId="170" fontId="40" fillId="0" borderId="0">
      <alignment horizontal="right"/>
    </xf>
    <xf numFmtId="174" fontId="17" fillId="0" borderId="0"/>
    <xf numFmtId="174" fontId="17" fillId="0" borderId="0"/>
    <xf numFmtId="174" fontId="17" fillId="0" borderId="0"/>
    <xf numFmtId="175" fontId="17" fillId="0" borderId="0"/>
    <xf numFmtId="175" fontId="17" fillId="0" borderId="0"/>
    <xf numFmtId="175" fontId="17" fillId="0" borderId="0"/>
    <xf numFmtId="170" fontId="40" fillId="0" borderId="0">
      <alignment horizontal="right"/>
    </xf>
    <xf numFmtId="176" fontId="17" fillId="0" borderId="0"/>
    <xf numFmtId="176" fontId="17" fillId="0" borderId="0"/>
    <xf numFmtId="176" fontId="17" fillId="0" borderId="0"/>
    <xf numFmtId="177" fontId="17" fillId="0" borderId="0"/>
    <xf numFmtId="177" fontId="17" fillId="0" borderId="0"/>
    <xf numFmtId="177" fontId="17" fillId="0" borderId="0"/>
    <xf numFmtId="178" fontId="17" fillId="0" borderId="0"/>
    <xf numFmtId="178" fontId="17" fillId="0" borderId="0"/>
    <xf numFmtId="178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9" fontId="44" fillId="0" borderId="0" applyFont="0" applyFill="0" applyBorder="0" applyAlignment="0" applyProtection="0"/>
    <xf numFmtId="0" fontId="17" fillId="0" borderId="0"/>
    <xf numFmtId="37" fontId="45" fillId="0" borderId="0" applyAlignment="0" applyProtection="0"/>
    <xf numFmtId="0" fontId="32" fillId="0" borderId="0" applyFont="0" applyFill="0" applyBorder="0" applyAlignment="0"/>
    <xf numFmtId="0" fontId="32" fillId="0" borderId="0" applyFont="0" applyFill="0" applyBorder="0" applyAlignment="0"/>
    <xf numFmtId="0" fontId="46" fillId="0" borderId="0"/>
    <xf numFmtId="180" fontId="4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17" fillId="43" borderId="0"/>
    <xf numFmtId="40" fontId="47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38" fontId="47" fillId="0" borderId="0" applyFont="0" applyFill="0" applyBorder="0" applyAlignment="0" applyProtection="0"/>
    <xf numFmtId="0" fontId="49" fillId="0" borderId="0"/>
    <xf numFmtId="0" fontId="50" fillId="0" borderId="0"/>
    <xf numFmtId="17" fontId="51" fillId="0" borderId="0">
      <alignment horizontal="center"/>
    </xf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 applyNumberFormat="0" applyFill="0" applyBorder="0" applyAlignment="0" applyProtection="0">
      <alignment horizontal="left" wrapText="1"/>
    </xf>
    <xf numFmtId="0" fontId="50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34" fillId="0" borderId="0"/>
    <xf numFmtId="0" fontId="52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34" fillId="0" borderId="0"/>
    <xf numFmtId="0" fontId="17" fillId="0" borderId="0"/>
    <xf numFmtId="0" fontId="17" fillId="0" borderId="0"/>
    <xf numFmtId="0" fontId="36" fillId="0" borderId="0"/>
    <xf numFmtId="0" fontId="50" fillId="0" borderId="0"/>
    <xf numFmtId="0" fontId="36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36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>
      <alignment vertical="top"/>
    </xf>
    <xf numFmtId="0" fontId="53" fillId="0" borderId="0"/>
    <xf numFmtId="0" fontId="34" fillId="0" borderId="0"/>
    <xf numFmtId="0" fontId="34" fillId="0" borderId="0"/>
    <xf numFmtId="0" fontId="34" fillId="0" borderId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34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34" fillId="0" borderId="0"/>
    <xf numFmtId="0" fontId="34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52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17" fillId="0" borderId="0"/>
    <xf numFmtId="0" fontId="17" fillId="0" borderId="0"/>
    <xf numFmtId="0" fontId="17" fillId="0" borderId="0"/>
    <xf numFmtId="0" fontId="36" fillId="0" borderId="0"/>
    <xf numFmtId="0" fontId="36" fillId="0" borderId="0"/>
    <xf numFmtId="0" fontId="17" fillId="0" borderId="0"/>
    <xf numFmtId="0" fontId="17" fillId="0" borderId="0"/>
    <xf numFmtId="0" fontId="52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17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17" fillId="0" borderId="0" applyNumberFormat="0" applyFill="0" applyBorder="0" applyAlignment="0" applyProtection="0"/>
    <xf numFmtId="0" fontId="53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3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17" fillId="0" borderId="0"/>
    <xf numFmtId="0" fontId="50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3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52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34" fillId="0" borderId="0"/>
    <xf numFmtId="0" fontId="17" fillId="0" borderId="0">
      <alignment horizontal="left" wrapText="1"/>
    </xf>
    <xf numFmtId="0" fontId="36" fillId="0" borderId="0"/>
    <xf numFmtId="38" fontId="54" fillId="0" borderId="0" applyFont="0" applyFill="0" applyBorder="0" applyAlignment="0" applyProtection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7" fillId="0" borderId="0">
      <alignment horizontal="left" wrapText="1"/>
    </xf>
    <xf numFmtId="37" fontId="45" fillId="0" borderId="0" applyAlignment="0" applyProtection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52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38" fontId="54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34" fillId="0" borderId="0"/>
    <xf numFmtId="0" fontId="50" fillId="0" borderId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5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36" fillId="0" borderId="0"/>
    <xf numFmtId="37" fontId="45" fillId="0" borderId="0" applyAlignment="0" applyProtection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53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37" fontId="45" fillId="0" borderId="0" applyAlignment="0" applyProtection="0"/>
    <xf numFmtId="0" fontId="17" fillId="0" borderId="0"/>
    <xf numFmtId="0" fontId="17" fillId="0" borderId="0"/>
    <xf numFmtId="37" fontId="45" fillId="0" borderId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56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56" fillId="0" borderId="0" applyFont="0" applyFill="0" applyBorder="0" applyAlignment="0" applyProtection="0"/>
    <xf numFmtId="3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0" fontId="17" fillId="0" borderId="0"/>
    <xf numFmtId="0" fontId="17" fillId="0" borderId="0"/>
    <xf numFmtId="0" fontId="50" fillId="0" borderId="0"/>
    <xf numFmtId="0" fontId="50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57" fillId="0" borderId="0">
      <alignment horizontal="left" wrapText="1"/>
    </xf>
    <xf numFmtId="0" fontId="21" fillId="0" borderId="0">
      <alignment horizontal="left" wrapText="1"/>
    </xf>
    <xf numFmtId="0" fontId="21" fillId="0" borderId="0">
      <alignment horizontal="left" wrapText="1"/>
    </xf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6" fillId="0" borderId="0"/>
    <xf numFmtId="0" fontId="36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34" fillId="0" borderId="0"/>
    <xf numFmtId="0" fontId="52" fillId="0" borderId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36" fillId="0" borderId="0"/>
    <xf numFmtId="0" fontId="36" fillId="0" borderId="0"/>
    <xf numFmtId="0" fontId="36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0" fontId="36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>
      <alignment horizontal="left" wrapText="1"/>
    </xf>
    <xf numFmtId="0" fontId="58" fillId="0" borderId="0">
      <alignment vertical="center"/>
    </xf>
    <xf numFmtId="0" fontId="17" fillId="0" borderId="0"/>
    <xf numFmtId="0" fontId="17" fillId="0" borderId="0"/>
    <xf numFmtId="0" fontId="34" fillId="0" borderId="0"/>
    <xf numFmtId="0" fontId="17" fillId="0" borderId="0">
      <alignment horizontal="left" wrapText="1"/>
    </xf>
    <xf numFmtId="0" fontId="17" fillId="0" borderId="0"/>
    <xf numFmtId="0" fontId="52" fillId="0" borderId="0"/>
    <xf numFmtId="0" fontId="17" fillId="0" borderId="0"/>
    <xf numFmtId="0" fontId="34" fillId="0" borderId="0"/>
    <xf numFmtId="0" fontId="34" fillId="0" borderId="0"/>
    <xf numFmtId="0" fontId="36" fillId="0" borderId="0"/>
    <xf numFmtId="0" fontId="17" fillId="0" borderId="0" applyNumberFormat="0" applyFill="0" applyBorder="0" applyAlignment="0" applyProtection="0"/>
    <xf numFmtId="0" fontId="34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50" fillId="0" borderId="0"/>
    <xf numFmtId="0" fontId="34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3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38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34" fillId="0" borderId="0"/>
    <xf numFmtId="0" fontId="50" fillId="0" borderId="0"/>
    <xf numFmtId="0" fontId="17" fillId="0" borderId="0"/>
    <xf numFmtId="0" fontId="17" fillId="0" borderId="0"/>
    <xf numFmtId="0" fontId="36" fillId="0" borderId="0"/>
    <xf numFmtId="0" fontId="36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17" fillId="0" borderId="0"/>
    <xf numFmtId="0" fontId="17" fillId="0" borderId="0"/>
    <xf numFmtId="0" fontId="52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44" borderId="0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37" fontId="45" fillId="0" borderId="0" applyAlignment="0" applyProtection="0"/>
    <xf numFmtId="0" fontId="17" fillId="0" borderId="0"/>
    <xf numFmtId="0" fontId="34" fillId="0" borderId="0"/>
    <xf numFmtId="0" fontId="17" fillId="0" borderId="0"/>
    <xf numFmtId="0" fontId="17" fillId="0" borderId="0">
      <alignment horizontal="left" wrapText="1"/>
    </xf>
    <xf numFmtId="0" fontId="34" fillId="0" borderId="0"/>
    <xf numFmtId="37" fontId="45" fillId="0" borderId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52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34" fillId="0" borderId="0"/>
    <xf numFmtId="0" fontId="52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52" fillId="0" borderId="0"/>
    <xf numFmtId="0" fontId="34" fillId="0" borderId="0"/>
    <xf numFmtId="0" fontId="34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37" fontId="45" fillId="0" borderId="0" applyAlignment="0" applyProtection="0"/>
    <xf numFmtId="37" fontId="45" fillId="0" borderId="0" applyAlignment="0" applyProtection="0"/>
    <xf numFmtId="0" fontId="17" fillId="0" borderId="0"/>
    <xf numFmtId="0" fontId="17" fillId="0" borderId="0">
      <alignment horizontal="left" wrapText="1"/>
    </xf>
    <xf numFmtId="0" fontId="36" fillId="0" borderId="0"/>
    <xf numFmtId="0" fontId="17" fillId="0" borderId="0">
      <alignment horizontal="left" wrapText="1"/>
    </xf>
    <xf numFmtId="0" fontId="17" fillId="0" borderId="0"/>
    <xf numFmtId="38" fontId="54" fillId="0" borderId="0" applyFont="0" applyFill="0" applyBorder="0" applyAlignment="0" applyProtection="0"/>
    <xf numFmtId="0" fontId="17" fillId="0" borderId="0"/>
    <xf numFmtId="0" fontId="55" fillId="0" borderId="0">
      <alignment vertical="center"/>
    </xf>
    <xf numFmtId="0" fontId="5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0" fillId="0" borderId="0">
      <alignment vertical="top"/>
    </xf>
    <xf numFmtId="37" fontId="45" fillId="0" borderId="0" applyAlignment="0" applyProtection="0"/>
    <xf numFmtId="37" fontId="45" fillId="0" borderId="0" applyAlignment="0" applyProtection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50" fillId="0" borderId="0"/>
    <xf numFmtId="0" fontId="17" fillId="0" borderId="0">
      <alignment horizontal="left" wrapText="1"/>
    </xf>
    <xf numFmtId="0" fontId="34" fillId="0" borderId="0"/>
    <xf numFmtId="0" fontId="17" fillId="0" borderId="0"/>
    <xf numFmtId="0" fontId="36" fillId="0" borderId="0"/>
    <xf numFmtId="0" fontId="17" fillId="0" borderId="0"/>
    <xf numFmtId="0" fontId="17" fillId="0" borderId="0">
      <alignment vertical="top"/>
    </xf>
    <xf numFmtId="0" fontId="17" fillId="0" borderId="0"/>
    <xf numFmtId="0" fontId="17" fillId="0" borderId="0">
      <alignment vertical="top"/>
    </xf>
    <xf numFmtId="0" fontId="60" fillId="0" borderId="0">
      <alignment vertical="top"/>
    </xf>
    <xf numFmtId="0" fontId="17" fillId="0" borderId="0"/>
    <xf numFmtId="0" fontId="60" fillId="0" borderId="0">
      <alignment vertical="top"/>
    </xf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5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195" fontId="17" fillId="0" borderId="0" applyFont="0" applyFill="0" applyBorder="0" applyAlignment="0" applyProtection="0"/>
    <xf numFmtId="196" fontId="61" fillId="0" borderId="21" applyFont="0" applyFill="0" applyBorder="0" applyProtection="0">
      <alignment horizontal="right"/>
    </xf>
    <xf numFmtId="197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53" fillId="0" borderId="0"/>
    <xf numFmtId="0" fontId="34" fillId="0" borderId="0"/>
    <xf numFmtId="0" fontId="34" fillId="0" borderId="0"/>
    <xf numFmtId="0" fontId="34" fillId="0" borderId="0"/>
    <xf numFmtId="0" fontId="17" fillId="0" borderId="0">
      <alignment horizontal="left" wrapText="1"/>
    </xf>
    <xf numFmtId="37" fontId="45" fillId="0" borderId="0" applyAlignment="0" applyProtection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7" fontId="45" fillId="0" borderId="0" applyAlignment="0" applyProtection="0"/>
    <xf numFmtId="0" fontId="17" fillId="0" borderId="0" applyFont="0" applyFill="0" applyBorder="0" applyAlignment="0" applyProtection="0"/>
    <xf numFmtId="37" fontId="45" fillId="0" borderId="0" applyAlignment="0" applyProtection="0"/>
    <xf numFmtId="0" fontId="34" fillId="0" borderId="0"/>
    <xf numFmtId="0" fontId="34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34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55" fillId="0" borderId="0">
      <alignment vertical="center"/>
    </xf>
    <xf numFmtId="0" fontId="17" fillId="0" borderId="0">
      <alignment horizontal="left" wrapText="1"/>
    </xf>
    <xf numFmtId="0" fontId="53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/>
    <xf numFmtId="0" fontId="34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50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0" fillId="0" borderId="0">
      <alignment vertical="top"/>
    </xf>
    <xf numFmtId="0" fontId="60" fillId="0" borderId="0">
      <alignment vertical="top"/>
    </xf>
    <xf numFmtId="0" fontId="60" fillId="0" borderId="0">
      <alignment vertical="top"/>
    </xf>
    <xf numFmtId="0" fontId="60" fillId="0" borderId="0">
      <alignment vertical="top"/>
    </xf>
    <xf numFmtId="0" fontId="60" fillId="0" borderId="0">
      <alignment vertical="top"/>
    </xf>
    <xf numFmtId="0" fontId="17" fillId="0" borderId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17" fillId="0" borderId="0"/>
    <xf numFmtId="0" fontId="61" fillId="0" borderId="21" applyNumberFormat="0" applyFill="0" applyAlignment="0" applyProtection="0"/>
    <xf numFmtId="0" fontId="63" fillId="0" borderId="22" applyNumberFormat="0" applyFill="0" applyProtection="0">
      <alignment horizontal="center"/>
    </xf>
    <xf numFmtId="0" fontId="63" fillId="0" borderId="0" applyNumberFormat="0" applyFill="0" applyBorder="0" applyProtection="0">
      <alignment horizontal="left"/>
    </xf>
    <xf numFmtId="0" fontId="64" fillId="0" borderId="0" applyNumberFormat="0" applyFill="0" applyBorder="0" applyProtection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vertical="top"/>
    </xf>
    <xf numFmtId="0" fontId="17" fillId="0" borderId="0">
      <alignment vertical="top"/>
    </xf>
    <xf numFmtId="0" fontId="17" fillId="0" borderId="0"/>
    <xf numFmtId="0" fontId="17" fillId="0" borderId="0"/>
    <xf numFmtId="198" fontId="17" fillId="0" borderId="0" applyFont="0" applyFill="0" applyBorder="0" applyAlignment="0" applyProtection="0"/>
    <xf numFmtId="199" fontId="17" fillId="0" borderId="0" applyFont="0" applyFill="0" applyBorder="0" applyAlignment="0" applyProtection="0"/>
    <xf numFmtId="200" fontId="65" fillId="0" borderId="0">
      <alignment horizontal="right" vertical="center"/>
    </xf>
    <xf numFmtId="0" fontId="32" fillId="0" borderId="0"/>
    <xf numFmtId="41" fontId="17" fillId="0" borderId="0" applyFont="0" applyFill="0" applyBorder="0" applyAlignment="0" applyProtection="0"/>
    <xf numFmtId="0" fontId="17" fillId="0" borderId="0"/>
    <xf numFmtId="0" fontId="17" fillId="0" borderId="0"/>
    <xf numFmtId="0" fontId="54" fillId="0" borderId="0"/>
    <xf numFmtId="9" fontId="17" fillId="0" borderId="0"/>
    <xf numFmtId="0" fontId="50" fillId="0" borderId="0"/>
    <xf numFmtId="0" fontId="50" fillId="0" borderId="0"/>
    <xf numFmtId="0" fontId="54" fillId="0" borderId="0"/>
    <xf numFmtId="0" fontId="54" fillId="0" borderId="0"/>
    <xf numFmtId="0" fontId="54" fillId="0" borderId="0"/>
    <xf numFmtId="2" fontId="54" fillId="0" borderId="0"/>
    <xf numFmtId="10" fontId="54" fillId="0" borderId="0"/>
    <xf numFmtId="2" fontId="54" fillId="0" borderId="0"/>
    <xf numFmtId="0" fontId="54" fillId="0" borderId="0"/>
    <xf numFmtId="0" fontId="54" fillId="0" borderId="0"/>
    <xf numFmtId="201" fontId="66" fillId="0" borderId="0" applyFont="0" applyFill="0" applyBorder="0" applyAlignment="0" applyProtection="0"/>
    <xf numFmtId="202" fontId="67" fillId="0" borderId="0" applyFont="0" applyBorder="0"/>
    <xf numFmtId="202" fontId="67" fillId="0" borderId="0" applyFont="0" applyBorder="0"/>
    <xf numFmtId="0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68" fillId="45" borderId="0" applyNumberFormat="0" applyAlignment="0" applyProtection="0"/>
    <xf numFmtId="0" fontId="67" fillId="0" borderId="0" applyFont="0" applyBorder="0"/>
    <xf numFmtId="0" fontId="67" fillId="0" borderId="0" applyFont="0" applyBorder="0"/>
    <xf numFmtId="202" fontId="67" fillId="0" borderId="0" applyFont="0" applyBorder="0"/>
    <xf numFmtId="0" fontId="67" fillId="0" borderId="0" applyFont="0" applyBorder="0"/>
    <xf numFmtId="0" fontId="67" fillId="0" borderId="0" applyFont="0" applyBorder="0"/>
    <xf numFmtId="202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202" fontId="67" fillId="0" borderId="0" applyFont="0" applyBorder="0"/>
    <xf numFmtId="0" fontId="67" fillId="0" borderId="0" applyFont="0" applyBorder="0"/>
    <xf numFmtId="202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17" fillId="0" borderId="0"/>
    <xf numFmtId="202" fontId="67" fillId="0" borderId="0" applyFont="0" applyBorder="0"/>
    <xf numFmtId="202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0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0" fontId="67" fillId="0" borderId="0" applyFont="0" applyBorder="0"/>
    <xf numFmtId="0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0" fontId="67" fillId="0" borderId="0" applyFont="0" applyBorder="0"/>
    <xf numFmtId="0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202" fontId="67" fillId="0" borderId="0" applyFont="0" applyBorder="0"/>
    <xf numFmtId="0" fontId="67" fillId="0" borderId="0" applyFont="0" applyBorder="0"/>
    <xf numFmtId="202" fontId="67" fillId="0" borderId="0" applyFont="0" applyBorder="0"/>
    <xf numFmtId="0" fontId="67" fillId="0" borderId="0" applyFont="0" applyBorder="0"/>
    <xf numFmtId="203" fontId="32" fillId="0" borderId="0" applyFont="0" applyFill="0" applyBorder="0" applyAlignment="0" applyProtection="0">
      <protection locked="0"/>
    </xf>
    <xf numFmtId="204" fontId="66" fillId="0" borderId="23" applyFont="0" applyFill="0" applyBorder="0" applyAlignment="0" applyProtection="0">
      <alignment horizontal="right"/>
    </xf>
    <xf numFmtId="204" fontId="66" fillId="0" borderId="23" applyFont="0" applyFill="0" applyBorder="0" applyAlignment="0" applyProtection="0">
      <alignment horizontal="right"/>
    </xf>
    <xf numFmtId="0" fontId="69" fillId="38" borderId="24" applyNumberFormat="0" applyAlignment="0" applyProtection="0"/>
    <xf numFmtId="205" fontId="70" fillId="0" borderId="0"/>
    <xf numFmtId="0" fontId="69" fillId="38" borderId="24" applyNumberFormat="0" applyAlignment="0" applyProtection="0"/>
    <xf numFmtId="0" fontId="69" fillId="38" borderId="24" applyNumberFormat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3" fillId="10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2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2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2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2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3" fillId="14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2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2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7" borderId="0" applyNumberFormat="0" applyBorder="0" applyAlignment="0" applyProtection="0"/>
    <xf numFmtId="0" fontId="71" fillId="47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2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2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2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2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3" fillId="1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2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2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8" borderId="0" applyNumberFormat="0" applyBorder="0" applyAlignment="0" applyProtection="0"/>
    <xf numFmtId="0" fontId="71" fillId="4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3" fillId="22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3" fillId="26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3" fillId="30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1" fillId="30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1" fillId="30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1" fillId="5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3" fillId="11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2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2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2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2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3" fillId="15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2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2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2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2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2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2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3" fillId="19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2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2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2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2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2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2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3" fillId="23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2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2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4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2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2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2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2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3" fillId="27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2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2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72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2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2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2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2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3" fillId="31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2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2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72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5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4" fillId="39" borderId="0"/>
    <xf numFmtId="0" fontId="75" fillId="56" borderId="0" applyNumberFormat="0" applyBorder="0" applyAlignment="0" applyProtection="0"/>
    <xf numFmtId="0" fontId="15" fillId="12" borderId="0" applyNumberFormat="0" applyBorder="0" applyAlignment="0" applyProtection="0"/>
    <xf numFmtId="0" fontId="75" fillId="56" borderId="0" applyNumberFormat="0" applyBorder="0" applyAlignment="0" applyProtection="0"/>
    <xf numFmtId="0" fontId="15" fillId="12" borderId="0" applyNumberFormat="0" applyBorder="0" applyAlignment="0" applyProtection="0"/>
    <xf numFmtId="0" fontId="75" fillId="56" borderId="0" applyNumberFormat="0" applyBorder="0" applyAlignment="0" applyProtection="0"/>
    <xf numFmtId="0" fontId="15" fillId="12" borderId="0" applyNumberFormat="0" applyBorder="0" applyAlignment="0" applyProtection="0"/>
    <xf numFmtId="0" fontId="75" fillId="56" borderId="0" applyNumberFormat="0" applyBorder="0" applyAlignment="0" applyProtection="0"/>
    <xf numFmtId="0" fontId="15" fillId="12" borderId="0" applyNumberFormat="0" applyBorder="0" applyAlignment="0" applyProtection="0"/>
    <xf numFmtId="0" fontId="75" fillId="56" borderId="0" applyNumberFormat="0" applyBorder="0" applyAlignment="0" applyProtection="0"/>
    <xf numFmtId="0" fontId="15" fillId="12" borderId="0" applyNumberFormat="0" applyBorder="0" applyAlignment="0" applyProtection="0"/>
    <xf numFmtId="0" fontId="75" fillId="56" borderId="0" applyNumberFormat="0" applyBorder="0" applyAlignment="0" applyProtection="0"/>
    <xf numFmtId="0" fontId="15" fillId="12" borderId="0" applyNumberFormat="0" applyBorder="0" applyAlignment="0" applyProtection="0"/>
    <xf numFmtId="0" fontId="76" fillId="12" borderId="0" applyNumberFormat="0" applyBorder="0" applyAlignment="0" applyProtection="0"/>
    <xf numFmtId="0" fontId="15" fillId="12" borderId="0" applyNumberFormat="0" applyBorder="0" applyAlignment="0" applyProtection="0"/>
    <xf numFmtId="0" fontId="76" fillId="12" borderId="0" applyNumberFormat="0" applyBorder="0" applyAlignment="0" applyProtection="0"/>
    <xf numFmtId="0" fontId="15" fillId="12" borderId="0" applyNumberFormat="0" applyBorder="0" applyAlignment="0" applyProtection="0"/>
    <xf numFmtId="0" fontId="76" fillId="12" borderId="0" applyNumberFormat="0" applyBorder="0" applyAlignment="0" applyProtection="0"/>
    <xf numFmtId="0" fontId="15" fillId="12" borderId="0" applyNumberFormat="0" applyBorder="0" applyAlignment="0" applyProtection="0"/>
    <xf numFmtId="0" fontId="76" fillId="12" borderId="0" applyNumberFormat="0" applyBorder="0" applyAlignment="0" applyProtection="0"/>
    <xf numFmtId="0" fontId="15" fillId="12" borderId="0" applyNumberFormat="0" applyBorder="0" applyAlignment="0" applyProtection="0"/>
    <xf numFmtId="0" fontId="75" fillId="56" borderId="0" applyNumberFormat="0" applyBorder="0" applyAlignment="0" applyProtection="0"/>
    <xf numFmtId="0" fontId="75" fillId="56" borderId="0" applyNumberFormat="0" applyBorder="0" applyAlignment="0" applyProtection="0"/>
    <xf numFmtId="0" fontId="76" fillId="12" borderId="0" applyNumberFormat="0" applyBorder="0" applyAlignment="0" applyProtection="0"/>
    <xf numFmtId="0" fontId="15" fillId="12" borderId="0" applyNumberFormat="0" applyBorder="0" applyAlignment="0" applyProtection="0"/>
    <xf numFmtId="0" fontId="76" fillId="12" borderId="0" applyNumberFormat="0" applyBorder="0" applyAlignment="0" applyProtection="0"/>
    <xf numFmtId="0" fontId="15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5" fillId="56" borderId="0" applyNumberFormat="0" applyBorder="0" applyAlignment="0" applyProtection="0"/>
    <xf numFmtId="0" fontId="75" fillId="56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6" fillId="12" borderId="0" applyNumberFormat="0" applyBorder="0" applyAlignment="0" applyProtection="0"/>
    <xf numFmtId="0" fontId="75" fillId="56" borderId="0" applyNumberFormat="0" applyBorder="0" applyAlignment="0" applyProtection="0"/>
    <xf numFmtId="0" fontId="75" fillId="56" borderId="0" applyNumberFormat="0" applyBorder="0" applyAlignment="0" applyProtection="0"/>
    <xf numFmtId="0" fontId="75" fillId="56" borderId="0" applyNumberFormat="0" applyBorder="0" applyAlignment="0" applyProtection="0"/>
    <xf numFmtId="0" fontId="75" fillId="56" borderId="0" applyNumberFormat="0" applyBorder="0" applyAlignment="0" applyProtection="0"/>
    <xf numFmtId="0" fontId="75" fillId="56" borderId="0" applyNumberFormat="0" applyBorder="0" applyAlignment="0" applyProtection="0"/>
    <xf numFmtId="0" fontId="15" fillId="12" borderId="0" applyNumberFormat="0" applyBorder="0" applyAlignment="0" applyProtection="0"/>
    <xf numFmtId="0" fontId="75" fillId="56" borderId="0" applyNumberFormat="0" applyBorder="0" applyAlignment="0" applyProtection="0"/>
    <xf numFmtId="0" fontId="15" fillId="12" borderId="0" applyNumberFormat="0" applyBorder="0" applyAlignment="0" applyProtection="0"/>
    <xf numFmtId="0" fontId="75" fillId="56" borderId="0" applyNumberFormat="0" applyBorder="0" applyAlignment="0" applyProtection="0"/>
    <xf numFmtId="0" fontId="15" fillId="12" borderId="0" applyNumberFormat="0" applyBorder="0" applyAlignment="0" applyProtection="0"/>
    <xf numFmtId="0" fontId="75" fillId="56" borderId="0" applyNumberFormat="0" applyBorder="0" applyAlignment="0" applyProtection="0"/>
    <xf numFmtId="0" fontId="15" fillId="12" borderId="0" applyNumberFormat="0" applyBorder="0" applyAlignment="0" applyProtection="0"/>
    <xf numFmtId="0" fontId="75" fillId="53" borderId="0" applyNumberFormat="0" applyBorder="0" applyAlignment="0" applyProtection="0"/>
    <xf numFmtId="0" fontId="15" fillId="16" borderId="0" applyNumberFormat="0" applyBorder="0" applyAlignment="0" applyProtection="0"/>
    <xf numFmtId="0" fontId="75" fillId="53" borderId="0" applyNumberFormat="0" applyBorder="0" applyAlignment="0" applyProtection="0"/>
    <xf numFmtId="0" fontId="15" fillId="16" borderId="0" applyNumberFormat="0" applyBorder="0" applyAlignment="0" applyProtection="0"/>
    <xf numFmtId="0" fontId="75" fillId="53" borderId="0" applyNumberFormat="0" applyBorder="0" applyAlignment="0" applyProtection="0"/>
    <xf numFmtId="0" fontId="15" fillId="16" borderId="0" applyNumberFormat="0" applyBorder="0" applyAlignment="0" applyProtection="0"/>
    <xf numFmtId="0" fontId="75" fillId="53" borderId="0" applyNumberFormat="0" applyBorder="0" applyAlignment="0" applyProtection="0"/>
    <xf numFmtId="0" fontId="15" fillId="16" borderId="0" applyNumberFormat="0" applyBorder="0" applyAlignment="0" applyProtection="0"/>
    <xf numFmtId="0" fontId="75" fillId="53" borderId="0" applyNumberFormat="0" applyBorder="0" applyAlignment="0" applyProtection="0"/>
    <xf numFmtId="0" fontId="15" fillId="16" borderId="0" applyNumberFormat="0" applyBorder="0" applyAlignment="0" applyProtection="0"/>
    <xf numFmtId="0" fontId="75" fillId="53" borderId="0" applyNumberFormat="0" applyBorder="0" applyAlignment="0" applyProtection="0"/>
    <xf numFmtId="0" fontId="15" fillId="16" borderId="0" applyNumberFormat="0" applyBorder="0" applyAlignment="0" applyProtection="0"/>
    <xf numFmtId="0" fontId="76" fillId="16" borderId="0" applyNumberFormat="0" applyBorder="0" applyAlignment="0" applyProtection="0"/>
    <xf numFmtId="0" fontId="15" fillId="16" borderId="0" applyNumberFormat="0" applyBorder="0" applyAlignment="0" applyProtection="0"/>
    <xf numFmtId="0" fontId="76" fillId="16" borderId="0" applyNumberFormat="0" applyBorder="0" applyAlignment="0" applyProtection="0"/>
    <xf numFmtId="0" fontId="15" fillId="16" borderId="0" applyNumberFormat="0" applyBorder="0" applyAlignment="0" applyProtection="0"/>
    <xf numFmtId="0" fontId="76" fillId="16" borderId="0" applyNumberFormat="0" applyBorder="0" applyAlignment="0" applyProtection="0"/>
    <xf numFmtId="0" fontId="15" fillId="16" borderId="0" applyNumberFormat="0" applyBorder="0" applyAlignment="0" applyProtection="0"/>
    <xf numFmtId="0" fontId="76" fillId="16" borderId="0" applyNumberFormat="0" applyBorder="0" applyAlignment="0" applyProtection="0"/>
    <xf numFmtId="0" fontId="15" fillId="16" borderId="0" applyNumberFormat="0" applyBorder="0" applyAlignment="0" applyProtection="0"/>
    <xf numFmtId="0" fontId="75" fillId="53" borderId="0" applyNumberFormat="0" applyBorder="0" applyAlignment="0" applyProtection="0"/>
    <xf numFmtId="0" fontId="75" fillId="53" borderId="0" applyNumberFormat="0" applyBorder="0" applyAlignment="0" applyProtection="0"/>
    <xf numFmtId="0" fontId="76" fillId="16" borderId="0" applyNumberFormat="0" applyBorder="0" applyAlignment="0" applyProtection="0"/>
    <xf numFmtId="0" fontId="15" fillId="16" borderId="0" applyNumberFormat="0" applyBorder="0" applyAlignment="0" applyProtection="0"/>
    <xf numFmtId="0" fontId="76" fillId="16" borderId="0" applyNumberFormat="0" applyBorder="0" applyAlignment="0" applyProtection="0"/>
    <xf numFmtId="0" fontId="15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5" fillId="53" borderId="0" applyNumberFormat="0" applyBorder="0" applyAlignment="0" applyProtection="0"/>
    <xf numFmtId="0" fontId="75" fillId="53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6" fillId="16" borderId="0" applyNumberFormat="0" applyBorder="0" applyAlignment="0" applyProtection="0"/>
    <xf numFmtId="0" fontId="75" fillId="53" borderId="0" applyNumberFormat="0" applyBorder="0" applyAlignment="0" applyProtection="0"/>
    <xf numFmtId="0" fontId="75" fillId="53" borderId="0" applyNumberFormat="0" applyBorder="0" applyAlignment="0" applyProtection="0"/>
    <xf numFmtId="0" fontId="75" fillId="53" borderId="0" applyNumberFormat="0" applyBorder="0" applyAlignment="0" applyProtection="0"/>
    <xf numFmtId="0" fontId="75" fillId="53" borderId="0" applyNumberFormat="0" applyBorder="0" applyAlignment="0" applyProtection="0"/>
    <xf numFmtId="0" fontId="75" fillId="53" borderId="0" applyNumberFormat="0" applyBorder="0" applyAlignment="0" applyProtection="0"/>
    <xf numFmtId="0" fontId="15" fillId="16" borderId="0" applyNumberFormat="0" applyBorder="0" applyAlignment="0" applyProtection="0"/>
    <xf numFmtId="0" fontId="75" fillId="53" borderId="0" applyNumberFormat="0" applyBorder="0" applyAlignment="0" applyProtection="0"/>
    <xf numFmtId="0" fontId="15" fillId="16" borderId="0" applyNumberFormat="0" applyBorder="0" applyAlignment="0" applyProtection="0"/>
    <xf numFmtId="0" fontId="75" fillId="53" borderId="0" applyNumberFormat="0" applyBorder="0" applyAlignment="0" applyProtection="0"/>
    <xf numFmtId="0" fontId="15" fillId="16" borderId="0" applyNumberFormat="0" applyBorder="0" applyAlignment="0" applyProtection="0"/>
    <xf numFmtId="0" fontId="75" fillId="53" borderId="0" applyNumberFormat="0" applyBorder="0" applyAlignment="0" applyProtection="0"/>
    <xf numFmtId="0" fontId="15" fillId="16" borderId="0" applyNumberFormat="0" applyBorder="0" applyAlignment="0" applyProtection="0"/>
    <xf numFmtId="0" fontId="75" fillId="54" borderId="0" applyNumberFormat="0" applyBorder="0" applyAlignment="0" applyProtection="0"/>
    <xf numFmtId="0" fontId="15" fillId="20" borderId="0" applyNumberFormat="0" applyBorder="0" applyAlignment="0" applyProtection="0"/>
    <xf numFmtId="0" fontId="75" fillId="54" borderId="0" applyNumberFormat="0" applyBorder="0" applyAlignment="0" applyProtection="0"/>
    <xf numFmtId="0" fontId="15" fillId="20" borderId="0" applyNumberFormat="0" applyBorder="0" applyAlignment="0" applyProtection="0"/>
    <xf numFmtId="0" fontId="75" fillId="54" borderId="0" applyNumberFormat="0" applyBorder="0" applyAlignment="0" applyProtection="0"/>
    <xf numFmtId="0" fontId="15" fillId="20" borderId="0" applyNumberFormat="0" applyBorder="0" applyAlignment="0" applyProtection="0"/>
    <xf numFmtId="0" fontId="75" fillId="54" borderId="0" applyNumberFormat="0" applyBorder="0" applyAlignment="0" applyProtection="0"/>
    <xf numFmtId="0" fontId="15" fillId="20" borderId="0" applyNumberFormat="0" applyBorder="0" applyAlignment="0" applyProtection="0"/>
    <xf numFmtId="0" fontId="75" fillId="54" borderId="0" applyNumberFormat="0" applyBorder="0" applyAlignment="0" applyProtection="0"/>
    <xf numFmtId="0" fontId="15" fillId="20" borderId="0" applyNumberFormat="0" applyBorder="0" applyAlignment="0" applyProtection="0"/>
    <xf numFmtId="0" fontId="75" fillId="54" borderId="0" applyNumberFormat="0" applyBorder="0" applyAlignment="0" applyProtection="0"/>
    <xf numFmtId="0" fontId="15" fillId="20" borderId="0" applyNumberFormat="0" applyBorder="0" applyAlignment="0" applyProtection="0"/>
    <xf numFmtId="0" fontId="76" fillId="20" borderId="0" applyNumberFormat="0" applyBorder="0" applyAlignment="0" applyProtection="0"/>
    <xf numFmtId="0" fontId="15" fillId="20" borderId="0" applyNumberFormat="0" applyBorder="0" applyAlignment="0" applyProtection="0"/>
    <xf numFmtId="0" fontId="76" fillId="20" borderId="0" applyNumberFormat="0" applyBorder="0" applyAlignment="0" applyProtection="0"/>
    <xf numFmtId="0" fontId="15" fillId="20" borderId="0" applyNumberFormat="0" applyBorder="0" applyAlignment="0" applyProtection="0"/>
    <xf numFmtId="0" fontId="76" fillId="20" borderId="0" applyNumberFormat="0" applyBorder="0" applyAlignment="0" applyProtection="0"/>
    <xf numFmtId="0" fontId="15" fillId="20" borderId="0" applyNumberFormat="0" applyBorder="0" applyAlignment="0" applyProtection="0"/>
    <xf numFmtId="0" fontId="76" fillId="20" borderId="0" applyNumberFormat="0" applyBorder="0" applyAlignment="0" applyProtection="0"/>
    <xf numFmtId="0" fontId="15" fillId="20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6" fillId="20" borderId="0" applyNumberFormat="0" applyBorder="0" applyAlignment="0" applyProtection="0"/>
    <xf numFmtId="0" fontId="15" fillId="20" borderId="0" applyNumberFormat="0" applyBorder="0" applyAlignment="0" applyProtection="0"/>
    <xf numFmtId="0" fontId="76" fillId="20" borderId="0" applyNumberFormat="0" applyBorder="0" applyAlignment="0" applyProtection="0"/>
    <xf numFmtId="0" fontId="15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6" fillId="20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15" fillId="20" borderId="0" applyNumberFormat="0" applyBorder="0" applyAlignment="0" applyProtection="0"/>
    <xf numFmtId="0" fontId="75" fillId="54" borderId="0" applyNumberFormat="0" applyBorder="0" applyAlignment="0" applyProtection="0"/>
    <xf numFmtId="0" fontId="15" fillId="20" borderId="0" applyNumberFormat="0" applyBorder="0" applyAlignment="0" applyProtection="0"/>
    <xf numFmtId="0" fontId="75" fillId="54" borderId="0" applyNumberFormat="0" applyBorder="0" applyAlignment="0" applyProtection="0"/>
    <xf numFmtId="0" fontId="15" fillId="20" borderId="0" applyNumberFormat="0" applyBorder="0" applyAlignment="0" applyProtection="0"/>
    <xf numFmtId="0" fontId="75" fillId="54" borderId="0" applyNumberFormat="0" applyBorder="0" applyAlignment="0" applyProtection="0"/>
    <xf numFmtId="0" fontId="15" fillId="20" borderId="0" applyNumberFormat="0" applyBorder="0" applyAlignment="0" applyProtection="0"/>
    <xf numFmtId="0" fontId="75" fillId="57" borderId="0" applyNumberFormat="0" applyBorder="0" applyAlignment="0" applyProtection="0"/>
    <xf numFmtId="0" fontId="15" fillId="24" borderId="0" applyNumberFormat="0" applyBorder="0" applyAlignment="0" applyProtection="0"/>
    <xf numFmtId="0" fontId="75" fillId="57" borderId="0" applyNumberFormat="0" applyBorder="0" applyAlignment="0" applyProtection="0"/>
    <xf numFmtId="0" fontId="15" fillId="24" borderId="0" applyNumberFormat="0" applyBorder="0" applyAlignment="0" applyProtection="0"/>
    <xf numFmtId="0" fontId="75" fillId="57" borderId="0" applyNumberFormat="0" applyBorder="0" applyAlignment="0" applyProtection="0"/>
    <xf numFmtId="0" fontId="15" fillId="24" borderId="0" applyNumberFormat="0" applyBorder="0" applyAlignment="0" applyProtection="0"/>
    <xf numFmtId="0" fontId="75" fillId="57" borderId="0" applyNumberFormat="0" applyBorder="0" applyAlignment="0" applyProtection="0"/>
    <xf numFmtId="0" fontId="15" fillId="24" borderId="0" applyNumberFormat="0" applyBorder="0" applyAlignment="0" applyProtection="0"/>
    <xf numFmtId="0" fontId="75" fillId="57" borderId="0" applyNumberFormat="0" applyBorder="0" applyAlignment="0" applyProtection="0"/>
    <xf numFmtId="0" fontId="15" fillId="24" borderId="0" applyNumberFormat="0" applyBorder="0" applyAlignment="0" applyProtection="0"/>
    <xf numFmtId="0" fontId="75" fillId="57" borderId="0" applyNumberFormat="0" applyBorder="0" applyAlignment="0" applyProtection="0"/>
    <xf numFmtId="0" fontId="15" fillId="24" borderId="0" applyNumberFormat="0" applyBorder="0" applyAlignment="0" applyProtection="0"/>
    <xf numFmtId="0" fontId="76" fillId="24" borderId="0" applyNumberFormat="0" applyBorder="0" applyAlignment="0" applyProtection="0"/>
    <xf numFmtId="0" fontId="15" fillId="24" borderId="0" applyNumberFormat="0" applyBorder="0" applyAlignment="0" applyProtection="0"/>
    <xf numFmtId="0" fontId="76" fillId="24" borderId="0" applyNumberFormat="0" applyBorder="0" applyAlignment="0" applyProtection="0"/>
    <xf numFmtId="0" fontId="15" fillId="24" borderId="0" applyNumberFormat="0" applyBorder="0" applyAlignment="0" applyProtection="0"/>
    <xf numFmtId="0" fontId="76" fillId="24" borderId="0" applyNumberFormat="0" applyBorder="0" applyAlignment="0" applyProtection="0"/>
    <xf numFmtId="0" fontId="15" fillId="24" borderId="0" applyNumberFormat="0" applyBorder="0" applyAlignment="0" applyProtection="0"/>
    <xf numFmtId="0" fontId="76" fillId="24" borderId="0" applyNumberFormat="0" applyBorder="0" applyAlignment="0" applyProtection="0"/>
    <xf numFmtId="0" fontId="15" fillId="24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76" fillId="24" borderId="0" applyNumberFormat="0" applyBorder="0" applyAlignment="0" applyProtection="0"/>
    <xf numFmtId="0" fontId="15" fillId="24" borderId="0" applyNumberFormat="0" applyBorder="0" applyAlignment="0" applyProtection="0"/>
    <xf numFmtId="0" fontId="76" fillId="24" borderId="0" applyNumberFormat="0" applyBorder="0" applyAlignment="0" applyProtection="0"/>
    <xf numFmtId="0" fontId="15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6" fillId="24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15" fillId="24" borderId="0" applyNumberFormat="0" applyBorder="0" applyAlignment="0" applyProtection="0"/>
    <xf numFmtId="0" fontId="75" fillId="57" borderId="0" applyNumberFormat="0" applyBorder="0" applyAlignment="0" applyProtection="0"/>
    <xf numFmtId="0" fontId="15" fillId="24" borderId="0" applyNumberFormat="0" applyBorder="0" applyAlignment="0" applyProtection="0"/>
    <xf numFmtId="0" fontId="75" fillId="57" borderId="0" applyNumberFormat="0" applyBorder="0" applyAlignment="0" applyProtection="0"/>
    <xf numFmtId="0" fontId="15" fillId="24" borderId="0" applyNumberFormat="0" applyBorder="0" applyAlignment="0" applyProtection="0"/>
    <xf numFmtId="0" fontId="75" fillId="57" borderId="0" applyNumberFormat="0" applyBorder="0" applyAlignment="0" applyProtection="0"/>
    <xf numFmtId="0" fontId="15" fillId="24" borderId="0" applyNumberFormat="0" applyBorder="0" applyAlignment="0" applyProtection="0"/>
    <xf numFmtId="0" fontId="75" fillId="58" borderId="0" applyNumberFormat="0" applyBorder="0" applyAlignment="0" applyProtection="0"/>
    <xf numFmtId="0" fontId="15" fillId="28" borderId="0" applyNumberFormat="0" applyBorder="0" applyAlignment="0" applyProtection="0"/>
    <xf numFmtId="0" fontId="75" fillId="58" borderId="0" applyNumberFormat="0" applyBorder="0" applyAlignment="0" applyProtection="0"/>
    <xf numFmtId="0" fontId="15" fillId="28" borderId="0" applyNumberFormat="0" applyBorder="0" applyAlignment="0" applyProtection="0"/>
    <xf numFmtId="0" fontId="75" fillId="58" borderId="0" applyNumberFormat="0" applyBorder="0" applyAlignment="0" applyProtection="0"/>
    <xf numFmtId="0" fontId="15" fillId="28" borderId="0" applyNumberFormat="0" applyBorder="0" applyAlignment="0" applyProtection="0"/>
    <xf numFmtId="0" fontId="75" fillId="58" borderId="0" applyNumberFormat="0" applyBorder="0" applyAlignment="0" applyProtection="0"/>
    <xf numFmtId="0" fontId="15" fillId="28" borderId="0" applyNumberFormat="0" applyBorder="0" applyAlignment="0" applyProtection="0"/>
    <xf numFmtId="0" fontId="75" fillId="58" borderId="0" applyNumberFormat="0" applyBorder="0" applyAlignment="0" applyProtection="0"/>
    <xf numFmtId="0" fontId="15" fillId="28" borderId="0" applyNumberFormat="0" applyBorder="0" applyAlignment="0" applyProtection="0"/>
    <xf numFmtId="0" fontId="75" fillId="58" borderId="0" applyNumberFormat="0" applyBorder="0" applyAlignment="0" applyProtection="0"/>
    <xf numFmtId="0" fontId="15" fillId="28" borderId="0" applyNumberFormat="0" applyBorder="0" applyAlignment="0" applyProtection="0"/>
    <xf numFmtId="0" fontId="76" fillId="28" borderId="0" applyNumberFormat="0" applyBorder="0" applyAlignment="0" applyProtection="0"/>
    <xf numFmtId="0" fontId="15" fillId="28" borderId="0" applyNumberFormat="0" applyBorder="0" applyAlignment="0" applyProtection="0"/>
    <xf numFmtId="0" fontId="76" fillId="28" borderId="0" applyNumberFormat="0" applyBorder="0" applyAlignment="0" applyProtection="0"/>
    <xf numFmtId="0" fontId="15" fillId="28" borderId="0" applyNumberFormat="0" applyBorder="0" applyAlignment="0" applyProtection="0"/>
    <xf numFmtId="0" fontId="76" fillId="28" borderId="0" applyNumberFormat="0" applyBorder="0" applyAlignment="0" applyProtection="0"/>
    <xf numFmtId="0" fontId="15" fillId="28" borderId="0" applyNumberFormat="0" applyBorder="0" applyAlignment="0" applyProtection="0"/>
    <xf numFmtId="0" fontId="76" fillId="28" borderId="0" applyNumberFormat="0" applyBorder="0" applyAlignment="0" applyProtection="0"/>
    <xf numFmtId="0" fontId="15" fillId="2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6" fillId="28" borderId="0" applyNumberFormat="0" applyBorder="0" applyAlignment="0" applyProtection="0"/>
    <xf numFmtId="0" fontId="15" fillId="28" borderId="0" applyNumberFormat="0" applyBorder="0" applyAlignment="0" applyProtection="0"/>
    <xf numFmtId="0" fontId="76" fillId="28" borderId="0" applyNumberFormat="0" applyBorder="0" applyAlignment="0" applyProtection="0"/>
    <xf numFmtId="0" fontId="15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6" fillId="2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15" fillId="28" borderId="0" applyNumberFormat="0" applyBorder="0" applyAlignment="0" applyProtection="0"/>
    <xf numFmtId="0" fontId="75" fillId="58" borderId="0" applyNumberFormat="0" applyBorder="0" applyAlignment="0" applyProtection="0"/>
    <xf numFmtId="0" fontId="15" fillId="28" borderId="0" applyNumberFormat="0" applyBorder="0" applyAlignment="0" applyProtection="0"/>
    <xf numFmtId="0" fontId="75" fillId="58" borderId="0" applyNumberFormat="0" applyBorder="0" applyAlignment="0" applyProtection="0"/>
    <xf numFmtId="0" fontId="15" fillId="28" borderId="0" applyNumberFormat="0" applyBorder="0" applyAlignment="0" applyProtection="0"/>
    <xf numFmtId="0" fontId="75" fillId="58" borderId="0" applyNumberFormat="0" applyBorder="0" applyAlignment="0" applyProtection="0"/>
    <xf numFmtId="0" fontId="15" fillId="28" borderId="0" applyNumberFormat="0" applyBorder="0" applyAlignment="0" applyProtection="0"/>
    <xf numFmtId="0" fontId="75" fillId="59" borderId="0" applyNumberFormat="0" applyBorder="0" applyAlignment="0" applyProtection="0"/>
    <xf numFmtId="0" fontId="15" fillId="32" borderId="0" applyNumberFormat="0" applyBorder="0" applyAlignment="0" applyProtection="0"/>
    <xf numFmtId="0" fontId="75" fillId="59" borderId="0" applyNumberFormat="0" applyBorder="0" applyAlignment="0" applyProtection="0"/>
    <xf numFmtId="0" fontId="15" fillId="32" borderId="0" applyNumberFormat="0" applyBorder="0" applyAlignment="0" applyProtection="0"/>
    <xf numFmtId="0" fontId="75" fillId="59" borderId="0" applyNumberFormat="0" applyBorder="0" applyAlignment="0" applyProtection="0"/>
    <xf numFmtId="0" fontId="15" fillId="32" borderId="0" applyNumberFormat="0" applyBorder="0" applyAlignment="0" applyProtection="0"/>
    <xf numFmtId="0" fontId="75" fillId="59" borderId="0" applyNumberFormat="0" applyBorder="0" applyAlignment="0" applyProtection="0"/>
    <xf numFmtId="0" fontId="15" fillId="32" borderId="0" applyNumberFormat="0" applyBorder="0" applyAlignment="0" applyProtection="0"/>
    <xf numFmtId="0" fontId="75" fillId="59" borderId="0" applyNumberFormat="0" applyBorder="0" applyAlignment="0" applyProtection="0"/>
    <xf numFmtId="0" fontId="15" fillId="32" borderId="0" applyNumberFormat="0" applyBorder="0" applyAlignment="0" applyProtection="0"/>
    <xf numFmtId="0" fontId="75" fillId="59" borderId="0" applyNumberFormat="0" applyBorder="0" applyAlignment="0" applyProtection="0"/>
    <xf numFmtId="0" fontId="15" fillId="32" borderId="0" applyNumberFormat="0" applyBorder="0" applyAlignment="0" applyProtection="0"/>
    <xf numFmtId="0" fontId="76" fillId="32" borderId="0" applyNumberFormat="0" applyBorder="0" applyAlignment="0" applyProtection="0"/>
    <xf numFmtId="0" fontId="15" fillId="32" borderId="0" applyNumberFormat="0" applyBorder="0" applyAlignment="0" applyProtection="0"/>
    <xf numFmtId="0" fontId="76" fillId="32" borderId="0" applyNumberFormat="0" applyBorder="0" applyAlignment="0" applyProtection="0"/>
    <xf numFmtId="0" fontId="15" fillId="32" borderId="0" applyNumberFormat="0" applyBorder="0" applyAlignment="0" applyProtection="0"/>
    <xf numFmtId="0" fontId="76" fillId="32" borderId="0" applyNumberFormat="0" applyBorder="0" applyAlignment="0" applyProtection="0"/>
    <xf numFmtId="0" fontId="15" fillId="32" borderId="0" applyNumberFormat="0" applyBorder="0" applyAlignment="0" applyProtection="0"/>
    <xf numFmtId="0" fontId="76" fillId="32" borderId="0" applyNumberFormat="0" applyBorder="0" applyAlignment="0" applyProtection="0"/>
    <xf numFmtId="0" fontId="15" fillId="32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6" fillId="32" borderId="0" applyNumberFormat="0" applyBorder="0" applyAlignment="0" applyProtection="0"/>
    <xf numFmtId="0" fontId="15" fillId="32" borderId="0" applyNumberFormat="0" applyBorder="0" applyAlignment="0" applyProtection="0"/>
    <xf numFmtId="0" fontId="76" fillId="32" borderId="0" applyNumberFormat="0" applyBorder="0" applyAlignment="0" applyProtection="0"/>
    <xf numFmtId="0" fontId="15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6" fillId="32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15" fillId="32" borderId="0" applyNumberFormat="0" applyBorder="0" applyAlignment="0" applyProtection="0"/>
    <xf numFmtId="0" fontId="75" fillId="59" borderId="0" applyNumberFormat="0" applyBorder="0" applyAlignment="0" applyProtection="0"/>
    <xf numFmtId="0" fontId="15" fillId="32" borderId="0" applyNumberFormat="0" applyBorder="0" applyAlignment="0" applyProtection="0"/>
    <xf numFmtId="0" fontId="75" fillId="59" borderId="0" applyNumberFormat="0" applyBorder="0" applyAlignment="0" applyProtection="0"/>
    <xf numFmtId="0" fontId="15" fillId="32" borderId="0" applyNumberFormat="0" applyBorder="0" applyAlignment="0" applyProtection="0"/>
    <xf numFmtId="0" fontId="75" fillId="59" borderId="0" applyNumberFormat="0" applyBorder="0" applyAlignment="0" applyProtection="0"/>
    <xf numFmtId="0" fontId="15" fillId="32" borderId="0" applyNumberFormat="0" applyBorder="0" applyAlignment="0" applyProtection="0"/>
    <xf numFmtId="0" fontId="53" fillId="0" borderId="0">
      <protection locked="0"/>
    </xf>
    <xf numFmtId="37" fontId="77" fillId="0" borderId="0">
      <alignment horizontal="center"/>
    </xf>
    <xf numFmtId="0" fontId="17" fillId="38" borderId="25">
      <alignment horizontal="center" wrapText="1"/>
    </xf>
    <xf numFmtId="0" fontId="17" fillId="38" borderId="25">
      <alignment horizontal="center" wrapText="1"/>
    </xf>
    <xf numFmtId="0" fontId="17" fillId="0" borderId="0" applyNumberFormat="0"/>
    <xf numFmtId="0" fontId="17" fillId="43" borderId="0"/>
    <xf numFmtId="9" fontId="54" fillId="0" borderId="0" applyFont="0" applyFill="0" applyBorder="0" applyAlignment="0" applyProtection="0"/>
    <xf numFmtId="0" fontId="78" fillId="0" borderId="23" applyBorder="0"/>
    <xf numFmtId="0" fontId="78" fillId="0" borderId="23" applyBorder="0"/>
    <xf numFmtId="0" fontId="71" fillId="60" borderId="0" applyNumberFormat="0" applyBorder="0" applyAlignment="0" applyProtection="0"/>
    <xf numFmtId="0" fontId="71" fillId="61" borderId="0" applyNumberFormat="0" applyBorder="0" applyAlignment="0" applyProtection="0"/>
    <xf numFmtId="0" fontId="75" fillId="62" borderId="0" applyNumberFormat="0" applyBorder="0" applyAlignment="0" applyProtection="0"/>
    <xf numFmtId="0" fontId="75" fillId="63" borderId="0" applyNumberFormat="0" applyBorder="0" applyAlignment="0" applyProtection="0"/>
    <xf numFmtId="0" fontId="15" fillId="9" borderId="0" applyNumberFormat="0" applyBorder="0" applyAlignment="0" applyProtection="0"/>
    <xf numFmtId="0" fontId="75" fillId="63" borderId="0" applyNumberFormat="0" applyBorder="0" applyAlignment="0" applyProtection="0"/>
    <xf numFmtId="0" fontId="15" fillId="9" borderId="0" applyNumberFormat="0" applyBorder="0" applyAlignment="0" applyProtection="0"/>
    <xf numFmtId="0" fontId="75" fillId="63" borderId="0" applyNumberFormat="0" applyBorder="0" applyAlignment="0" applyProtection="0"/>
    <xf numFmtId="0" fontId="15" fillId="9" borderId="0" applyNumberFormat="0" applyBorder="0" applyAlignment="0" applyProtection="0"/>
    <xf numFmtId="0" fontId="75" fillId="63" borderId="0" applyNumberFormat="0" applyBorder="0" applyAlignment="0" applyProtection="0"/>
    <xf numFmtId="0" fontId="15" fillId="9" borderId="0" applyNumberFormat="0" applyBorder="0" applyAlignment="0" applyProtection="0"/>
    <xf numFmtId="0" fontId="75" fillId="63" borderId="0" applyNumberFormat="0" applyBorder="0" applyAlignment="0" applyProtection="0"/>
    <xf numFmtId="0" fontId="15" fillId="9" borderId="0" applyNumberFormat="0" applyBorder="0" applyAlignment="0" applyProtection="0"/>
    <xf numFmtId="0" fontId="75" fillId="63" borderId="0" applyNumberFormat="0" applyBorder="0" applyAlignment="0" applyProtection="0"/>
    <xf numFmtId="0" fontId="15" fillId="9" borderId="0" applyNumberFormat="0" applyBorder="0" applyAlignment="0" applyProtection="0"/>
    <xf numFmtId="0" fontId="76" fillId="9" borderId="0" applyNumberFormat="0" applyBorder="0" applyAlignment="0" applyProtection="0"/>
    <xf numFmtId="0" fontId="15" fillId="9" borderId="0" applyNumberFormat="0" applyBorder="0" applyAlignment="0" applyProtection="0"/>
    <xf numFmtId="0" fontId="76" fillId="9" borderId="0" applyNumberFormat="0" applyBorder="0" applyAlignment="0" applyProtection="0"/>
    <xf numFmtId="0" fontId="15" fillId="9" borderId="0" applyNumberFormat="0" applyBorder="0" applyAlignment="0" applyProtection="0"/>
    <xf numFmtId="0" fontId="76" fillId="9" borderId="0" applyNumberFormat="0" applyBorder="0" applyAlignment="0" applyProtection="0"/>
    <xf numFmtId="0" fontId="15" fillId="9" borderId="0" applyNumberFormat="0" applyBorder="0" applyAlignment="0" applyProtection="0"/>
    <xf numFmtId="0" fontId="76" fillId="9" borderId="0" applyNumberFormat="0" applyBorder="0" applyAlignment="0" applyProtection="0"/>
    <xf numFmtId="0" fontId="15" fillId="9" borderId="0" applyNumberFormat="0" applyBorder="0" applyAlignment="0" applyProtection="0"/>
    <xf numFmtId="0" fontId="75" fillId="63" borderId="0" applyNumberFormat="0" applyBorder="0" applyAlignment="0" applyProtection="0"/>
    <xf numFmtId="0" fontId="75" fillId="63" borderId="0" applyNumberFormat="0" applyBorder="0" applyAlignment="0" applyProtection="0"/>
    <xf numFmtId="0" fontId="76" fillId="9" borderId="0" applyNumberFormat="0" applyBorder="0" applyAlignment="0" applyProtection="0"/>
    <xf numFmtId="0" fontId="15" fillId="9" borderId="0" applyNumberFormat="0" applyBorder="0" applyAlignment="0" applyProtection="0"/>
    <xf numFmtId="0" fontId="76" fillId="9" borderId="0" applyNumberFormat="0" applyBorder="0" applyAlignment="0" applyProtection="0"/>
    <xf numFmtId="0" fontId="15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206" fontId="15" fillId="9" borderId="0" applyNumberFormat="0" applyBorder="0" applyAlignment="0" applyProtection="0"/>
    <xf numFmtId="0" fontId="75" fillId="63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6" fillId="9" borderId="0" applyNumberFormat="0" applyBorder="0" applyAlignment="0" applyProtection="0"/>
    <xf numFmtId="0" fontId="75" fillId="63" borderId="0" applyNumberFormat="0" applyBorder="0" applyAlignment="0" applyProtection="0"/>
    <xf numFmtId="0" fontId="75" fillId="63" borderId="0" applyNumberFormat="0" applyBorder="0" applyAlignment="0" applyProtection="0"/>
    <xf numFmtId="0" fontId="75" fillId="63" borderId="0" applyNumberFormat="0" applyBorder="0" applyAlignment="0" applyProtection="0"/>
    <xf numFmtId="0" fontId="75" fillId="63" borderId="0" applyNumberFormat="0" applyBorder="0" applyAlignment="0" applyProtection="0"/>
    <xf numFmtId="0" fontId="75" fillId="63" borderId="0" applyNumberFormat="0" applyBorder="0" applyAlignment="0" applyProtection="0"/>
    <xf numFmtId="0" fontId="15" fillId="9" borderId="0" applyNumberFormat="0" applyBorder="0" applyAlignment="0" applyProtection="0"/>
    <xf numFmtId="0" fontId="75" fillId="63" borderId="0" applyNumberFormat="0" applyBorder="0" applyAlignment="0" applyProtection="0"/>
    <xf numFmtId="0" fontId="15" fillId="9" borderId="0" applyNumberFormat="0" applyBorder="0" applyAlignment="0" applyProtection="0"/>
    <xf numFmtId="0" fontId="75" fillId="63" borderId="0" applyNumberFormat="0" applyBorder="0" applyAlignment="0" applyProtection="0"/>
    <xf numFmtId="0" fontId="15" fillId="9" borderId="0" applyNumberFormat="0" applyBorder="0" applyAlignment="0" applyProtection="0"/>
    <xf numFmtId="0" fontId="75" fillId="63" borderId="0" applyNumberFormat="0" applyBorder="0" applyAlignment="0" applyProtection="0"/>
    <xf numFmtId="0" fontId="15" fillId="9" borderId="0" applyNumberFormat="0" applyBorder="0" applyAlignment="0" applyProtection="0"/>
    <xf numFmtId="0" fontId="71" fillId="60" borderId="0" applyNumberFormat="0" applyBorder="0" applyAlignment="0" applyProtection="0"/>
    <xf numFmtId="0" fontId="71" fillId="64" borderId="0" applyNumberFormat="0" applyBorder="0" applyAlignment="0" applyProtection="0"/>
    <xf numFmtId="0" fontId="75" fillId="65" borderId="0" applyNumberFormat="0" applyBorder="0" applyAlignment="0" applyProtection="0"/>
    <xf numFmtId="0" fontId="75" fillId="66" borderId="0" applyNumberFormat="0" applyBorder="0" applyAlignment="0" applyProtection="0"/>
    <xf numFmtId="0" fontId="15" fillId="13" borderId="0" applyNumberFormat="0" applyBorder="0" applyAlignment="0" applyProtection="0"/>
    <xf numFmtId="0" fontId="75" fillId="66" borderId="0" applyNumberFormat="0" applyBorder="0" applyAlignment="0" applyProtection="0"/>
    <xf numFmtId="0" fontId="15" fillId="13" borderId="0" applyNumberFormat="0" applyBorder="0" applyAlignment="0" applyProtection="0"/>
    <xf numFmtId="0" fontId="75" fillId="66" borderId="0" applyNumberFormat="0" applyBorder="0" applyAlignment="0" applyProtection="0"/>
    <xf numFmtId="0" fontId="15" fillId="13" borderId="0" applyNumberFormat="0" applyBorder="0" applyAlignment="0" applyProtection="0"/>
    <xf numFmtId="0" fontId="75" fillId="66" borderId="0" applyNumberFormat="0" applyBorder="0" applyAlignment="0" applyProtection="0"/>
    <xf numFmtId="0" fontId="15" fillId="13" borderId="0" applyNumberFormat="0" applyBorder="0" applyAlignment="0" applyProtection="0"/>
    <xf numFmtId="0" fontId="75" fillId="66" borderId="0" applyNumberFormat="0" applyBorder="0" applyAlignment="0" applyProtection="0"/>
    <xf numFmtId="0" fontId="15" fillId="13" borderId="0" applyNumberFormat="0" applyBorder="0" applyAlignment="0" applyProtection="0"/>
    <xf numFmtId="0" fontId="75" fillId="66" borderId="0" applyNumberFormat="0" applyBorder="0" applyAlignment="0" applyProtection="0"/>
    <xf numFmtId="0" fontId="15" fillId="13" borderId="0" applyNumberFormat="0" applyBorder="0" applyAlignment="0" applyProtection="0"/>
    <xf numFmtId="0" fontId="76" fillId="13" borderId="0" applyNumberFormat="0" applyBorder="0" applyAlignment="0" applyProtection="0"/>
    <xf numFmtId="0" fontId="15" fillId="13" borderId="0" applyNumberFormat="0" applyBorder="0" applyAlignment="0" applyProtection="0"/>
    <xf numFmtId="0" fontId="76" fillId="13" borderId="0" applyNumberFormat="0" applyBorder="0" applyAlignment="0" applyProtection="0"/>
    <xf numFmtId="0" fontId="15" fillId="13" borderId="0" applyNumberFormat="0" applyBorder="0" applyAlignment="0" applyProtection="0"/>
    <xf numFmtId="0" fontId="76" fillId="13" borderId="0" applyNumberFormat="0" applyBorder="0" applyAlignment="0" applyProtection="0"/>
    <xf numFmtId="0" fontId="15" fillId="13" borderId="0" applyNumberFormat="0" applyBorder="0" applyAlignment="0" applyProtection="0"/>
    <xf numFmtId="0" fontId="76" fillId="13" borderId="0" applyNumberFormat="0" applyBorder="0" applyAlignment="0" applyProtection="0"/>
    <xf numFmtId="0" fontId="15" fillId="13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6" fillId="13" borderId="0" applyNumberFormat="0" applyBorder="0" applyAlignment="0" applyProtection="0"/>
    <xf numFmtId="0" fontId="15" fillId="13" borderId="0" applyNumberFormat="0" applyBorder="0" applyAlignment="0" applyProtection="0"/>
    <xf numFmtId="0" fontId="76" fillId="13" borderId="0" applyNumberFormat="0" applyBorder="0" applyAlignment="0" applyProtection="0"/>
    <xf numFmtId="0" fontId="15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15" fillId="13" borderId="0" applyNumberFormat="0" applyBorder="0" applyAlignment="0" applyProtection="0"/>
    <xf numFmtId="0" fontId="75" fillId="66" borderId="0" applyNumberFormat="0" applyBorder="0" applyAlignment="0" applyProtection="0"/>
    <xf numFmtId="0" fontId="15" fillId="13" borderId="0" applyNumberFormat="0" applyBorder="0" applyAlignment="0" applyProtection="0"/>
    <xf numFmtId="0" fontId="75" fillId="66" borderId="0" applyNumberFormat="0" applyBorder="0" applyAlignment="0" applyProtection="0"/>
    <xf numFmtId="0" fontId="15" fillId="13" borderId="0" applyNumberFormat="0" applyBorder="0" applyAlignment="0" applyProtection="0"/>
    <xf numFmtId="0" fontId="75" fillId="66" borderId="0" applyNumberFormat="0" applyBorder="0" applyAlignment="0" applyProtection="0"/>
    <xf numFmtId="0" fontId="15" fillId="13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5" fillId="64" borderId="0" applyNumberFormat="0" applyBorder="0" applyAlignment="0" applyProtection="0"/>
    <xf numFmtId="0" fontId="75" fillId="67" borderId="0" applyNumberFormat="0" applyBorder="0" applyAlignment="0" applyProtection="0"/>
    <xf numFmtId="0" fontId="15" fillId="17" borderId="0" applyNumberFormat="0" applyBorder="0" applyAlignment="0" applyProtection="0"/>
    <xf numFmtId="0" fontId="75" fillId="67" borderId="0" applyNumberFormat="0" applyBorder="0" applyAlignment="0" applyProtection="0"/>
    <xf numFmtId="0" fontId="15" fillId="17" borderId="0" applyNumberFormat="0" applyBorder="0" applyAlignment="0" applyProtection="0"/>
    <xf numFmtId="0" fontId="75" fillId="67" borderId="0" applyNumberFormat="0" applyBorder="0" applyAlignment="0" applyProtection="0"/>
    <xf numFmtId="0" fontId="15" fillId="17" borderId="0" applyNumberFormat="0" applyBorder="0" applyAlignment="0" applyProtection="0"/>
    <xf numFmtId="0" fontId="75" fillId="67" borderId="0" applyNumberFormat="0" applyBorder="0" applyAlignment="0" applyProtection="0"/>
    <xf numFmtId="0" fontId="15" fillId="17" borderId="0" applyNumberFormat="0" applyBorder="0" applyAlignment="0" applyProtection="0"/>
    <xf numFmtId="0" fontId="75" fillId="67" borderId="0" applyNumberFormat="0" applyBorder="0" applyAlignment="0" applyProtection="0"/>
    <xf numFmtId="0" fontId="15" fillId="17" borderId="0" applyNumberFormat="0" applyBorder="0" applyAlignment="0" applyProtection="0"/>
    <xf numFmtId="0" fontId="75" fillId="67" borderId="0" applyNumberFormat="0" applyBorder="0" applyAlignment="0" applyProtection="0"/>
    <xf numFmtId="0" fontId="15" fillId="17" borderId="0" applyNumberFormat="0" applyBorder="0" applyAlignment="0" applyProtection="0"/>
    <xf numFmtId="0" fontId="76" fillId="17" borderId="0" applyNumberFormat="0" applyBorder="0" applyAlignment="0" applyProtection="0"/>
    <xf numFmtId="0" fontId="15" fillId="17" borderId="0" applyNumberFormat="0" applyBorder="0" applyAlignment="0" applyProtection="0"/>
    <xf numFmtId="0" fontId="76" fillId="17" borderId="0" applyNumberFormat="0" applyBorder="0" applyAlignment="0" applyProtection="0"/>
    <xf numFmtId="0" fontId="15" fillId="17" borderId="0" applyNumberFormat="0" applyBorder="0" applyAlignment="0" applyProtection="0"/>
    <xf numFmtId="0" fontId="76" fillId="17" borderId="0" applyNumberFormat="0" applyBorder="0" applyAlignment="0" applyProtection="0"/>
    <xf numFmtId="0" fontId="15" fillId="17" borderId="0" applyNumberFormat="0" applyBorder="0" applyAlignment="0" applyProtection="0"/>
    <xf numFmtId="0" fontId="76" fillId="17" borderId="0" applyNumberFormat="0" applyBorder="0" applyAlignment="0" applyProtection="0"/>
    <xf numFmtId="0" fontId="15" fillId="1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17" borderId="0" applyNumberFormat="0" applyBorder="0" applyAlignment="0" applyProtection="0"/>
    <xf numFmtId="0" fontId="15" fillId="17" borderId="0" applyNumberFormat="0" applyBorder="0" applyAlignment="0" applyProtection="0"/>
    <xf numFmtId="0" fontId="76" fillId="17" borderId="0" applyNumberFormat="0" applyBorder="0" applyAlignment="0" applyProtection="0"/>
    <xf numFmtId="0" fontId="15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6" fillId="1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15" fillId="17" borderId="0" applyNumberFormat="0" applyBorder="0" applyAlignment="0" applyProtection="0"/>
    <xf numFmtId="0" fontId="75" fillId="67" borderId="0" applyNumberFormat="0" applyBorder="0" applyAlignment="0" applyProtection="0"/>
    <xf numFmtId="0" fontId="15" fillId="17" borderId="0" applyNumberFormat="0" applyBorder="0" applyAlignment="0" applyProtection="0"/>
    <xf numFmtId="0" fontId="75" fillId="67" borderId="0" applyNumberFormat="0" applyBorder="0" applyAlignment="0" applyProtection="0"/>
    <xf numFmtId="0" fontId="15" fillId="17" borderId="0" applyNumberFormat="0" applyBorder="0" applyAlignment="0" applyProtection="0"/>
    <xf numFmtId="0" fontId="75" fillId="67" borderId="0" applyNumberFormat="0" applyBorder="0" applyAlignment="0" applyProtection="0"/>
    <xf numFmtId="0" fontId="15" fillId="17" borderId="0" applyNumberFormat="0" applyBorder="0" applyAlignment="0" applyProtection="0"/>
    <xf numFmtId="0" fontId="71" fillId="60" borderId="0" applyNumberFormat="0" applyBorder="0" applyAlignment="0" applyProtection="0"/>
    <xf numFmtId="0" fontId="71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57" borderId="0" applyNumberFormat="0" applyBorder="0" applyAlignment="0" applyProtection="0"/>
    <xf numFmtId="0" fontId="15" fillId="21" borderId="0" applyNumberFormat="0" applyBorder="0" applyAlignment="0" applyProtection="0"/>
    <xf numFmtId="0" fontId="75" fillId="57" borderId="0" applyNumberFormat="0" applyBorder="0" applyAlignment="0" applyProtection="0"/>
    <xf numFmtId="0" fontId="15" fillId="21" borderId="0" applyNumberFormat="0" applyBorder="0" applyAlignment="0" applyProtection="0"/>
    <xf numFmtId="0" fontId="75" fillId="57" borderId="0" applyNumberFormat="0" applyBorder="0" applyAlignment="0" applyProtection="0"/>
    <xf numFmtId="0" fontId="15" fillId="21" borderId="0" applyNumberFormat="0" applyBorder="0" applyAlignment="0" applyProtection="0"/>
    <xf numFmtId="0" fontId="75" fillId="57" borderId="0" applyNumberFormat="0" applyBorder="0" applyAlignment="0" applyProtection="0"/>
    <xf numFmtId="0" fontId="15" fillId="21" borderId="0" applyNumberFormat="0" applyBorder="0" applyAlignment="0" applyProtection="0"/>
    <xf numFmtId="0" fontId="75" fillId="57" borderId="0" applyNumberFormat="0" applyBorder="0" applyAlignment="0" applyProtection="0"/>
    <xf numFmtId="0" fontId="15" fillId="21" borderId="0" applyNumberFormat="0" applyBorder="0" applyAlignment="0" applyProtection="0"/>
    <xf numFmtId="0" fontId="75" fillId="57" borderId="0" applyNumberFormat="0" applyBorder="0" applyAlignment="0" applyProtection="0"/>
    <xf numFmtId="0" fontId="15" fillId="21" borderId="0" applyNumberFormat="0" applyBorder="0" applyAlignment="0" applyProtection="0"/>
    <xf numFmtId="0" fontId="76" fillId="21" borderId="0" applyNumberFormat="0" applyBorder="0" applyAlignment="0" applyProtection="0"/>
    <xf numFmtId="0" fontId="15" fillId="21" borderId="0" applyNumberFormat="0" applyBorder="0" applyAlignment="0" applyProtection="0"/>
    <xf numFmtId="0" fontId="76" fillId="21" borderId="0" applyNumberFormat="0" applyBorder="0" applyAlignment="0" applyProtection="0"/>
    <xf numFmtId="0" fontId="15" fillId="21" borderId="0" applyNumberFormat="0" applyBorder="0" applyAlignment="0" applyProtection="0"/>
    <xf numFmtId="0" fontId="76" fillId="21" borderId="0" applyNumberFormat="0" applyBorder="0" applyAlignment="0" applyProtection="0"/>
    <xf numFmtId="0" fontId="15" fillId="21" borderId="0" applyNumberFormat="0" applyBorder="0" applyAlignment="0" applyProtection="0"/>
    <xf numFmtId="0" fontId="76" fillId="21" borderId="0" applyNumberFormat="0" applyBorder="0" applyAlignment="0" applyProtection="0"/>
    <xf numFmtId="0" fontId="15" fillId="21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76" fillId="21" borderId="0" applyNumberFormat="0" applyBorder="0" applyAlignment="0" applyProtection="0"/>
    <xf numFmtId="0" fontId="15" fillId="21" borderId="0" applyNumberFormat="0" applyBorder="0" applyAlignment="0" applyProtection="0"/>
    <xf numFmtId="0" fontId="76" fillId="21" borderId="0" applyNumberFormat="0" applyBorder="0" applyAlignment="0" applyProtection="0"/>
    <xf numFmtId="0" fontId="15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6" fillId="21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15" fillId="21" borderId="0" applyNumberFormat="0" applyBorder="0" applyAlignment="0" applyProtection="0"/>
    <xf numFmtId="0" fontId="75" fillId="57" borderId="0" applyNumberFormat="0" applyBorder="0" applyAlignment="0" applyProtection="0"/>
    <xf numFmtId="0" fontId="15" fillId="21" borderId="0" applyNumberFormat="0" applyBorder="0" applyAlignment="0" applyProtection="0"/>
    <xf numFmtId="0" fontId="75" fillId="57" borderId="0" applyNumberFormat="0" applyBorder="0" applyAlignment="0" applyProtection="0"/>
    <xf numFmtId="0" fontId="15" fillId="21" borderId="0" applyNumberFormat="0" applyBorder="0" applyAlignment="0" applyProtection="0"/>
    <xf numFmtId="0" fontId="75" fillId="57" borderId="0" applyNumberFormat="0" applyBorder="0" applyAlignment="0" applyProtection="0"/>
    <xf numFmtId="0" fontId="15" fillId="21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5" fillId="62" borderId="0" applyNumberFormat="0" applyBorder="0" applyAlignment="0" applyProtection="0"/>
    <xf numFmtId="0" fontId="75" fillId="58" borderId="0" applyNumberFormat="0" applyBorder="0" applyAlignment="0" applyProtection="0"/>
    <xf numFmtId="0" fontId="15" fillId="25" borderId="0" applyNumberFormat="0" applyBorder="0" applyAlignment="0" applyProtection="0"/>
    <xf numFmtId="0" fontId="75" fillId="58" borderId="0" applyNumberFormat="0" applyBorder="0" applyAlignment="0" applyProtection="0"/>
    <xf numFmtId="0" fontId="15" fillId="25" borderId="0" applyNumberFormat="0" applyBorder="0" applyAlignment="0" applyProtection="0"/>
    <xf numFmtId="0" fontId="75" fillId="58" borderId="0" applyNumberFormat="0" applyBorder="0" applyAlignment="0" applyProtection="0"/>
    <xf numFmtId="0" fontId="15" fillId="25" borderId="0" applyNumberFormat="0" applyBorder="0" applyAlignment="0" applyProtection="0"/>
    <xf numFmtId="0" fontId="75" fillId="58" borderId="0" applyNumberFormat="0" applyBorder="0" applyAlignment="0" applyProtection="0"/>
    <xf numFmtId="0" fontId="15" fillId="25" borderId="0" applyNumberFormat="0" applyBorder="0" applyAlignment="0" applyProtection="0"/>
    <xf numFmtId="0" fontId="75" fillId="58" borderId="0" applyNumberFormat="0" applyBorder="0" applyAlignment="0" applyProtection="0"/>
    <xf numFmtId="0" fontId="15" fillId="25" borderId="0" applyNumberFormat="0" applyBorder="0" applyAlignment="0" applyProtection="0"/>
    <xf numFmtId="0" fontId="75" fillId="58" borderId="0" applyNumberFormat="0" applyBorder="0" applyAlignment="0" applyProtection="0"/>
    <xf numFmtId="0" fontId="15" fillId="25" borderId="0" applyNumberFormat="0" applyBorder="0" applyAlignment="0" applyProtection="0"/>
    <xf numFmtId="0" fontId="76" fillId="25" borderId="0" applyNumberFormat="0" applyBorder="0" applyAlignment="0" applyProtection="0"/>
    <xf numFmtId="0" fontId="15" fillId="25" borderId="0" applyNumberFormat="0" applyBorder="0" applyAlignment="0" applyProtection="0"/>
    <xf numFmtId="0" fontId="76" fillId="25" borderId="0" applyNumberFormat="0" applyBorder="0" applyAlignment="0" applyProtection="0"/>
    <xf numFmtId="0" fontId="15" fillId="25" borderId="0" applyNumberFormat="0" applyBorder="0" applyAlignment="0" applyProtection="0"/>
    <xf numFmtId="0" fontId="76" fillId="25" borderId="0" applyNumberFormat="0" applyBorder="0" applyAlignment="0" applyProtection="0"/>
    <xf numFmtId="0" fontId="15" fillId="25" borderId="0" applyNumberFormat="0" applyBorder="0" applyAlignment="0" applyProtection="0"/>
    <xf numFmtId="0" fontId="76" fillId="25" borderId="0" applyNumberFormat="0" applyBorder="0" applyAlignment="0" applyProtection="0"/>
    <xf numFmtId="0" fontId="15" fillId="25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6" fillId="25" borderId="0" applyNumberFormat="0" applyBorder="0" applyAlignment="0" applyProtection="0"/>
    <xf numFmtId="0" fontId="15" fillId="25" borderId="0" applyNumberFormat="0" applyBorder="0" applyAlignment="0" applyProtection="0"/>
    <xf numFmtId="0" fontId="76" fillId="25" borderId="0" applyNumberFormat="0" applyBorder="0" applyAlignment="0" applyProtection="0"/>
    <xf numFmtId="0" fontId="15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15" fillId="25" borderId="0" applyNumberFormat="0" applyBorder="0" applyAlignment="0" applyProtection="0"/>
    <xf numFmtId="0" fontId="75" fillId="58" borderId="0" applyNumberFormat="0" applyBorder="0" applyAlignment="0" applyProtection="0"/>
    <xf numFmtId="0" fontId="15" fillId="25" borderId="0" applyNumberFormat="0" applyBorder="0" applyAlignment="0" applyProtection="0"/>
    <xf numFmtId="0" fontId="75" fillId="58" borderId="0" applyNumberFormat="0" applyBorder="0" applyAlignment="0" applyProtection="0"/>
    <xf numFmtId="0" fontId="15" fillId="25" borderId="0" applyNumberFormat="0" applyBorder="0" applyAlignment="0" applyProtection="0"/>
    <xf numFmtId="0" fontId="75" fillId="58" borderId="0" applyNumberFormat="0" applyBorder="0" applyAlignment="0" applyProtection="0"/>
    <xf numFmtId="0" fontId="15" fillId="25" borderId="0" applyNumberFormat="0" applyBorder="0" applyAlignment="0" applyProtection="0"/>
    <xf numFmtId="0" fontId="71" fillId="68" borderId="0" applyNumberFormat="0" applyBorder="0" applyAlignment="0" applyProtection="0"/>
    <xf numFmtId="0" fontId="71" fillId="68" borderId="0" applyNumberFormat="0" applyBorder="0" applyAlignment="0" applyProtection="0"/>
    <xf numFmtId="0" fontId="75" fillId="69" borderId="0" applyNumberFormat="0" applyBorder="0" applyAlignment="0" applyProtection="0"/>
    <xf numFmtId="0" fontId="75" fillId="70" borderId="0" applyNumberFormat="0" applyBorder="0" applyAlignment="0" applyProtection="0"/>
    <xf numFmtId="0" fontId="15" fillId="29" borderId="0" applyNumberFormat="0" applyBorder="0" applyAlignment="0" applyProtection="0"/>
    <xf numFmtId="0" fontId="75" fillId="70" borderId="0" applyNumberFormat="0" applyBorder="0" applyAlignment="0" applyProtection="0"/>
    <xf numFmtId="0" fontId="15" fillId="29" borderId="0" applyNumberFormat="0" applyBorder="0" applyAlignment="0" applyProtection="0"/>
    <xf numFmtId="0" fontId="75" fillId="70" borderId="0" applyNumberFormat="0" applyBorder="0" applyAlignment="0" applyProtection="0"/>
    <xf numFmtId="0" fontId="15" fillId="29" borderId="0" applyNumberFormat="0" applyBorder="0" applyAlignment="0" applyProtection="0"/>
    <xf numFmtId="0" fontId="75" fillId="70" borderId="0" applyNumberFormat="0" applyBorder="0" applyAlignment="0" applyProtection="0"/>
    <xf numFmtId="0" fontId="15" fillId="29" borderId="0" applyNumberFormat="0" applyBorder="0" applyAlignment="0" applyProtection="0"/>
    <xf numFmtId="0" fontId="75" fillId="70" borderId="0" applyNumberFormat="0" applyBorder="0" applyAlignment="0" applyProtection="0"/>
    <xf numFmtId="0" fontId="15" fillId="29" borderId="0" applyNumberFormat="0" applyBorder="0" applyAlignment="0" applyProtection="0"/>
    <xf numFmtId="0" fontId="75" fillId="70" borderId="0" applyNumberFormat="0" applyBorder="0" applyAlignment="0" applyProtection="0"/>
    <xf numFmtId="0" fontId="15" fillId="29" borderId="0" applyNumberFormat="0" applyBorder="0" applyAlignment="0" applyProtection="0"/>
    <xf numFmtId="0" fontId="76" fillId="29" borderId="0" applyNumberFormat="0" applyBorder="0" applyAlignment="0" applyProtection="0"/>
    <xf numFmtId="0" fontId="15" fillId="29" borderId="0" applyNumberFormat="0" applyBorder="0" applyAlignment="0" applyProtection="0"/>
    <xf numFmtId="0" fontId="76" fillId="29" borderId="0" applyNumberFormat="0" applyBorder="0" applyAlignment="0" applyProtection="0"/>
    <xf numFmtId="0" fontId="15" fillId="29" borderId="0" applyNumberFormat="0" applyBorder="0" applyAlignment="0" applyProtection="0"/>
    <xf numFmtId="0" fontId="76" fillId="29" borderId="0" applyNumberFormat="0" applyBorder="0" applyAlignment="0" applyProtection="0"/>
    <xf numFmtId="0" fontId="15" fillId="29" borderId="0" applyNumberFormat="0" applyBorder="0" applyAlignment="0" applyProtection="0"/>
    <xf numFmtId="0" fontId="76" fillId="29" borderId="0" applyNumberFormat="0" applyBorder="0" applyAlignment="0" applyProtection="0"/>
    <xf numFmtId="0" fontId="15" fillId="29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6" fillId="29" borderId="0" applyNumberFormat="0" applyBorder="0" applyAlignment="0" applyProtection="0"/>
    <xf numFmtId="0" fontId="15" fillId="29" borderId="0" applyNumberFormat="0" applyBorder="0" applyAlignment="0" applyProtection="0"/>
    <xf numFmtId="0" fontId="76" fillId="29" borderId="0" applyNumberFormat="0" applyBorder="0" applyAlignment="0" applyProtection="0"/>
    <xf numFmtId="0" fontId="15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6" fillId="29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15" fillId="29" borderId="0" applyNumberFormat="0" applyBorder="0" applyAlignment="0" applyProtection="0"/>
    <xf numFmtId="0" fontId="75" fillId="70" borderId="0" applyNumberFormat="0" applyBorder="0" applyAlignment="0" applyProtection="0"/>
    <xf numFmtId="0" fontId="15" fillId="29" borderId="0" applyNumberFormat="0" applyBorder="0" applyAlignment="0" applyProtection="0"/>
    <xf numFmtId="0" fontId="75" fillId="70" borderId="0" applyNumberFormat="0" applyBorder="0" applyAlignment="0" applyProtection="0"/>
    <xf numFmtId="0" fontId="15" fillId="29" borderId="0" applyNumberFormat="0" applyBorder="0" applyAlignment="0" applyProtection="0"/>
    <xf numFmtId="0" fontId="75" fillId="70" borderId="0" applyNumberFormat="0" applyBorder="0" applyAlignment="0" applyProtection="0"/>
    <xf numFmtId="0" fontId="15" fillId="29" borderId="0" applyNumberFormat="0" applyBorder="0" applyAlignment="0" applyProtection="0"/>
    <xf numFmtId="43" fontId="79" fillId="0" borderId="23" applyNumberFormat="0" applyBorder="0"/>
    <xf numFmtId="43" fontId="79" fillId="0" borderId="23" applyNumberFormat="0" applyBorder="0"/>
    <xf numFmtId="43" fontId="79" fillId="0" borderId="23" applyNumberFormat="0" applyBorder="0"/>
    <xf numFmtId="43" fontId="79" fillId="0" borderId="23" applyNumberFormat="0" applyBorder="0"/>
    <xf numFmtId="43" fontId="79" fillId="0" borderId="23" applyNumberFormat="0" applyBorder="0"/>
    <xf numFmtId="43" fontId="79" fillId="0" borderId="23" applyNumberFormat="0" applyBorder="0"/>
    <xf numFmtId="0" fontId="17" fillId="0" borderId="26" applyFont="0" applyBorder="0"/>
    <xf numFmtId="41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208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37" fontId="66" fillId="0" borderId="20" applyBorder="0" applyAlignment="0"/>
    <xf numFmtId="37" fontId="66" fillId="0" borderId="20" applyBorder="0" applyAlignment="0"/>
    <xf numFmtId="209" fontId="80" fillId="0" borderId="0" applyFont="0" applyFill="0" applyBorder="0" applyAlignment="0" applyProtection="0"/>
    <xf numFmtId="0" fontId="81" fillId="0" borderId="27">
      <alignment vertical="top" wrapText="1"/>
    </xf>
    <xf numFmtId="210" fontId="21" fillId="71" borderId="28">
      <alignment horizontal="center" vertical="center"/>
    </xf>
    <xf numFmtId="210" fontId="21" fillId="71" borderId="28">
      <alignment horizontal="center" vertical="center"/>
    </xf>
    <xf numFmtId="0" fontId="82" fillId="39" borderId="0" applyNumberFormat="0" applyBorder="0" applyAlignment="0" applyProtection="0"/>
    <xf numFmtId="0" fontId="54" fillId="0" borderId="0"/>
    <xf numFmtId="37" fontId="66" fillId="0" borderId="20" applyBorder="0" applyAlignment="0"/>
    <xf numFmtId="37" fontId="66" fillId="0" borderId="20" applyBorder="0" applyAlignment="0"/>
    <xf numFmtId="37" fontId="66" fillId="0" borderId="0" applyBorder="0" applyAlignment="0"/>
    <xf numFmtId="0" fontId="41" fillId="43" borderId="19">
      <alignment horizontal="center"/>
    </xf>
    <xf numFmtId="211" fontId="17" fillId="0" borderId="25">
      <alignment horizontal="center" vertical="center" wrapText="1"/>
    </xf>
    <xf numFmtId="211" fontId="17" fillId="0" borderId="25">
      <alignment horizontal="center" vertical="center" wrapText="1"/>
    </xf>
    <xf numFmtId="0" fontId="56" fillId="38" borderId="0" applyNumberFormat="0" applyFill="0" applyBorder="0" applyAlignment="0" applyProtection="0"/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4" fillId="43" borderId="29" applyNumberFormat="0" applyAlignment="0" applyProtection="0"/>
    <xf numFmtId="0" fontId="84" fillId="43" borderId="29" applyNumberFormat="0" applyAlignment="0" applyProtection="0"/>
    <xf numFmtId="0" fontId="84" fillId="43" borderId="29" applyNumberFormat="0" applyAlignment="0" applyProtection="0"/>
    <xf numFmtId="0" fontId="84" fillId="43" borderId="29" applyNumberFormat="0" applyAlignment="0" applyProtection="0"/>
    <xf numFmtId="37" fontId="66" fillId="0" borderId="25"/>
    <xf numFmtId="37" fontId="66" fillId="0" borderId="25"/>
    <xf numFmtId="0" fontId="17" fillId="0" borderId="0"/>
    <xf numFmtId="0" fontId="17" fillId="0" borderId="0"/>
    <xf numFmtId="0" fontId="85" fillId="0" borderId="0"/>
    <xf numFmtId="0" fontId="66" fillId="72" borderId="0" applyNumberFormat="0" applyFont="0" applyBorder="0" applyAlignment="0" applyProtection="0"/>
    <xf numFmtId="0" fontId="86" fillId="47" borderId="0" applyNumberFormat="0" applyBorder="0" applyAlignment="0" applyProtection="0"/>
    <xf numFmtId="0" fontId="6" fillId="3" borderId="0" applyNumberFormat="0" applyBorder="0" applyAlignment="0" applyProtection="0"/>
    <xf numFmtId="0" fontId="86" fillId="47" borderId="0" applyNumberFormat="0" applyBorder="0" applyAlignment="0" applyProtection="0"/>
    <xf numFmtId="0" fontId="6" fillId="3" borderId="0" applyNumberFormat="0" applyBorder="0" applyAlignment="0" applyProtection="0"/>
    <xf numFmtId="0" fontId="86" fillId="47" borderId="0" applyNumberFormat="0" applyBorder="0" applyAlignment="0" applyProtection="0"/>
    <xf numFmtId="0" fontId="6" fillId="3" borderId="0" applyNumberFormat="0" applyBorder="0" applyAlignment="0" applyProtection="0"/>
    <xf numFmtId="0" fontId="86" fillId="47" borderId="0" applyNumberFormat="0" applyBorder="0" applyAlignment="0" applyProtection="0"/>
    <xf numFmtId="0" fontId="6" fillId="3" borderId="0" applyNumberFormat="0" applyBorder="0" applyAlignment="0" applyProtection="0"/>
    <xf numFmtId="0" fontId="86" fillId="47" borderId="0" applyNumberFormat="0" applyBorder="0" applyAlignment="0" applyProtection="0"/>
    <xf numFmtId="0" fontId="6" fillId="3" borderId="0" applyNumberFormat="0" applyBorder="0" applyAlignment="0" applyProtection="0"/>
    <xf numFmtId="0" fontId="86" fillId="47" borderId="0" applyNumberFormat="0" applyBorder="0" applyAlignment="0" applyProtection="0"/>
    <xf numFmtId="0" fontId="6" fillId="3" borderId="0" applyNumberFormat="0" applyBorder="0" applyAlignment="0" applyProtection="0"/>
    <xf numFmtId="0" fontId="87" fillId="3" borderId="0" applyNumberFormat="0" applyBorder="0" applyAlignment="0" applyProtection="0"/>
    <xf numFmtId="0" fontId="6" fillId="3" borderId="0" applyNumberFormat="0" applyBorder="0" applyAlignment="0" applyProtection="0"/>
    <xf numFmtId="0" fontId="87" fillId="3" borderId="0" applyNumberFormat="0" applyBorder="0" applyAlignment="0" applyProtection="0"/>
    <xf numFmtId="0" fontId="6" fillId="3" borderId="0" applyNumberFormat="0" applyBorder="0" applyAlignment="0" applyProtection="0"/>
    <xf numFmtId="0" fontId="87" fillId="3" borderId="0" applyNumberFormat="0" applyBorder="0" applyAlignment="0" applyProtection="0"/>
    <xf numFmtId="0" fontId="6" fillId="3" borderId="0" applyNumberFormat="0" applyBorder="0" applyAlignment="0" applyProtection="0"/>
    <xf numFmtId="0" fontId="87" fillId="3" borderId="0" applyNumberFormat="0" applyBorder="0" applyAlignment="0" applyProtection="0"/>
    <xf numFmtId="0" fontId="6" fillId="3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7" fillId="3" borderId="0" applyNumberFormat="0" applyBorder="0" applyAlignment="0" applyProtection="0"/>
    <xf numFmtId="0" fontId="6" fillId="3" borderId="0" applyNumberFormat="0" applyBorder="0" applyAlignment="0" applyProtection="0"/>
    <xf numFmtId="0" fontId="87" fillId="3" borderId="0" applyNumberFormat="0" applyBorder="0" applyAlignment="0" applyProtection="0"/>
    <xf numFmtId="0" fontId="6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7" fillId="3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6" fillId="3" borderId="0" applyNumberFormat="0" applyBorder="0" applyAlignment="0" applyProtection="0"/>
    <xf numFmtId="0" fontId="86" fillId="47" borderId="0" applyNumberFormat="0" applyBorder="0" applyAlignment="0" applyProtection="0"/>
    <xf numFmtId="0" fontId="6" fillId="3" borderId="0" applyNumberFormat="0" applyBorder="0" applyAlignment="0" applyProtection="0"/>
    <xf numFmtId="0" fontId="86" fillId="47" borderId="0" applyNumberFormat="0" applyBorder="0" applyAlignment="0" applyProtection="0"/>
    <xf numFmtId="0" fontId="6" fillId="3" borderId="0" applyNumberFormat="0" applyBorder="0" applyAlignment="0" applyProtection="0"/>
    <xf numFmtId="0" fontId="86" fillId="47" borderId="0" applyNumberFormat="0" applyBorder="0" applyAlignment="0" applyProtection="0"/>
    <xf numFmtId="0" fontId="6" fillId="3" borderId="0" applyNumberFormat="0" applyBorder="0" applyAlignment="0" applyProtection="0"/>
    <xf numFmtId="212" fontId="47" fillId="0" borderId="25"/>
    <xf numFmtId="212" fontId="47" fillId="0" borderId="25"/>
    <xf numFmtId="213" fontId="83" fillId="0" borderId="0" applyFont="0" applyFill="0" applyBorder="0" applyAlignment="0" applyProtection="0"/>
    <xf numFmtId="214" fontId="17" fillId="0" borderId="0" applyFont="0" applyFill="0" applyBorder="0" applyAlignment="0" applyProtection="0"/>
    <xf numFmtId="215" fontId="17" fillId="0" borderId="0" applyFont="0" applyFill="0" applyBorder="0" applyAlignment="0" applyProtection="0"/>
    <xf numFmtId="215" fontId="17" fillId="0" borderId="0" applyFont="0" applyFill="0" applyBorder="0" applyAlignment="0" applyProtection="0"/>
    <xf numFmtId="0" fontId="30" fillId="0" borderId="30" applyFont="0" applyBorder="0" applyAlignment="0">
      <alignment vertical="center"/>
    </xf>
    <xf numFmtId="3" fontId="56" fillId="0" borderId="31" applyNumberFormat="0" applyFill="0" applyBorder="0" applyAlignment="0" applyProtection="0">
      <alignment horizontal="left"/>
    </xf>
    <xf numFmtId="3" fontId="88" fillId="0" borderId="0" applyNumberFormat="0" applyFill="0" applyBorder="0" applyAlignment="0" applyProtection="0">
      <alignment horizontal="center"/>
    </xf>
    <xf numFmtId="3" fontId="56" fillId="0" borderId="31" applyNumberFormat="0" applyFill="0" applyBorder="0" applyAlignment="0" applyProtection="0">
      <alignment horizontal="left"/>
    </xf>
    <xf numFmtId="216" fontId="17" fillId="0" borderId="0"/>
    <xf numFmtId="0" fontId="17" fillId="0" borderId="32" applyNumberFormat="0">
      <alignment horizontal="center" vertical="top" wrapText="1"/>
      <protection locked="0"/>
    </xf>
    <xf numFmtId="0" fontId="89" fillId="0" borderId="0" applyNumberFormat="0" applyFill="0" applyBorder="0" applyAlignment="0" applyProtection="0"/>
    <xf numFmtId="3" fontId="90" fillId="0" borderId="23" applyNumberFormat="0" applyFill="0" applyBorder="0" applyAlignment="0" applyProtection="0">
      <alignment horizontal="center"/>
    </xf>
    <xf numFmtId="3" fontId="90" fillId="0" borderId="23" applyNumberFormat="0" applyFill="0" applyBorder="0" applyAlignment="0" applyProtection="0">
      <alignment horizontal="center"/>
    </xf>
    <xf numFmtId="3" fontId="90" fillId="0" borderId="23" applyNumberFormat="0" applyFill="0" applyBorder="0" applyAlignment="0" applyProtection="0">
      <alignment horizontal="center"/>
    </xf>
    <xf numFmtId="3" fontId="90" fillId="0" borderId="23" applyNumberFormat="0" applyFill="0" applyBorder="0" applyAlignment="0" applyProtection="0">
      <alignment horizontal="center"/>
    </xf>
    <xf numFmtId="3" fontId="90" fillId="0" borderId="23" applyNumberFormat="0" applyFill="0" applyBorder="0" applyAlignment="0" applyProtection="0">
      <alignment horizontal="center"/>
    </xf>
    <xf numFmtId="3" fontId="90" fillId="0" borderId="23" applyNumberFormat="0" applyFill="0" applyBorder="0" applyAlignment="0" applyProtection="0">
      <alignment horizontal="center"/>
    </xf>
    <xf numFmtId="0" fontId="8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217" fontId="92" fillId="0" borderId="33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25" fillId="0" borderId="0"/>
    <xf numFmtId="218" fontId="32" fillId="0" borderId="0">
      <alignment horizontal="center"/>
    </xf>
    <xf numFmtId="15" fontId="94" fillId="0" borderId="0" applyNumberFormat="0">
      <alignment horizontal="center"/>
    </xf>
    <xf numFmtId="0" fontId="95" fillId="0" borderId="34"/>
    <xf numFmtId="38" fontId="96" fillId="0" borderId="23" applyNumberFormat="0" applyFont="0" applyFill="0" applyAlignment="0" applyProtection="0">
      <alignment horizontal="right"/>
    </xf>
    <xf numFmtId="0" fontId="53" fillId="0" borderId="35"/>
    <xf numFmtId="0" fontId="53" fillId="0" borderId="35"/>
    <xf numFmtId="0" fontId="53" fillId="0" borderId="35"/>
    <xf numFmtId="0" fontId="53" fillId="0" borderId="35"/>
    <xf numFmtId="0" fontId="53" fillId="0" borderId="0"/>
    <xf numFmtId="38" fontId="96" fillId="0" borderId="23" applyNumberFormat="0" applyFont="0" applyFill="0" applyAlignment="0" applyProtection="0">
      <alignment horizontal="right"/>
    </xf>
    <xf numFmtId="38" fontId="96" fillId="0" borderId="23" applyNumberFormat="0" applyFont="0" applyFill="0" applyAlignment="0" applyProtection="0">
      <alignment horizontal="right"/>
    </xf>
    <xf numFmtId="38" fontId="96" fillId="0" borderId="23" applyNumberFormat="0" applyFont="0" applyFill="0" applyAlignment="0" applyProtection="0">
      <alignment horizontal="right"/>
    </xf>
    <xf numFmtId="38" fontId="96" fillId="0" borderId="23" applyNumberFormat="0" applyFont="0" applyFill="0" applyAlignment="0" applyProtection="0">
      <alignment horizontal="right"/>
    </xf>
    <xf numFmtId="38" fontId="96" fillId="0" borderId="23" applyNumberFormat="0" applyFont="0" applyFill="0" applyAlignment="0" applyProtection="0">
      <alignment horizontal="right"/>
    </xf>
    <xf numFmtId="38" fontId="96" fillId="0" borderId="23" applyNumberFormat="0" applyFont="0" applyFill="0" applyAlignment="0" applyProtection="0">
      <alignment horizontal="right"/>
    </xf>
    <xf numFmtId="38" fontId="96" fillId="0" borderId="23" applyNumberFormat="0" applyFont="0" applyFill="0" applyAlignment="0" applyProtection="0">
      <alignment horizontal="right"/>
    </xf>
    <xf numFmtId="38" fontId="96" fillId="0" borderId="23" applyNumberFormat="0" applyFont="0" applyFill="0" applyAlignment="0" applyProtection="0">
      <alignment horizontal="right"/>
    </xf>
    <xf numFmtId="38" fontId="96" fillId="0" borderId="23" applyNumberFormat="0" applyFont="0" applyFill="0" applyAlignment="0" applyProtection="0">
      <alignment horizontal="right"/>
    </xf>
    <xf numFmtId="38" fontId="96" fillId="0" borderId="23" applyNumberFormat="0" applyFont="0" applyFill="0" applyAlignment="0" applyProtection="0">
      <alignment horizontal="right"/>
    </xf>
    <xf numFmtId="38" fontId="96" fillId="0" borderId="23" applyNumberFormat="0" applyFont="0" applyFill="0" applyAlignment="0" applyProtection="0">
      <alignment horizontal="right"/>
    </xf>
    <xf numFmtId="0" fontId="83" fillId="0" borderId="16" applyNumberFormat="0" applyFont="0" applyFill="0" applyAlignment="0" applyProtection="0"/>
    <xf numFmtId="0" fontId="83" fillId="0" borderId="36" applyNumberFormat="0" applyFont="0" applyFill="0" applyAlignment="0" applyProtection="0"/>
    <xf numFmtId="0" fontId="83" fillId="0" borderId="36" applyNumberFormat="0" applyFont="0" applyFill="0" applyAlignment="0" applyProtection="0"/>
    <xf numFmtId="0" fontId="83" fillId="0" borderId="36" applyNumberFormat="0" applyFont="0" applyFill="0" applyAlignment="0" applyProtection="0"/>
    <xf numFmtId="38" fontId="96" fillId="0" borderId="23" applyNumberFormat="0" applyFont="0" applyFill="0" applyAlignment="0" applyProtection="0">
      <alignment horizontal="right"/>
    </xf>
    <xf numFmtId="3" fontId="82" fillId="38" borderId="0" applyNumberFormat="0" applyBorder="0" applyAlignment="0" applyProtection="0"/>
    <xf numFmtId="0" fontId="97" fillId="0" borderId="37" applyNumberFormat="0" applyFont="0" applyFill="0" applyAlignment="0" applyProtection="0"/>
    <xf numFmtId="0" fontId="97" fillId="0" borderId="37" applyNumberFormat="0" applyFont="0" applyFill="0" applyAlignment="0" applyProtection="0"/>
    <xf numFmtId="0" fontId="97" fillId="0" borderId="37" applyNumberFormat="0" applyFont="0" applyFill="0" applyAlignment="0" applyProtection="0"/>
    <xf numFmtId="0" fontId="97" fillId="0" borderId="37" applyNumberFormat="0" applyFont="0" applyFill="0" applyAlignment="0" applyProtection="0"/>
    <xf numFmtId="0" fontId="97" fillId="0" borderId="38" applyNumberFormat="0" applyFont="0" applyFill="0" applyAlignment="0" applyProtection="0"/>
    <xf numFmtId="0" fontId="97" fillId="0" borderId="39" applyNumberFormat="0" applyFont="0" applyFill="0" applyAlignment="0" applyProtection="0"/>
    <xf numFmtId="0" fontId="97" fillId="0" borderId="39" applyNumberFormat="0" applyFont="0" applyFill="0" applyAlignment="0" applyProtection="0"/>
    <xf numFmtId="0" fontId="97" fillId="0" borderId="39" applyNumberFormat="0" applyFont="0" applyFill="0" applyAlignment="0" applyProtection="0"/>
    <xf numFmtId="0" fontId="97" fillId="0" borderId="39" applyNumberFormat="0" applyFont="0" applyFill="0" applyAlignment="0" applyProtection="0"/>
    <xf numFmtId="0" fontId="98" fillId="0" borderId="24" applyNumberFormat="0" applyFont="0" applyFill="0" applyAlignment="0" applyProtection="0"/>
    <xf numFmtId="0" fontId="99" fillId="0" borderId="40"/>
    <xf numFmtId="0" fontId="99" fillId="0" borderId="40"/>
    <xf numFmtId="0" fontId="99" fillId="0" borderId="40"/>
    <xf numFmtId="0" fontId="99" fillId="0" borderId="40"/>
    <xf numFmtId="0" fontId="100" fillId="0" borderId="41" applyFill="0" applyProtection="0">
      <alignment horizontal="right"/>
    </xf>
    <xf numFmtId="0" fontId="100" fillId="0" borderId="41" applyFill="0" applyProtection="0">
      <alignment horizontal="right"/>
    </xf>
    <xf numFmtId="0" fontId="100" fillId="0" borderId="41" applyFill="0" applyProtection="0">
      <alignment horizontal="right"/>
    </xf>
    <xf numFmtId="0" fontId="100" fillId="0" borderId="41" applyFill="0" applyProtection="0">
      <alignment horizontal="right"/>
    </xf>
    <xf numFmtId="0" fontId="101" fillId="0" borderId="33" applyNumberFormat="0" applyFont="0" applyFill="0" applyAlignment="0" applyProtection="0">
      <alignment horizontal="center"/>
    </xf>
    <xf numFmtId="0" fontId="102" fillId="1" borderId="20" applyNumberFormat="0" applyAlignment="0" applyProtection="0"/>
    <xf numFmtId="0" fontId="102" fillId="1" borderId="20" applyNumberFormat="0" applyAlignment="0" applyProtection="0"/>
    <xf numFmtId="0" fontId="102" fillId="1" borderId="20" applyNumberFormat="0" applyAlignment="0" applyProtection="0"/>
    <xf numFmtId="0" fontId="102" fillId="1" borderId="20" applyNumberFormat="0" applyAlignment="0" applyProtection="0"/>
    <xf numFmtId="219" fontId="103" fillId="73" borderId="0" applyFont="0" applyFill="0" applyBorder="0" applyAlignment="0" applyProtection="0"/>
    <xf numFmtId="220" fontId="17" fillId="0" borderId="0" applyFont="0" applyFill="0" applyBorder="0" applyAlignment="0" applyProtection="0"/>
    <xf numFmtId="0" fontId="104" fillId="74" borderId="0"/>
    <xf numFmtId="0" fontId="104" fillId="75" borderId="0"/>
    <xf numFmtId="0" fontId="105" fillId="0" borderId="0"/>
    <xf numFmtId="0" fontId="105" fillId="0" borderId="0"/>
    <xf numFmtId="0" fontId="105" fillId="0" borderId="0"/>
    <xf numFmtId="0" fontId="104" fillId="66" borderId="0"/>
    <xf numFmtId="41" fontId="50" fillId="0" borderId="0" applyFill="0"/>
    <xf numFmtId="211" fontId="66" fillId="0" borderId="0">
      <alignment horizontal="center"/>
    </xf>
    <xf numFmtId="0" fontId="66" fillId="0" borderId="0" applyFill="0">
      <alignment horizontal="center"/>
    </xf>
    <xf numFmtId="41" fontId="93" fillId="0" borderId="34" applyFill="0"/>
    <xf numFmtId="0" fontId="17" fillId="0" borderId="0" applyFont="0" applyAlignment="0"/>
    <xf numFmtId="0" fontId="106" fillId="0" borderId="0" applyFill="0">
      <alignment vertical="top"/>
    </xf>
    <xf numFmtId="0" fontId="26" fillId="0" borderId="0" applyFill="0">
      <alignment horizontal="left" vertical="top"/>
    </xf>
    <xf numFmtId="41" fontId="93" fillId="0" borderId="42" applyFill="0"/>
    <xf numFmtId="41" fontId="93" fillId="0" borderId="42" applyFill="0"/>
    <xf numFmtId="41" fontId="93" fillId="0" borderId="42" applyFill="0"/>
    <xf numFmtId="41" fontId="93" fillId="0" borderId="42" applyFill="0"/>
    <xf numFmtId="0" fontId="17" fillId="0" borderId="0" applyNumberFormat="0" applyFont="0" applyAlignment="0"/>
    <xf numFmtId="0" fontId="106" fillId="0" borderId="0" applyFill="0">
      <alignment wrapText="1"/>
    </xf>
    <xf numFmtId="0" fontId="26" fillId="0" borderId="0" applyFill="0">
      <alignment horizontal="left" vertical="top" wrapText="1"/>
    </xf>
    <xf numFmtId="41" fontId="93" fillId="0" borderId="0" applyFill="0"/>
    <xf numFmtId="0" fontId="107" fillId="0" borderId="0" applyNumberFormat="0" applyFont="0" applyAlignment="0">
      <alignment horizontal="center"/>
    </xf>
    <xf numFmtId="0" fontId="108" fillId="0" borderId="0" applyFill="0">
      <alignment vertical="top" wrapText="1"/>
    </xf>
    <xf numFmtId="0" fontId="109" fillId="0" borderId="0" applyFill="0">
      <alignment horizontal="left" vertical="top" wrapText="1"/>
    </xf>
    <xf numFmtId="41" fontId="50" fillId="0" borderId="0" applyFill="0"/>
    <xf numFmtId="0" fontId="107" fillId="0" borderId="0" applyNumberFormat="0" applyFont="0" applyAlignment="0">
      <alignment horizontal="center"/>
    </xf>
    <xf numFmtId="0" fontId="110" fillId="0" borderId="0" applyFill="0">
      <alignment vertical="center" wrapText="1"/>
    </xf>
    <xf numFmtId="0" fontId="27" fillId="0" borderId="0">
      <alignment horizontal="left" vertical="center" wrapText="1"/>
    </xf>
    <xf numFmtId="41" fontId="50" fillId="0" borderId="0" applyFill="0"/>
    <xf numFmtId="0" fontId="107" fillId="0" borderId="0" applyNumberFormat="0" applyFont="0" applyAlignment="0">
      <alignment horizontal="center"/>
    </xf>
    <xf numFmtId="0" fontId="20" fillId="0" borderId="0" applyFill="0">
      <alignment horizontal="center" vertical="center" wrapText="1"/>
    </xf>
    <xf numFmtId="0" fontId="17" fillId="0" borderId="0" applyFill="0">
      <alignment horizontal="center" vertical="center" wrapText="1"/>
    </xf>
    <xf numFmtId="41" fontId="111" fillId="0" borderId="0" applyFill="0"/>
    <xf numFmtId="0" fontId="107" fillId="0" borderId="0" applyNumberFormat="0" applyFont="0" applyAlignment="0">
      <alignment horizontal="center"/>
    </xf>
    <xf numFmtId="0" fontId="112" fillId="0" borderId="0" applyFill="0">
      <alignment horizontal="center" vertical="center" wrapText="1"/>
    </xf>
    <xf numFmtId="0" fontId="113" fillId="0" borderId="0" applyFill="0">
      <alignment horizontal="center" vertical="center" wrapText="1"/>
    </xf>
    <xf numFmtId="41" fontId="111" fillId="0" borderId="0" applyFill="0"/>
    <xf numFmtId="0" fontId="107" fillId="0" borderId="0" applyNumberFormat="0" applyFont="0" applyAlignment="0">
      <alignment horizontal="center"/>
    </xf>
    <xf numFmtId="0" fontId="114" fillId="0" borderId="0">
      <alignment horizontal="center" wrapText="1"/>
    </xf>
    <xf numFmtId="0" fontId="115" fillId="0" borderId="0" applyFill="0">
      <alignment horizontal="center" wrapText="1"/>
    </xf>
    <xf numFmtId="171" fontId="66" fillId="76" borderId="19"/>
    <xf numFmtId="200" fontId="32" fillId="0" borderId="0" applyFill="0" applyBorder="0" applyAlignment="0"/>
    <xf numFmtId="221" fontId="60" fillId="0" borderId="0" applyFill="0" applyBorder="0" applyAlignment="0"/>
    <xf numFmtId="221" fontId="60" fillId="0" borderId="0" applyFill="0" applyBorder="0" applyAlignment="0"/>
    <xf numFmtId="221" fontId="60" fillId="0" borderId="0" applyFill="0" applyBorder="0" applyAlignment="0"/>
    <xf numFmtId="221" fontId="60" fillId="0" borderId="0" applyFill="0" applyBorder="0" applyAlignment="0"/>
    <xf numFmtId="217" fontId="85" fillId="0" borderId="0" applyFill="0" applyBorder="0" applyAlignment="0"/>
    <xf numFmtId="222" fontId="85" fillId="0" borderId="0" applyFill="0" applyBorder="0" applyAlignment="0"/>
    <xf numFmtId="223" fontId="17" fillId="0" borderId="0" applyFill="0" applyBorder="0" applyAlignment="0"/>
    <xf numFmtId="224" fontId="54" fillId="0" borderId="0" applyFill="0" applyBorder="0" applyAlignment="0"/>
    <xf numFmtId="42" fontId="54" fillId="0" borderId="0" applyFill="0" applyBorder="0" applyAlignment="0"/>
    <xf numFmtId="225" fontId="17" fillId="0" borderId="0" applyFill="0" applyBorder="0" applyAlignment="0"/>
    <xf numFmtId="217" fontId="85" fillId="0" borderId="0" applyFill="0" applyBorder="0" applyAlignment="0"/>
    <xf numFmtId="37" fontId="17" fillId="77" borderId="25" applyFill="0" applyBorder="0"/>
    <xf numFmtId="37" fontId="17" fillId="77" borderId="25" applyFill="0" applyBorder="0"/>
    <xf numFmtId="186" fontId="17" fillId="0" borderId="0" applyFill="0" applyBorder="0"/>
    <xf numFmtId="39" fontId="17" fillId="0" borderId="0" applyFill="0" applyBorder="0"/>
    <xf numFmtId="226" fontId="17" fillId="0" borderId="0" applyFill="0" applyBorder="0"/>
    <xf numFmtId="227" fontId="17" fillId="0" borderId="0" applyFill="0" applyBorder="0"/>
    <xf numFmtId="228" fontId="17" fillId="0" borderId="0" applyFill="0" applyBorder="0"/>
    <xf numFmtId="229" fontId="17" fillId="0" borderId="0" applyFill="0" applyBorder="0"/>
    <xf numFmtId="230" fontId="17" fillId="0" borderId="0" applyFill="0" applyBorder="0"/>
    <xf numFmtId="231" fontId="17" fillId="0" borderId="0" applyFill="0" applyBorder="0"/>
    <xf numFmtId="208" fontId="17" fillId="0" borderId="19" applyFill="0" applyBorder="0"/>
    <xf numFmtId="9" fontId="17" fillId="0" borderId="0" applyFill="0" applyBorder="0"/>
    <xf numFmtId="164" fontId="17" fillId="0" borderId="0" applyFill="0" applyBorder="0"/>
    <xf numFmtId="10" fontId="17" fillId="0" borderId="0" applyFill="0" applyBorder="0"/>
    <xf numFmtId="0" fontId="116" fillId="78" borderId="43" applyNumberFormat="0" applyAlignment="0" applyProtection="0"/>
    <xf numFmtId="0" fontId="10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0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0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0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0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0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7" fillId="6" borderId="4" applyNumberFormat="0" applyAlignment="0" applyProtection="0"/>
    <xf numFmtId="0" fontId="10" fillId="6" borderId="4" applyNumberFormat="0" applyAlignment="0" applyProtection="0"/>
    <xf numFmtId="0" fontId="117" fillId="6" borderId="4" applyNumberFormat="0" applyAlignment="0" applyProtection="0"/>
    <xf numFmtId="0" fontId="10" fillId="6" borderId="4" applyNumberFormat="0" applyAlignment="0" applyProtection="0"/>
    <xf numFmtId="0" fontId="117" fillId="6" borderId="4" applyNumberFormat="0" applyAlignment="0" applyProtection="0"/>
    <xf numFmtId="0" fontId="10" fillId="6" borderId="4" applyNumberFormat="0" applyAlignment="0" applyProtection="0"/>
    <xf numFmtId="0" fontId="117" fillId="6" borderId="4" applyNumberFormat="0" applyAlignment="0" applyProtection="0"/>
    <xf numFmtId="0" fontId="10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7" fillId="6" borderId="4" applyNumberFormat="0" applyAlignment="0" applyProtection="0"/>
    <xf numFmtId="0" fontId="10" fillId="6" borderId="4" applyNumberFormat="0" applyAlignment="0" applyProtection="0"/>
    <xf numFmtId="0" fontId="117" fillId="6" borderId="4" applyNumberFormat="0" applyAlignment="0" applyProtection="0"/>
    <xf numFmtId="0" fontId="10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7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0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0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0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0" fillId="6" borderId="4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0" fontId="116" fillId="78" borderId="43" applyNumberFormat="0" applyAlignment="0" applyProtection="0"/>
    <xf numFmtId="3" fontId="118" fillId="0" borderId="0" applyNumberFormat="0" applyFill="0" applyBorder="0" applyAlignment="0" applyProtection="0"/>
    <xf numFmtId="45" fontId="56" fillId="38" borderId="0" applyFont="0" applyFill="0" applyBorder="0">
      <alignment horizontal="center"/>
    </xf>
    <xf numFmtId="213" fontId="119" fillId="0" borderId="0" applyFont="0" applyFill="0" applyBorder="0" applyAlignment="0" applyProtection="0"/>
    <xf numFmtId="0" fontId="17" fillId="79" borderId="25" applyNumberFormat="0" applyFont="0" applyFill="0" applyAlignment="0" applyProtection="0"/>
    <xf numFmtId="0" fontId="17" fillId="79" borderId="25" applyNumberFormat="0" applyFont="0" applyFill="0" applyAlignment="0" applyProtection="0"/>
    <xf numFmtId="0" fontId="17" fillId="79" borderId="25" applyNumberFormat="0" applyFont="0" applyFill="0" applyAlignment="0" applyProtection="0"/>
    <xf numFmtId="0" fontId="17" fillId="79" borderId="25" applyNumberFormat="0" applyFont="0" applyFill="0" applyAlignment="0" applyProtection="0"/>
    <xf numFmtId="0" fontId="17" fillId="79" borderId="25" applyNumberFormat="0" applyFont="0" applyFill="0" applyAlignment="0" applyProtection="0"/>
    <xf numFmtId="0" fontId="17" fillId="79" borderId="25" applyNumberFormat="0" applyFont="0" applyFill="0" applyAlignment="0" applyProtection="0"/>
    <xf numFmtId="0" fontId="32" fillId="0" borderId="0" applyNumberFormat="0" applyProtection="0"/>
    <xf numFmtId="0" fontId="32" fillId="0" borderId="0" applyNumberFormat="0" applyProtection="0"/>
    <xf numFmtId="49" fontId="17" fillId="0" borderId="0">
      <alignment horizontal="left"/>
      <protection locked="0"/>
    </xf>
    <xf numFmtId="49" fontId="17" fillId="0" borderId="0">
      <alignment horizontal="left"/>
      <protection locked="0"/>
    </xf>
    <xf numFmtId="49" fontId="17" fillId="0" borderId="0">
      <alignment horizontal="left"/>
      <protection locked="0"/>
    </xf>
    <xf numFmtId="0" fontId="17" fillId="0" borderId="0" applyNumberFormat="0" applyFont="0" applyFill="0" applyBorder="0">
      <alignment horizontal="center"/>
    </xf>
    <xf numFmtId="39" fontId="17" fillId="0" borderId="0" applyFill="0" applyBorder="0">
      <alignment horizontal="center"/>
    </xf>
    <xf numFmtId="0" fontId="21" fillId="0" borderId="0" applyFill="0" applyBorder="0" applyProtection="0">
      <alignment horizontal="center"/>
      <protection locked="0"/>
    </xf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8" fontId="17" fillId="0" borderId="44" applyFont="0" applyFill="0" applyBorder="0" applyProtection="0">
      <alignment horizontal="right"/>
    </xf>
    <xf numFmtId="232" fontId="120" fillId="0" borderId="0"/>
    <xf numFmtId="1" fontId="121" fillId="0" borderId="0"/>
    <xf numFmtId="0" fontId="122" fillId="80" borderId="45" applyNumberFormat="0" applyAlignment="0" applyProtection="0"/>
    <xf numFmtId="0" fontId="12" fillId="7" borderId="7" applyNumberFormat="0" applyAlignment="0" applyProtection="0"/>
    <xf numFmtId="0" fontId="122" fillId="80" borderId="45" applyNumberFormat="0" applyAlignment="0" applyProtection="0"/>
    <xf numFmtId="0" fontId="12" fillId="7" borderId="7" applyNumberFormat="0" applyAlignment="0" applyProtection="0"/>
    <xf numFmtId="0" fontId="122" fillId="80" borderId="45" applyNumberFormat="0" applyAlignment="0" applyProtection="0"/>
    <xf numFmtId="0" fontId="12" fillId="7" borderId="7" applyNumberFormat="0" applyAlignment="0" applyProtection="0"/>
    <xf numFmtId="0" fontId="122" fillId="80" borderId="45" applyNumberFormat="0" applyAlignment="0" applyProtection="0"/>
    <xf numFmtId="0" fontId="12" fillId="7" borderId="7" applyNumberFormat="0" applyAlignment="0" applyProtection="0"/>
    <xf numFmtId="0" fontId="122" fillId="80" borderId="45" applyNumberFormat="0" applyAlignment="0" applyProtection="0"/>
    <xf numFmtId="0" fontId="12" fillId="7" borderId="7" applyNumberFormat="0" applyAlignment="0" applyProtection="0"/>
    <xf numFmtId="0" fontId="122" fillId="80" borderId="45" applyNumberFormat="0" applyAlignment="0" applyProtection="0"/>
    <xf numFmtId="0" fontId="12" fillId="7" borderId="7" applyNumberFormat="0" applyAlignment="0" applyProtection="0"/>
    <xf numFmtId="0" fontId="123" fillId="7" borderId="7" applyNumberFormat="0" applyAlignment="0" applyProtection="0"/>
    <xf numFmtId="0" fontId="12" fillId="7" borderId="7" applyNumberFormat="0" applyAlignment="0" applyProtection="0"/>
    <xf numFmtId="0" fontId="123" fillId="7" borderId="7" applyNumberFormat="0" applyAlignment="0" applyProtection="0"/>
    <xf numFmtId="0" fontId="12" fillId="7" borderId="7" applyNumberFormat="0" applyAlignment="0" applyProtection="0"/>
    <xf numFmtId="0" fontId="123" fillId="7" borderId="7" applyNumberFormat="0" applyAlignment="0" applyProtection="0"/>
    <xf numFmtId="0" fontId="12" fillId="7" borderId="7" applyNumberFormat="0" applyAlignment="0" applyProtection="0"/>
    <xf numFmtId="0" fontId="123" fillId="7" borderId="7" applyNumberFormat="0" applyAlignment="0" applyProtection="0"/>
    <xf numFmtId="0" fontId="12" fillId="7" borderId="7" applyNumberFormat="0" applyAlignment="0" applyProtection="0"/>
    <xf numFmtId="0" fontId="122" fillId="80" borderId="45" applyNumberFormat="0" applyAlignment="0" applyProtection="0"/>
    <xf numFmtId="0" fontId="122" fillId="80" borderId="45" applyNumberFormat="0" applyAlignment="0" applyProtection="0"/>
    <xf numFmtId="0" fontId="123" fillId="7" borderId="7" applyNumberFormat="0" applyAlignment="0" applyProtection="0"/>
    <xf numFmtId="0" fontId="12" fillId="7" borderId="7" applyNumberFormat="0" applyAlignment="0" applyProtection="0"/>
    <xf numFmtId="0" fontId="123" fillId="7" borderId="7" applyNumberFormat="0" applyAlignment="0" applyProtection="0"/>
    <xf numFmtId="0" fontId="12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2" fillId="80" borderId="45" applyNumberFormat="0" applyAlignment="0" applyProtection="0"/>
    <xf numFmtId="0" fontId="122" fillId="80" borderId="45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3" fillId="7" borderId="7" applyNumberFormat="0" applyAlignment="0" applyProtection="0"/>
    <xf numFmtId="0" fontId="122" fillId="80" borderId="45" applyNumberFormat="0" applyAlignment="0" applyProtection="0"/>
    <xf numFmtId="0" fontId="122" fillId="80" borderId="45" applyNumberFormat="0" applyAlignment="0" applyProtection="0"/>
    <xf numFmtId="0" fontId="122" fillId="80" borderId="45" applyNumberFormat="0" applyAlignment="0" applyProtection="0"/>
    <xf numFmtId="0" fontId="122" fillId="80" borderId="45" applyNumberFormat="0" applyAlignment="0" applyProtection="0"/>
    <xf numFmtId="0" fontId="122" fillId="80" borderId="45" applyNumberFormat="0" applyAlignment="0" applyProtection="0"/>
    <xf numFmtId="0" fontId="12" fillId="7" borderId="7" applyNumberFormat="0" applyAlignment="0" applyProtection="0"/>
    <xf numFmtId="0" fontId="122" fillId="80" borderId="45" applyNumberFormat="0" applyAlignment="0" applyProtection="0"/>
    <xf numFmtId="0" fontId="12" fillId="7" borderId="7" applyNumberFormat="0" applyAlignment="0" applyProtection="0"/>
    <xf numFmtId="0" fontId="122" fillId="80" borderId="45" applyNumberFormat="0" applyAlignment="0" applyProtection="0"/>
    <xf numFmtId="0" fontId="12" fillId="7" borderId="7" applyNumberFormat="0" applyAlignment="0" applyProtection="0"/>
    <xf numFmtId="0" fontId="122" fillId="80" borderId="45" applyNumberFormat="0" applyAlignment="0" applyProtection="0"/>
    <xf numFmtId="0" fontId="12" fillId="7" borderId="7" applyNumberFormat="0" applyAlignment="0" applyProtection="0"/>
    <xf numFmtId="3" fontId="67" fillId="39" borderId="25" applyFont="0" applyFill="0" applyProtection="0">
      <alignment horizontal="right"/>
    </xf>
    <xf numFmtId="3" fontId="67" fillId="39" borderId="25" applyFont="0" applyFill="0" applyProtection="0">
      <alignment horizontal="right"/>
    </xf>
    <xf numFmtId="3" fontId="67" fillId="39" borderId="25" applyFont="0" applyFill="0" applyProtection="0">
      <alignment horizontal="right"/>
    </xf>
    <xf numFmtId="3" fontId="67" fillId="39" borderId="25" applyFont="0" applyFill="0" applyProtection="0">
      <alignment horizontal="right"/>
    </xf>
    <xf numFmtId="3" fontId="67" fillId="39" borderId="25" applyFont="0" applyFill="0" applyProtection="0">
      <alignment horizontal="right"/>
    </xf>
    <xf numFmtId="3" fontId="67" fillId="39" borderId="25" applyFon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25" applyNumberFormat="0">
      <alignment horizontal="center"/>
      <protection locked="0"/>
    </xf>
    <xf numFmtId="0" fontId="17" fillId="0" borderId="25" applyNumberFormat="0">
      <alignment horizontal="center"/>
      <protection locked="0"/>
    </xf>
    <xf numFmtId="0" fontId="124" fillId="0" borderId="0"/>
    <xf numFmtId="0" fontId="6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233" fontId="126" fillId="0" borderId="0" applyFont="0" applyFill="0" applyBorder="0" applyAlignment="0" applyProtection="0">
      <alignment horizontal="left" vertical="center"/>
    </xf>
    <xf numFmtId="0" fontId="82" fillId="81" borderId="46" applyFont="0" applyFill="0" applyBorder="0"/>
    <xf numFmtId="0" fontId="66" fillId="0" borderId="27"/>
    <xf numFmtId="0" fontId="127" fillId="0" borderId="23" applyNumberFormat="0" applyFill="0" applyBorder="0" applyAlignment="0" applyProtection="0">
      <alignment horizontal="center"/>
    </xf>
    <xf numFmtId="0" fontId="127" fillId="0" borderId="23" applyNumberFormat="0" applyFill="0" applyBorder="0" applyAlignment="0" applyProtection="0">
      <alignment horizontal="center"/>
    </xf>
    <xf numFmtId="49" fontId="17" fillId="0" borderId="25" applyFont="0">
      <alignment horizontal="center" wrapText="1"/>
    </xf>
    <xf numFmtId="49" fontId="17" fillId="0" borderId="25" applyFont="0">
      <alignment horizontal="center" wrapText="1"/>
    </xf>
    <xf numFmtId="38" fontId="128" fillId="0" borderId="0" applyNumberFormat="0" applyFill="0" applyBorder="0" applyAlignment="0" applyProtection="0">
      <protection locked="0"/>
    </xf>
    <xf numFmtId="3" fontId="129" fillId="0" borderId="0">
      <protection locked="0"/>
    </xf>
    <xf numFmtId="38" fontId="130" fillId="0" borderId="0" applyNumberFormat="0" applyFill="0" applyBorder="0" applyAlignment="0" applyProtection="0">
      <protection locked="0"/>
    </xf>
    <xf numFmtId="0" fontId="66" fillId="0" borderId="0" applyNumberFormat="0" applyFill="0" applyBorder="0" applyProtection="0">
      <alignment horizontal="center" wrapText="1"/>
    </xf>
    <xf numFmtId="0" fontId="54" fillId="0" borderId="0">
      <alignment horizontal="center" wrapText="1"/>
      <protection hidden="1"/>
    </xf>
    <xf numFmtId="38" fontId="131" fillId="0" borderId="0" applyNumberFormat="0" applyFill="0" applyBorder="0" applyAlignment="0" applyProtection="0">
      <protection locked="0"/>
    </xf>
    <xf numFmtId="4" fontId="82" fillId="82" borderId="46" applyNumberFormat="0" applyProtection="0">
      <alignment horizontal="right" wrapText="1"/>
    </xf>
    <xf numFmtId="0" fontId="132" fillId="74" borderId="0">
      <alignment horizontal="left"/>
    </xf>
    <xf numFmtId="0" fontId="133" fillId="74" borderId="0">
      <alignment horizontal="right"/>
    </xf>
    <xf numFmtId="0" fontId="88" fillId="83" borderId="0">
      <alignment horizontal="center"/>
    </xf>
    <xf numFmtId="234" fontId="134" fillId="0" borderId="0">
      <alignment horizontal="right"/>
    </xf>
    <xf numFmtId="235" fontId="17" fillId="0" borderId="0">
      <alignment horizontal="right"/>
    </xf>
    <xf numFmtId="235" fontId="17" fillId="0" borderId="0">
      <alignment horizontal="right"/>
    </xf>
    <xf numFmtId="0" fontId="21" fillId="0" borderId="25">
      <alignment horizontal="left" wrapText="1"/>
    </xf>
    <xf numFmtId="0" fontId="21" fillId="0" borderId="25">
      <alignment horizontal="left" wrapText="1"/>
    </xf>
    <xf numFmtId="0" fontId="133" fillId="74" borderId="0">
      <alignment horizontal="right"/>
    </xf>
    <xf numFmtId="0" fontId="135" fillId="83" borderId="0">
      <alignment horizontal="left"/>
    </xf>
    <xf numFmtId="38" fontId="54" fillId="0" borderId="0" applyFont="0" applyFill="0" applyBorder="0" applyAlignment="0" applyProtection="0"/>
    <xf numFmtId="236" fontId="136" fillId="0" borderId="0"/>
    <xf numFmtId="236" fontId="136" fillId="0" borderId="0"/>
    <xf numFmtId="236" fontId="136" fillId="0" borderId="0"/>
    <xf numFmtId="236" fontId="136" fillId="0" borderId="0"/>
    <xf numFmtId="236" fontId="136" fillId="0" borderId="0"/>
    <xf numFmtId="236" fontId="136" fillId="0" borderId="0"/>
    <xf numFmtId="236" fontId="136" fillId="0" borderId="0"/>
    <xf numFmtId="236" fontId="136" fillId="0" borderId="0"/>
    <xf numFmtId="213" fontId="32" fillId="0" borderId="0" applyFont="0" applyFill="0" applyBorder="0" applyAlignment="0" applyProtection="0">
      <protection locked="0"/>
    </xf>
    <xf numFmtId="40" fontId="32" fillId="0" borderId="0" applyFont="0" applyFill="0" applyBorder="0" applyAlignment="0" applyProtection="0">
      <protection locked="0"/>
    </xf>
    <xf numFmtId="237" fontId="47" fillId="0" borderId="0" applyFont="0" applyFill="0" applyBorder="0" applyProtection="0"/>
    <xf numFmtId="238" fontId="47" fillId="0" borderId="0" applyFont="0" applyFill="0" applyBorder="0" applyProtection="0"/>
    <xf numFmtId="41" fontId="17" fillId="0" borderId="0" applyFont="0" applyFill="0" applyBorder="0" applyAlignment="0" applyProtection="0"/>
    <xf numFmtId="42" fontId="54" fillId="0" borderId="0" applyFont="0" applyFill="0" applyBorder="0" applyAlignment="0" applyProtection="0"/>
    <xf numFmtId="0" fontId="137" fillId="0" borderId="0" applyFont="0" applyFill="0" applyBorder="0" applyAlignment="0" applyProtection="0">
      <alignment horizontal="right"/>
    </xf>
    <xf numFmtId="39" fontId="137" fillId="0" borderId="0" applyFont="0" applyFill="0" applyBorder="0" applyAlignment="0" applyProtection="0">
      <alignment horizontal="right"/>
    </xf>
    <xf numFmtId="239" fontId="17" fillId="0" borderId="0" applyFont="0" applyFill="0" applyBorder="0" applyAlignment="0" applyProtection="0">
      <alignment horizontal="right"/>
    </xf>
    <xf numFmtId="240" fontId="32" fillId="0" borderId="0" applyFont="0" applyFill="0" applyBorder="0" applyAlignment="0" applyProtection="0"/>
    <xf numFmtId="241" fontId="138" fillId="0" borderId="0" applyFont="0" applyFill="0" applyBorder="0" applyAlignment="0" applyProtection="0"/>
    <xf numFmtId="242" fontId="138" fillId="0" borderId="0" applyFont="0" applyFill="0" applyBorder="0" applyAlignment="0" applyProtection="0"/>
    <xf numFmtId="243" fontId="21" fillId="0" borderId="0" applyFont="0" applyFill="0" applyBorder="0" applyAlignment="0" applyProtection="0">
      <protection locked="0"/>
    </xf>
    <xf numFmtId="0" fontId="139" fillId="0" borderId="0" applyFont="0" applyFill="0" applyBorder="0" applyAlignment="0" applyProtection="0">
      <alignment horizontal="right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139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0" fillId="0" borderId="0" applyFont="0" applyFill="0" applyBorder="0" applyAlignment="0" applyProtection="0"/>
    <xf numFmtId="40" fontId="17" fillId="0" borderId="0" applyFont="0" applyFill="0" applyBorder="0" applyProtection="0">
      <alignment horizontal="right"/>
    </xf>
    <xf numFmtId="37" fontId="141" fillId="0" borderId="0" applyFont="0" applyFill="0" applyBorder="0" applyAlignment="0" applyProtection="0"/>
    <xf numFmtId="0" fontId="17" fillId="0" borderId="0" applyFont="0" applyFill="0" applyBorder="0" applyAlignment="0" applyProtection="0"/>
    <xf numFmtId="168" fontId="32" fillId="0" borderId="0"/>
    <xf numFmtId="244" fontId="17" fillId="0" borderId="0" applyFont="0" applyFill="0" applyBorder="0" applyAlignment="0" applyProtection="0"/>
    <xf numFmtId="217" fontId="91" fillId="0" borderId="47"/>
    <xf numFmtId="217" fontId="91" fillId="0" borderId="47"/>
    <xf numFmtId="217" fontId="91" fillId="0" borderId="47"/>
    <xf numFmtId="217" fontId="91" fillId="0" borderId="47"/>
    <xf numFmtId="217" fontId="91" fillId="0" borderId="47"/>
    <xf numFmtId="217" fontId="91" fillId="0" borderId="47"/>
    <xf numFmtId="0" fontId="17" fillId="0" borderId="0">
      <protection locked="0"/>
    </xf>
    <xf numFmtId="0" fontId="142" fillId="0" borderId="0"/>
    <xf numFmtId="0" fontId="53" fillId="0" borderId="0"/>
    <xf numFmtId="217" fontId="53" fillId="0" borderId="0"/>
    <xf numFmtId="245" fontId="17" fillId="0" borderId="0" applyFont="0" applyFill="0" applyBorder="0" applyAlignment="0" applyProtection="0">
      <alignment horizontal="left"/>
    </xf>
    <xf numFmtId="245" fontId="17" fillId="0" borderId="0" applyFont="0" applyFill="0" applyBorder="0" applyAlignment="0" applyProtection="0">
      <alignment horizontal="left"/>
    </xf>
    <xf numFmtId="245" fontId="17" fillId="0" borderId="0" applyFont="0" applyFill="0" applyBorder="0" applyAlignment="0" applyProtection="0">
      <alignment horizontal="left"/>
    </xf>
    <xf numFmtId="245" fontId="17" fillId="0" borderId="0" applyFont="0" applyFill="0" applyBorder="0" applyAlignment="0" applyProtection="0">
      <alignment horizontal="left"/>
    </xf>
    <xf numFmtId="3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245" fontId="17" fillId="0" borderId="0" applyFont="0" applyFill="0" applyBorder="0" applyAlignment="0" applyProtection="0">
      <alignment horizontal="left"/>
    </xf>
    <xf numFmtId="3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245" fontId="17" fillId="0" borderId="0" applyFont="0" applyFill="0" applyBorder="0" applyAlignment="0" applyProtection="0">
      <alignment horizontal="left"/>
    </xf>
    <xf numFmtId="245" fontId="17" fillId="0" borderId="0" applyFont="0" applyFill="0" applyBorder="0" applyAlignment="0" applyProtection="0">
      <alignment horizontal="left"/>
    </xf>
    <xf numFmtId="245" fontId="17" fillId="0" borderId="0" applyFont="0" applyFill="0" applyBorder="0" applyAlignment="0" applyProtection="0">
      <alignment horizontal="left"/>
    </xf>
    <xf numFmtId="245" fontId="17" fillId="0" borderId="0" applyFont="0" applyFill="0" applyBorder="0" applyAlignment="0" applyProtection="0">
      <alignment horizontal="left"/>
    </xf>
    <xf numFmtId="3" fontId="144" fillId="0" borderId="0" applyFont="0" applyFill="0" applyBorder="0" applyAlignment="0" applyProtection="0"/>
    <xf numFmtId="246" fontId="17" fillId="0" borderId="0" applyFont="0" applyFill="0" applyBorder="0" applyAlignment="0" applyProtection="0">
      <alignment horizontal="left"/>
    </xf>
    <xf numFmtId="0" fontId="142" fillId="0" borderId="0"/>
    <xf numFmtId="0" fontId="53" fillId="0" borderId="0"/>
    <xf numFmtId="0" fontId="53" fillId="0" borderId="0"/>
    <xf numFmtId="246" fontId="17" fillId="0" borderId="0" applyFont="0" applyFill="0" applyBorder="0" applyAlignment="0" applyProtection="0">
      <alignment horizontal="left"/>
    </xf>
    <xf numFmtId="246" fontId="17" fillId="0" borderId="0" applyFont="0" applyFill="0" applyBorder="0" applyAlignment="0" applyProtection="0">
      <alignment horizontal="left"/>
    </xf>
    <xf numFmtId="246" fontId="17" fillId="0" borderId="0" applyFont="0" applyFill="0" applyBorder="0">
      <alignment horizontal="right"/>
      <protection locked="0"/>
    </xf>
    <xf numFmtId="246" fontId="17" fillId="0" borderId="0" applyFont="0" applyFill="0" applyBorder="0">
      <alignment horizontal="right"/>
      <protection locked="0"/>
    </xf>
    <xf numFmtId="246" fontId="17" fillId="0" borderId="0" applyFont="0" applyFill="0" applyBorder="0">
      <alignment horizontal="right"/>
      <protection locked="0"/>
    </xf>
    <xf numFmtId="246" fontId="17" fillId="0" borderId="0" applyFont="0" applyFill="0" applyBorder="0" applyAlignment="0">
      <alignment horizontal="left"/>
    </xf>
    <xf numFmtId="247" fontId="17" fillId="0" borderId="0" applyFont="0" applyFill="0" applyBorder="0" applyAlignment="0" applyProtection="0">
      <alignment horizontal="left"/>
    </xf>
    <xf numFmtId="248" fontId="17" fillId="0" borderId="0" applyFont="0" applyFill="0" applyBorder="0" applyAlignment="0" applyProtection="0">
      <alignment horizontal="left"/>
    </xf>
    <xf numFmtId="248" fontId="17" fillId="0" borderId="0" applyFont="0" applyFill="0" applyBorder="0" applyAlignment="0" applyProtection="0">
      <alignment horizontal="left"/>
    </xf>
    <xf numFmtId="249" fontId="17" fillId="0" borderId="0">
      <alignment horizontal="right"/>
    </xf>
    <xf numFmtId="250" fontId="17" fillId="0" borderId="0">
      <alignment horizontal="right"/>
    </xf>
    <xf numFmtId="0" fontId="145" fillId="0" borderId="27" applyBorder="0" applyProtection="0"/>
    <xf numFmtId="0" fontId="146" fillId="0" borderId="48" applyFont="0" applyBorder="0" applyProtection="0">
      <alignment vertical="top" wrapText="1"/>
    </xf>
    <xf numFmtId="0" fontId="147" fillId="84" borderId="0">
      <alignment horizontal="center" vertical="center" wrapText="1"/>
    </xf>
    <xf numFmtId="0" fontId="148" fillId="0" borderId="0" applyFill="0" applyBorder="0" applyAlignment="0" applyProtection="0">
      <protection locked="0"/>
    </xf>
    <xf numFmtId="0" fontId="147" fillId="84" borderId="0">
      <alignment horizontal="center" vertical="center" wrapText="1"/>
    </xf>
    <xf numFmtId="217" fontId="149" fillId="0" borderId="0" applyFill="0" applyBorder="0">
      <alignment horizontal="left"/>
    </xf>
    <xf numFmtId="0" fontId="150" fillId="0" borderId="0">
      <alignment horizontal="left" vertical="center" indent="1"/>
    </xf>
    <xf numFmtId="10" fontId="17" fillId="0" borderId="0"/>
    <xf numFmtId="0" fontId="151" fillId="0" borderId="0" applyNumberFormat="0" applyAlignment="0">
      <alignment horizontal="left"/>
    </xf>
    <xf numFmtId="0" fontId="151" fillId="0" borderId="0" applyNumberFormat="0" applyAlignment="0">
      <alignment horizontal="left"/>
    </xf>
    <xf numFmtId="0" fontId="151" fillId="0" borderId="0" applyNumberFormat="0" applyAlignment="0">
      <alignment horizontal="left"/>
    </xf>
    <xf numFmtId="0" fontId="151" fillId="0" borderId="0" applyNumberFormat="0" applyAlignment="0">
      <alignment horizontal="left"/>
    </xf>
    <xf numFmtId="0" fontId="151" fillId="0" borderId="0" applyNumberFormat="0" applyAlignment="0">
      <alignment horizontal="left"/>
    </xf>
    <xf numFmtId="0" fontId="55" fillId="0" borderId="0" applyNumberFormat="0" applyAlignment="0"/>
    <xf numFmtId="0" fontId="152" fillId="0" borderId="25" applyNumberFormat="0" applyFill="0" applyBorder="0" applyAlignment="0" applyProtection="0"/>
    <xf numFmtId="0" fontId="152" fillId="0" borderId="25" applyNumberFormat="0" applyFill="0" applyBorder="0" applyAlignment="0" applyProtection="0"/>
    <xf numFmtId="0" fontId="153" fillId="81" borderId="49" applyNumberFormat="0" applyFill="0" applyBorder="0" applyAlignment="0" applyProtection="0">
      <alignment horizontal="center" textRotation="255"/>
    </xf>
    <xf numFmtId="251" fontId="17" fillId="0" borderId="0" applyFill="0" applyBorder="0">
      <alignment horizontal="right"/>
      <protection locked="0"/>
    </xf>
    <xf numFmtId="0" fontId="154" fillId="0" borderId="5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217" fontId="43" fillId="0" borderId="0"/>
    <xf numFmtId="217" fontId="43" fillId="0" borderId="0"/>
    <xf numFmtId="252" fontId="66" fillId="0" borderId="51" applyFont="0" applyFill="0" applyBorder="0" applyAlignment="0" applyProtection="0"/>
    <xf numFmtId="6" fontId="32" fillId="0" borderId="0" applyFont="0" applyFill="0" applyBorder="0" applyAlignment="0" applyProtection="0">
      <protection locked="0"/>
    </xf>
    <xf numFmtId="8" fontId="32" fillId="0" borderId="0" applyFont="0" applyFill="0" applyBorder="0" applyAlignment="0" applyProtection="0">
      <protection locked="0"/>
    </xf>
    <xf numFmtId="253" fontId="47" fillId="0" borderId="0" applyFont="0" applyFill="0" applyBorder="0" applyProtection="0"/>
    <xf numFmtId="254" fontId="47" fillId="0" borderId="0" applyFont="0" applyFill="0" applyBorder="0" applyProtection="0"/>
    <xf numFmtId="6" fontId="66" fillId="0" borderId="0">
      <alignment horizontal="center"/>
    </xf>
    <xf numFmtId="217" fontId="85" fillId="0" borderId="0" applyFont="0" applyFill="0" applyBorder="0" applyAlignment="0" applyProtection="0"/>
    <xf numFmtId="0" fontId="155" fillId="0" borderId="0" applyFont="0" applyFill="0" applyBorder="0" applyAlignment="0" applyProtection="0"/>
    <xf numFmtId="8" fontId="156" fillId="0" borderId="52">
      <protection locked="0"/>
    </xf>
    <xf numFmtId="8" fontId="156" fillId="0" borderId="52">
      <protection locked="0"/>
    </xf>
    <xf numFmtId="8" fontId="156" fillId="0" borderId="52">
      <protection locked="0"/>
    </xf>
    <xf numFmtId="8" fontId="156" fillId="0" borderId="52">
      <protection locked="0"/>
    </xf>
    <xf numFmtId="255" fontId="17" fillId="0" borderId="0" applyFont="0" applyFill="0" applyBorder="0" applyAlignment="0" applyProtection="0">
      <alignment horizontal="right"/>
    </xf>
    <xf numFmtId="256" fontId="138" fillId="0" borderId="0" applyFont="0" applyFill="0" applyBorder="0" applyAlignment="0" applyProtection="0"/>
    <xf numFmtId="257" fontId="138" fillId="0" borderId="0" applyFont="0" applyFill="0" applyBorder="0" applyAlignment="0" applyProtection="0"/>
    <xf numFmtId="258" fontId="138" fillId="0" borderId="0" applyFont="0" applyFill="0" applyBorder="0" applyAlignment="0" applyProtection="0"/>
    <xf numFmtId="259" fontId="21" fillId="0" borderId="0" applyFont="0" applyFill="0" applyBorder="0" applyAlignment="0" applyProtection="0">
      <protection locked="0"/>
    </xf>
    <xf numFmtId="0" fontId="139" fillId="0" borderId="0" applyFont="0" applyFill="0" applyBorder="0" applyAlignment="0" applyProtection="0">
      <alignment horizontal="right"/>
    </xf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6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66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8" fontId="54" fillId="39" borderId="0" applyFont="0" applyFill="0" applyBorder="0" applyAlignment="0" applyProtection="0"/>
    <xf numFmtId="8" fontId="54" fillId="39" borderId="0" applyFont="0" applyFill="0" applyBorder="0" applyAlignment="0" applyProtection="0"/>
    <xf numFmtId="260" fontId="157" fillId="0" borderId="0" applyFont="0" applyFill="0" applyBorder="0" applyAlignment="0" applyProtection="0"/>
    <xf numFmtId="261" fontId="17" fillId="0" borderId="0" applyFont="0" applyFill="0" applyBorder="0" applyAlignment="0" applyProtection="0"/>
    <xf numFmtId="0" fontId="66" fillId="0" borderId="51" applyFont="0" applyFill="0" applyBorder="0" applyAlignment="0" applyProtection="0"/>
    <xf numFmtId="0" fontId="17" fillId="0" borderId="0">
      <protection locked="0"/>
    </xf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2" fontId="143" fillId="0" borderId="0" applyFont="0" applyFill="0" applyBorder="0" applyAlignment="0" applyProtection="0"/>
    <xf numFmtId="263" fontId="17" fillId="0" borderId="0" applyFont="0" applyFill="0" applyBorder="0" applyAlignment="0" applyProtection="0">
      <alignment horizontal="left"/>
    </xf>
    <xf numFmtId="208" fontId="17" fillId="0" borderId="0" applyFont="0" applyFill="0" applyBorder="0" applyAlignment="0" applyProtection="0">
      <alignment horizontal="left"/>
    </xf>
    <xf numFmtId="208" fontId="17" fillId="0" borderId="0" applyFont="0" applyFill="0" applyBorder="0" applyAlignment="0" applyProtection="0">
      <alignment horizontal="left"/>
    </xf>
    <xf numFmtId="264" fontId="139" fillId="0" borderId="0" applyFill="0" applyBorder="0" applyProtection="0">
      <alignment vertical="center"/>
    </xf>
    <xf numFmtId="265" fontId="17" fillId="0" borderId="0" applyFill="0" applyBorder="0">
      <alignment horizontal="right"/>
    </xf>
    <xf numFmtId="200" fontId="17" fillId="39" borderId="0"/>
    <xf numFmtId="0" fontId="158" fillId="0" borderId="0" applyNumberFormat="0" applyFill="0" applyBorder="0" applyAlignment="0" applyProtection="0">
      <alignment horizontal="left"/>
    </xf>
    <xf numFmtId="0" fontId="159" fillId="0" borderId="0" applyNumberFormat="0" applyFill="0" applyBorder="0" applyAlignment="0" applyProtection="0">
      <alignment horizontal="left"/>
    </xf>
    <xf numFmtId="0" fontId="158" fillId="0" borderId="0" applyNumberFormat="0" applyFill="0" applyBorder="0" applyAlignment="0" applyProtection="0">
      <alignment horizontal="left"/>
    </xf>
    <xf numFmtId="0" fontId="160" fillId="0" borderId="0" applyNumberFormat="0" applyFill="0" applyBorder="0" applyAlignment="0" applyProtection="0">
      <alignment horizontal="right"/>
    </xf>
    <xf numFmtId="44" fontId="17" fillId="0" borderId="0" applyFont="0" applyFill="0" applyBorder="0" applyAlignment="0" applyProtection="0"/>
    <xf numFmtId="266" fontId="17" fillId="0" borderId="0" applyFont="0" applyFill="0" applyBorder="0" applyAlignment="0" applyProtection="0"/>
    <xf numFmtId="267" fontId="17" fillId="0" borderId="0" applyFont="0" applyFill="0" applyBorder="0" applyAlignment="0" applyProtection="0"/>
    <xf numFmtId="268" fontId="17" fillId="0" borderId="0" applyFont="0" applyFill="0" applyBorder="0" applyAlignment="0" applyProtection="0"/>
    <xf numFmtId="269" fontId="17" fillId="0" borderId="0" applyNumberFormat="0">
      <alignment horizontal="right"/>
    </xf>
    <xf numFmtId="168" fontId="17" fillId="0" borderId="25"/>
    <xf numFmtId="168" fontId="17" fillId="0" borderId="25"/>
    <xf numFmtId="270" fontId="17" fillId="0" borderId="25">
      <alignment horizontal="left"/>
    </xf>
    <xf numFmtId="270" fontId="17" fillId="0" borderId="25">
      <alignment horizontal="left"/>
    </xf>
    <xf numFmtId="0" fontId="17" fillId="85" borderId="0" applyNumberFormat="0" applyBorder="0" applyAlignment="0" applyProtection="0"/>
    <xf numFmtId="271" fontId="17" fillId="0" borderId="0" applyFont="0" applyFill="0" applyBorder="0" applyAlignment="0" applyProtection="0"/>
    <xf numFmtId="271" fontId="17" fillId="0" borderId="0" applyFont="0" applyFill="0" applyBorder="0" applyAlignment="0" applyProtection="0"/>
    <xf numFmtId="271" fontId="17" fillId="0" borderId="0" applyFont="0" applyFill="0" applyBorder="0" applyAlignment="0" applyProtection="0"/>
    <xf numFmtId="0" fontId="17" fillId="0" borderId="0">
      <protection locked="0"/>
    </xf>
    <xf numFmtId="0" fontId="53" fillId="0" borderId="0"/>
    <xf numFmtId="15" fontId="82" fillId="0" borderId="0" applyFill="0" applyBorder="0" applyAlignment="0"/>
    <xf numFmtId="272" fontId="82" fillId="43" borderId="0" applyFont="0" applyFill="0" applyBorder="0" applyAlignment="0" applyProtection="0"/>
    <xf numFmtId="273" fontId="161" fillId="43" borderId="53" applyFont="0" applyFill="0" applyBorder="0" applyAlignment="0" applyProtection="0"/>
    <xf numFmtId="213" fontId="66" fillId="43" borderId="0" applyFont="0" applyFill="0" applyBorder="0" applyAlignment="0" applyProtection="0"/>
    <xf numFmtId="17" fontId="82" fillId="0" borderId="0" applyFill="0" applyBorder="0">
      <alignment horizontal="right"/>
    </xf>
    <xf numFmtId="274" fontId="82" fillId="0" borderId="23"/>
    <xf numFmtId="274" fontId="82" fillId="0" borderId="23"/>
    <xf numFmtId="275" fontId="66" fillId="0" borderId="0"/>
    <xf numFmtId="15" fontId="17" fillId="0" borderId="0"/>
    <xf numFmtId="15" fontId="17" fillId="0" borderId="0"/>
    <xf numFmtId="15" fontId="17" fillId="0" borderId="0"/>
    <xf numFmtId="15" fontId="17" fillId="0" borderId="0"/>
    <xf numFmtId="14" fontId="54" fillId="0" borderId="0"/>
    <xf numFmtId="14" fontId="54" fillId="0" borderId="0"/>
    <xf numFmtId="14" fontId="54" fillId="0" borderId="0"/>
    <xf numFmtId="15" fontId="17" fillId="0" borderId="0"/>
    <xf numFmtId="14" fontId="54" fillId="0" borderId="0"/>
    <xf numFmtId="14" fontId="54" fillId="0" borderId="0"/>
    <xf numFmtId="14" fontId="54" fillId="0" borderId="0"/>
    <xf numFmtId="15" fontId="17" fillId="0" borderId="0"/>
    <xf numFmtId="15" fontId="17" fillId="0" borderId="0"/>
    <xf numFmtId="15" fontId="17" fillId="0" borderId="0"/>
    <xf numFmtId="15" fontId="17" fillId="0" borderId="0"/>
    <xf numFmtId="276" fontId="17" fillId="0" borderId="0" applyFont="0" applyFill="0" applyBorder="0" applyAlignment="0" applyProtection="0"/>
    <xf numFmtId="14" fontId="66" fillId="0" borderId="0" applyFont="0" applyFill="0" applyBorder="0" applyAlignment="0" applyProtection="0"/>
    <xf numFmtId="14" fontId="60" fillId="0" borderId="0" applyFill="0" applyBorder="0" applyAlignment="0"/>
    <xf numFmtId="14" fontId="41" fillId="0" borderId="0" applyFont="0" applyFill="0" applyBorder="0" applyAlignment="0"/>
    <xf numFmtId="14" fontId="17" fillId="0" borderId="0" applyFill="0" applyBorder="0">
      <alignment horizontal="center"/>
    </xf>
    <xf numFmtId="273" fontId="82" fillId="0" borderId="0" applyFill="0" applyBorder="0">
      <alignment horizontal="right"/>
    </xf>
    <xf numFmtId="277" fontId="17" fillId="0" borderId="0" applyFont="0" applyFill="0" applyBorder="0" applyAlignment="0" applyProtection="0"/>
    <xf numFmtId="17" fontId="162" fillId="43" borderId="0">
      <alignment horizontal="center"/>
      <protection locked="0"/>
    </xf>
    <xf numFmtId="278" fontId="83" fillId="0" borderId="0" applyFont="0" applyFill="0" applyBorder="0" applyAlignment="0" applyProtection="0">
      <alignment horizontal="center" vertical="center"/>
    </xf>
    <xf numFmtId="278" fontId="83" fillId="0" borderId="0" applyFont="0" applyFill="0" applyBorder="0" applyAlignment="0" applyProtection="0">
      <alignment horizontal="center" vertical="center"/>
    </xf>
    <xf numFmtId="14" fontId="119" fillId="0" borderId="0" applyFont="0" applyFill="0" applyBorder="0" applyAlignment="0" applyProtection="0">
      <alignment horizontal="center"/>
    </xf>
    <xf numFmtId="279" fontId="119" fillId="0" borderId="0" applyFont="0" applyFill="0" applyBorder="0" applyAlignment="0" applyProtection="0">
      <alignment horizontal="center"/>
    </xf>
    <xf numFmtId="0" fontId="99" fillId="0" borderId="54"/>
    <xf numFmtId="1" fontId="21" fillId="82" borderId="25">
      <alignment horizontal="center" wrapText="1"/>
    </xf>
    <xf numFmtId="1" fontId="21" fillId="82" borderId="25">
      <alignment horizontal="center" wrapText="1"/>
    </xf>
    <xf numFmtId="39" fontId="17" fillId="38" borderId="25" applyNumberFormat="0">
      <alignment horizontal="center"/>
    </xf>
    <xf numFmtId="39" fontId="17" fillId="38" borderId="25" applyNumberFormat="0">
      <alignment horizontal="center"/>
    </xf>
    <xf numFmtId="0" fontId="17" fillId="0" borderId="0"/>
    <xf numFmtId="280" fontId="120" fillId="0" borderId="0"/>
    <xf numFmtId="0" fontId="54" fillId="86" borderId="0"/>
    <xf numFmtId="0" fontId="163" fillId="39" borderId="0" applyNumberFormat="0" applyBorder="0" applyAlignment="0" applyProtection="0"/>
    <xf numFmtId="38" fontId="54" fillId="0" borderId="55">
      <alignment vertical="center"/>
    </xf>
    <xf numFmtId="39" fontId="50" fillId="0" borderId="0">
      <alignment horizontal="center"/>
    </xf>
    <xf numFmtId="281" fontId="17" fillId="0" borderId="0" applyFont="0" applyFill="0" applyBorder="0" applyAlignment="0" applyProtection="0"/>
    <xf numFmtId="282" fontId="17" fillId="0" borderId="0" applyFont="0" applyFill="0" applyBorder="0" applyAlignment="0" applyProtection="0"/>
    <xf numFmtId="1" fontId="88" fillId="0" borderId="14" applyNumberFormat="0">
      <alignment horizontal="center"/>
    </xf>
    <xf numFmtId="283" fontId="90" fillId="0" borderId="14">
      <alignment horizontal="center"/>
    </xf>
    <xf numFmtId="0" fontId="164" fillId="0" borderId="0">
      <protection locked="0"/>
    </xf>
    <xf numFmtId="0" fontId="165" fillId="0" borderId="0">
      <alignment horizontal="left" indent="1"/>
    </xf>
    <xf numFmtId="0" fontId="109" fillId="87" borderId="0" applyNumberFormat="0">
      <alignment horizontal="left"/>
    </xf>
    <xf numFmtId="0" fontId="109" fillId="88" borderId="0" applyNumberFormat="0">
      <alignment horizontal="left"/>
    </xf>
    <xf numFmtId="0" fontId="109" fillId="38" borderId="0" applyNumberFormat="0">
      <alignment horizontal="left"/>
    </xf>
    <xf numFmtId="0" fontId="109" fillId="89" borderId="0" applyNumberFormat="0">
      <alignment horizontal="left"/>
    </xf>
    <xf numFmtId="0" fontId="109" fillId="77" borderId="0" applyNumberFormat="0">
      <alignment horizontal="left"/>
    </xf>
    <xf numFmtId="0" fontId="109" fillId="90" borderId="0" applyNumberFormat="0">
      <alignment horizontal="left"/>
    </xf>
    <xf numFmtId="284" fontId="17" fillId="0" borderId="0"/>
    <xf numFmtId="285" fontId="17" fillId="0" borderId="0"/>
    <xf numFmtId="286" fontId="17" fillId="0" borderId="0"/>
    <xf numFmtId="286" fontId="166" fillId="91" borderId="0"/>
    <xf numFmtId="287" fontId="97" fillId="0" borderId="0" applyFont="0" applyFill="0" applyBorder="0" applyProtection="0"/>
    <xf numFmtId="288" fontId="97" fillId="0" borderId="0" applyFont="0" applyFill="0" applyBorder="0" applyProtection="0"/>
    <xf numFmtId="289" fontId="97" fillId="0" borderId="0" applyFont="0" applyFill="0" applyBorder="0" applyProtection="0"/>
    <xf numFmtId="284" fontId="17" fillId="0" borderId="0"/>
    <xf numFmtId="0" fontId="17" fillId="0" borderId="0" applyFill="0" applyBorder="0" applyProtection="0">
      <alignment horizontal="right"/>
    </xf>
    <xf numFmtId="0" fontId="17" fillId="0" borderId="0" applyFill="0" applyBorder="0" applyProtection="0">
      <alignment horizontal="right"/>
    </xf>
    <xf numFmtId="0" fontId="17" fillId="0" borderId="0" applyFill="0" applyBorder="0" applyProtection="0">
      <alignment horizontal="right"/>
    </xf>
    <xf numFmtId="0" fontId="91" fillId="0" borderId="0" applyFont="0" applyFill="0" applyBorder="0" applyAlignment="0" applyProtection="0"/>
    <xf numFmtId="6" fontId="83" fillId="0" borderId="0" applyFont="0" applyFill="0" applyBorder="0" applyAlignment="0" applyProtection="0"/>
    <xf numFmtId="200" fontId="17" fillId="0" borderId="56" applyNumberFormat="0" applyFont="0" applyFill="0" applyAlignment="0" applyProtection="0"/>
    <xf numFmtId="0" fontId="99" fillId="0" borderId="54"/>
    <xf numFmtId="290" fontId="167" fillId="0" borderId="42" applyNumberFormat="0" applyBorder="0"/>
    <xf numFmtId="290" fontId="167" fillId="0" borderId="42" applyNumberFormat="0" applyBorder="0"/>
    <xf numFmtId="290" fontId="167" fillId="0" borderId="42" applyNumberFormat="0" applyBorder="0"/>
    <xf numFmtId="290" fontId="167" fillId="0" borderId="42" applyNumberFormat="0" applyBorder="0"/>
    <xf numFmtId="291" fontId="66" fillId="73" borderId="0" applyNumberFormat="0" applyBorder="0" applyAlignment="0" applyProtection="0">
      <alignment horizontal="right"/>
    </xf>
    <xf numFmtId="222" fontId="17" fillId="0" borderId="0">
      <alignment horizontal="right"/>
    </xf>
    <xf numFmtId="1" fontId="17" fillId="0" borderId="0">
      <alignment horizontal="right"/>
    </xf>
    <xf numFmtId="1" fontId="17" fillId="0" borderId="0">
      <alignment horizontal="right"/>
    </xf>
    <xf numFmtId="292" fontId="17" fillId="0" borderId="0">
      <alignment horizontal="right"/>
    </xf>
    <xf numFmtId="49" fontId="17" fillId="0" borderId="0">
      <alignment horizontal="left"/>
    </xf>
    <xf numFmtId="49" fontId="17" fillId="0" borderId="0">
      <alignment horizontal="right"/>
    </xf>
    <xf numFmtId="293" fontId="17" fillId="0" borderId="0">
      <alignment horizontal="left"/>
    </xf>
    <xf numFmtId="222" fontId="17" fillId="39" borderId="25">
      <alignment horizontal="center"/>
    </xf>
    <xf numFmtId="222" fontId="17" fillId="39" borderId="25">
      <alignment horizontal="center"/>
    </xf>
    <xf numFmtId="0" fontId="168" fillId="92" borderId="25">
      <protection locked="0"/>
    </xf>
    <xf numFmtId="0" fontId="168" fillId="92" borderId="25">
      <protection locked="0"/>
    </xf>
    <xf numFmtId="294" fontId="169" fillId="0" borderId="57">
      <protection locked="0"/>
    </xf>
    <xf numFmtId="0" fontId="170" fillId="93" borderId="0" applyNumberFormat="0" applyBorder="0" applyAlignment="0" applyProtection="0"/>
    <xf numFmtId="0" fontId="170" fillId="94" borderId="0" applyNumberFormat="0" applyBorder="0" applyAlignment="0" applyProtection="0"/>
    <xf numFmtId="0" fontId="170" fillId="95" borderId="0" applyNumberFormat="0" applyBorder="0" applyAlignment="0" applyProtection="0"/>
    <xf numFmtId="0" fontId="17" fillId="0" borderId="0" applyFont="0" applyBorder="0">
      <alignment horizontal="left" vertical="center" indent="1"/>
    </xf>
    <xf numFmtId="0" fontId="171" fillId="0" borderId="0">
      <protection locked="0"/>
    </xf>
    <xf numFmtId="0" fontId="171" fillId="0" borderId="0">
      <protection locked="0"/>
    </xf>
    <xf numFmtId="42" fontId="54" fillId="0" borderId="0" applyFill="0" applyBorder="0" applyAlignment="0"/>
    <xf numFmtId="217" fontId="85" fillId="0" borderId="0" applyFill="0" applyBorder="0" applyAlignment="0"/>
    <xf numFmtId="42" fontId="54" fillId="0" borderId="0" applyFill="0" applyBorder="0" applyAlignment="0"/>
    <xf numFmtId="225" fontId="17" fillId="0" borderId="0" applyFill="0" applyBorder="0" applyAlignment="0"/>
    <xf numFmtId="217" fontId="85" fillId="0" borderId="0" applyFill="0" applyBorder="0" applyAlignment="0"/>
    <xf numFmtId="0" fontId="172" fillId="0" borderId="0" applyNumberFormat="0" applyAlignment="0">
      <alignment horizontal="left"/>
    </xf>
    <xf numFmtId="0" fontId="172" fillId="0" borderId="0" applyNumberFormat="0" applyAlignment="0">
      <alignment horizontal="left"/>
    </xf>
    <xf numFmtId="0" fontId="172" fillId="0" borderId="0" applyNumberFormat="0" applyAlignment="0">
      <alignment horizontal="left"/>
    </xf>
    <xf numFmtId="0" fontId="172" fillId="0" borderId="0" applyNumberFormat="0" applyAlignment="0">
      <alignment horizontal="left"/>
    </xf>
    <xf numFmtId="0" fontId="172" fillId="0" borderId="0" applyNumberFormat="0" applyAlignment="0">
      <alignment horizontal="left"/>
    </xf>
    <xf numFmtId="17" fontId="173" fillId="96" borderId="0">
      <alignment horizontal="left"/>
    </xf>
    <xf numFmtId="9" fontId="174" fillId="0" borderId="25" applyNumberFormat="0" applyBorder="0" applyAlignment="0">
      <protection locked="0"/>
    </xf>
    <xf numFmtId="9" fontId="174" fillId="0" borderId="25" applyNumberFormat="0" applyBorder="0" applyAlignment="0">
      <protection locked="0"/>
    </xf>
    <xf numFmtId="0" fontId="17" fillId="78" borderId="0" applyNumberFormat="0" applyBorder="0" applyAlignment="0" applyProtection="0"/>
    <xf numFmtId="0" fontId="175" fillId="83" borderId="0" applyNumberFormat="0" applyBorder="0" applyAlignment="0">
      <protection locked="0"/>
    </xf>
    <xf numFmtId="0" fontId="176" fillId="78" borderId="0" applyNumberFormat="0" applyBorder="0" applyAlignment="0">
      <protection locked="0"/>
    </xf>
    <xf numFmtId="0" fontId="177" fillId="0" borderId="0" applyNumberFormat="0" applyFill="0" applyBorder="0" applyAlignment="0" applyProtection="0"/>
    <xf numFmtId="0" fontId="177" fillId="78" borderId="0" applyNumberFormat="0" applyBorder="0" applyAlignment="0"/>
    <xf numFmtId="0" fontId="95" fillId="0" borderId="34"/>
    <xf numFmtId="0" fontId="67" fillId="78" borderId="0" applyNumberFormat="0" applyBorder="0" applyAlignment="0">
      <protection locked="0"/>
    </xf>
    <xf numFmtId="0" fontId="168" fillId="73" borderId="25">
      <protection hidden="1"/>
    </xf>
    <xf numFmtId="0" fontId="168" fillId="73" borderId="25">
      <protection hidden="1"/>
    </xf>
    <xf numFmtId="295" fontId="178" fillId="97" borderId="25" applyNumberFormat="0" applyFont="0" applyBorder="0" applyAlignment="0" applyProtection="0">
      <alignment horizontal="center" vertical="center"/>
    </xf>
    <xf numFmtId="295" fontId="178" fillId="97" borderId="25" applyNumberFormat="0" applyFont="0" applyBorder="0" applyAlignment="0" applyProtection="0">
      <alignment horizontal="center" vertical="center"/>
    </xf>
    <xf numFmtId="0" fontId="17" fillId="0" borderId="0" applyFont="0" applyFill="0" applyBorder="0" applyAlignment="0" applyProtection="0"/>
    <xf numFmtId="296" fontId="17" fillId="0" borderId="0" applyFont="0" applyFill="0" applyBorder="0" applyAlignment="0" applyProtection="0"/>
    <xf numFmtId="296" fontId="17" fillId="0" borderId="0" applyFont="0" applyFill="0" applyBorder="0" applyAlignment="0" applyProtection="0"/>
    <xf numFmtId="296" fontId="179" fillId="0" borderId="0" applyFont="0" applyFill="0" applyBorder="0" applyAlignment="0" applyProtection="0"/>
    <xf numFmtId="296" fontId="179" fillId="0" borderId="0" applyFont="0" applyFill="0" applyBorder="0" applyAlignment="0" applyProtection="0"/>
    <xf numFmtId="296" fontId="17" fillId="0" borderId="0" applyFont="0" applyFill="0" applyBorder="0" applyAlignment="0" applyProtection="0"/>
    <xf numFmtId="297" fontId="17" fillId="0" borderId="0"/>
    <xf numFmtId="297" fontId="166" fillId="91" borderId="0"/>
    <xf numFmtId="222" fontId="17" fillId="0" borderId="0" applyFont="0" applyFill="0" applyBorder="0" applyAlignment="0" applyProtection="0"/>
    <xf numFmtId="0" fontId="180" fillId="98" borderId="0" applyNumberFormat="0" applyBorder="0" applyAlignment="0" applyProtection="0">
      <alignment horizontal="center" vertical="center"/>
    </xf>
    <xf numFmtId="0" fontId="18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7" fontId="17" fillId="0" borderId="23"/>
    <xf numFmtId="37" fontId="17" fillId="0" borderId="23"/>
    <xf numFmtId="0" fontId="164" fillId="0" borderId="0">
      <protection locked="0"/>
    </xf>
    <xf numFmtId="0" fontId="164" fillId="0" borderId="0">
      <protection locked="0"/>
    </xf>
    <xf numFmtId="0" fontId="164" fillId="0" borderId="0">
      <protection locked="0"/>
    </xf>
    <xf numFmtId="0" fontId="164" fillId="0" borderId="0">
      <protection locked="0"/>
    </xf>
    <xf numFmtId="0" fontId="164" fillId="0" borderId="0">
      <protection locked="0"/>
    </xf>
    <xf numFmtId="0" fontId="164" fillId="0" borderId="0">
      <protection locked="0"/>
    </xf>
    <xf numFmtId="0" fontId="164" fillId="0" borderId="0">
      <protection locked="0"/>
    </xf>
    <xf numFmtId="298" fontId="97" fillId="0" borderId="0" applyFont="0" applyFill="0" applyBorder="0" applyProtection="0"/>
    <xf numFmtId="299" fontId="97" fillId="0" borderId="0" applyFont="0" applyFill="0" applyBorder="0" applyProtection="0"/>
    <xf numFmtId="300" fontId="97" fillId="0" borderId="0" applyFont="0" applyFill="0" applyBorder="0" applyProtection="0"/>
    <xf numFmtId="0" fontId="164" fillId="0" borderId="0">
      <protection locked="0"/>
    </xf>
    <xf numFmtId="0" fontId="164" fillId="0" borderId="0">
      <protection locked="0"/>
    </xf>
    <xf numFmtId="0" fontId="183" fillId="0" borderId="0" applyBorder="0">
      <alignment horizontal="right"/>
    </xf>
    <xf numFmtId="0" fontId="32" fillId="0" borderId="0"/>
    <xf numFmtId="301" fontId="17" fillId="0" borderId="0"/>
    <xf numFmtId="301" fontId="17" fillId="0" borderId="0"/>
    <xf numFmtId="0" fontId="17" fillId="0" borderId="0">
      <protection locked="0"/>
    </xf>
    <xf numFmtId="251" fontId="17" fillId="0" borderId="0"/>
    <xf numFmtId="302" fontId="17" fillId="43" borderId="0" applyFont="0" applyFill="0" applyBorder="0" applyAlignment="0"/>
    <xf numFmtId="2" fontId="120" fillId="0" borderId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213" fontId="53" fillId="0" borderId="0">
      <alignment horizontal="right"/>
    </xf>
    <xf numFmtId="0" fontId="53" fillId="0" borderId="0"/>
    <xf numFmtId="0" fontId="184" fillId="0" borderId="0" applyNumberFormat="0" applyFill="0" applyBorder="0" applyAlignment="0" applyProtection="0">
      <alignment vertical="top"/>
      <protection locked="0"/>
    </xf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7" fillId="0" borderId="0" applyFill="0" applyBorder="0" applyProtection="0">
      <alignment horizontal="left"/>
    </xf>
    <xf numFmtId="0" fontId="186" fillId="0" borderId="0" applyNumberFormat="0" applyFill="0" applyBorder="0" applyAlignment="0" applyProtection="0"/>
    <xf numFmtId="0" fontId="187" fillId="0" borderId="0"/>
    <xf numFmtId="169" fontId="140" fillId="0" borderId="0" applyNumberFormat="0" applyFont="0" applyFill="0" applyBorder="0" applyAlignment="0">
      <alignment horizontal="center"/>
    </xf>
    <xf numFmtId="0" fontId="188" fillId="99" borderId="58" applyNumberFormat="0" applyAlignment="0">
      <protection locked="0"/>
    </xf>
    <xf numFmtId="0" fontId="188" fillId="99" borderId="58" applyNumberFormat="0" applyAlignment="0">
      <protection locked="0"/>
    </xf>
    <xf numFmtId="0" fontId="53" fillId="100" borderId="0"/>
    <xf numFmtId="303" fontId="17" fillId="0" borderId="0" applyFont="0" applyFill="0" applyBorder="0" applyAlignment="0" applyProtection="0"/>
    <xf numFmtId="303" fontId="17" fillId="0" borderId="0" applyFont="0" applyFill="0" applyBorder="0" applyAlignment="0" applyProtection="0"/>
    <xf numFmtId="303" fontId="17" fillId="0" borderId="0" applyFont="0" applyFill="0" applyBorder="0" applyAlignment="0" applyProtection="0"/>
    <xf numFmtId="0" fontId="53" fillId="0" borderId="0" applyFont="0" applyFill="0" applyBorder="0" applyAlignment="0" applyProtection="0"/>
    <xf numFmtId="37" fontId="17" fillId="0" borderId="0" applyFill="0" applyBorder="0">
      <alignment horizontal="right"/>
    </xf>
    <xf numFmtId="37" fontId="17" fillId="0" borderId="0" applyFill="0" applyBorder="0">
      <alignment horizontal="center"/>
    </xf>
    <xf numFmtId="37" fontId="17" fillId="0" borderId="0" applyFill="0" applyBorder="0">
      <alignment horizontal="right"/>
    </xf>
    <xf numFmtId="39" fontId="17" fillId="0" borderId="0" applyFill="0" applyBorder="0">
      <alignment horizontal="right"/>
    </xf>
    <xf numFmtId="226" fontId="17" fillId="0" borderId="0" applyFill="0" applyBorder="0">
      <alignment horizontal="right"/>
    </xf>
    <xf numFmtId="0" fontId="83" fillId="0" borderId="0" applyFont="0" applyFill="0" applyBorder="0" applyAlignment="0" applyProtection="0">
      <alignment horizontal="center" vertical="center"/>
    </xf>
    <xf numFmtId="0" fontId="83" fillId="0" borderId="0" applyFont="0" applyFill="0" applyBorder="0" applyAlignment="0" applyProtection="0">
      <alignment horizontal="center" vertical="center"/>
    </xf>
    <xf numFmtId="0" fontId="56" fillId="0" borderId="0" applyNumberFormat="0" applyAlignment="0" applyProtection="0">
      <alignment horizontal="center"/>
      <protection locked="0"/>
    </xf>
    <xf numFmtId="0" fontId="56" fillId="0" borderId="0" applyNumberFormat="0" applyAlignment="0" applyProtection="0">
      <alignment horizontal="center"/>
      <protection locked="0"/>
    </xf>
    <xf numFmtId="40" fontId="17" fillId="43" borderId="20" applyFont="0" applyFill="0" applyBorder="0" applyAlignment="0" applyProtection="0"/>
    <xf numFmtId="40" fontId="17" fillId="43" borderId="20" applyFont="0" applyFill="0" applyBorder="0" applyAlignment="0" applyProtection="0"/>
    <xf numFmtId="0" fontId="189" fillId="48" borderId="0" applyNumberFormat="0" applyBorder="0" applyAlignment="0" applyProtection="0"/>
    <xf numFmtId="0" fontId="5" fillId="2" borderId="0" applyNumberFormat="0" applyBorder="0" applyAlignment="0" applyProtection="0"/>
    <xf numFmtId="0" fontId="189" fillId="48" borderId="0" applyNumberFormat="0" applyBorder="0" applyAlignment="0" applyProtection="0"/>
    <xf numFmtId="0" fontId="5" fillId="2" borderId="0" applyNumberFormat="0" applyBorder="0" applyAlignment="0" applyProtection="0"/>
    <xf numFmtId="0" fontId="189" fillId="48" borderId="0" applyNumberFormat="0" applyBorder="0" applyAlignment="0" applyProtection="0"/>
    <xf numFmtId="0" fontId="5" fillId="2" borderId="0" applyNumberFormat="0" applyBorder="0" applyAlignment="0" applyProtection="0"/>
    <xf numFmtId="0" fontId="189" fillId="48" borderId="0" applyNumberFormat="0" applyBorder="0" applyAlignment="0" applyProtection="0"/>
    <xf numFmtId="0" fontId="5" fillId="2" borderId="0" applyNumberFormat="0" applyBorder="0" applyAlignment="0" applyProtection="0"/>
    <xf numFmtId="0" fontId="189" fillId="48" borderId="0" applyNumberFormat="0" applyBorder="0" applyAlignment="0" applyProtection="0"/>
    <xf numFmtId="0" fontId="5" fillId="2" borderId="0" applyNumberFormat="0" applyBorder="0" applyAlignment="0" applyProtection="0"/>
    <xf numFmtId="0" fontId="189" fillId="48" borderId="0" applyNumberFormat="0" applyBorder="0" applyAlignment="0" applyProtection="0"/>
    <xf numFmtId="0" fontId="5" fillId="2" borderId="0" applyNumberFormat="0" applyBorder="0" applyAlignment="0" applyProtection="0"/>
    <xf numFmtId="0" fontId="190" fillId="2" borderId="0" applyNumberFormat="0" applyBorder="0" applyAlignment="0" applyProtection="0"/>
    <xf numFmtId="0" fontId="5" fillId="2" borderId="0" applyNumberFormat="0" applyBorder="0" applyAlignment="0" applyProtection="0"/>
    <xf numFmtId="0" fontId="190" fillId="2" borderId="0" applyNumberFormat="0" applyBorder="0" applyAlignment="0" applyProtection="0"/>
    <xf numFmtId="0" fontId="5" fillId="2" borderId="0" applyNumberFormat="0" applyBorder="0" applyAlignment="0" applyProtection="0"/>
    <xf numFmtId="0" fontId="190" fillId="2" borderId="0" applyNumberFormat="0" applyBorder="0" applyAlignment="0" applyProtection="0"/>
    <xf numFmtId="0" fontId="5" fillId="2" borderId="0" applyNumberFormat="0" applyBorder="0" applyAlignment="0" applyProtection="0"/>
    <xf numFmtId="0" fontId="190" fillId="2" borderId="0" applyNumberFormat="0" applyBorder="0" applyAlignment="0" applyProtection="0"/>
    <xf numFmtId="0" fontId="5" fillId="2" borderId="0" applyNumberFormat="0" applyBorder="0" applyAlignment="0" applyProtection="0"/>
    <xf numFmtId="0" fontId="189" fillId="48" borderId="0" applyNumberFormat="0" applyBorder="0" applyAlignment="0" applyProtection="0"/>
    <xf numFmtId="0" fontId="189" fillId="48" borderId="0" applyNumberFormat="0" applyBorder="0" applyAlignment="0" applyProtection="0"/>
    <xf numFmtId="0" fontId="190" fillId="2" borderId="0" applyNumberFormat="0" applyBorder="0" applyAlignment="0" applyProtection="0"/>
    <xf numFmtId="0" fontId="5" fillId="2" borderId="0" applyNumberFormat="0" applyBorder="0" applyAlignment="0" applyProtection="0"/>
    <xf numFmtId="0" fontId="190" fillId="2" borderId="0" applyNumberFormat="0" applyBorder="0" applyAlignment="0" applyProtection="0"/>
    <xf numFmtId="0" fontId="5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89" fillId="48" borderId="0" applyNumberFormat="0" applyBorder="0" applyAlignment="0" applyProtection="0"/>
    <xf numFmtId="0" fontId="189" fillId="48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90" fillId="2" borderId="0" applyNumberFormat="0" applyBorder="0" applyAlignment="0" applyProtection="0"/>
    <xf numFmtId="0" fontId="189" fillId="48" borderId="0" applyNumberFormat="0" applyBorder="0" applyAlignment="0" applyProtection="0"/>
    <xf numFmtId="0" fontId="189" fillId="48" borderId="0" applyNumberFormat="0" applyBorder="0" applyAlignment="0" applyProtection="0"/>
    <xf numFmtId="0" fontId="189" fillId="48" borderId="0" applyNumberFormat="0" applyBorder="0" applyAlignment="0" applyProtection="0"/>
    <xf numFmtId="0" fontId="189" fillId="48" borderId="0" applyNumberFormat="0" applyBorder="0" applyAlignment="0" applyProtection="0"/>
    <xf numFmtId="0" fontId="189" fillId="48" borderId="0" applyNumberFormat="0" applyBorder="0" applyAlignment="0" applyProtection="0"/>
    <xf numFmtId="0" fontId="5" fillId="2" borderId="0" applyNumberFormat="0" applyBorder="0" applyAlignment="0" applyProtection="0"/>
    <xf numFmtId="0" fontId="189" fillId="48" borderId="0" applyNumberFormat="0" applyBorder="0" applyAlignment="0" applyProtection="0"/>
    <xf numFmtId="0" fontId="5" fillId="2" borderId="0" applyNumberFormat="0" applyBorder="0" applyAlignment="0" applyProtection="0"/>
    <xf numFmtId="0" fontId="189" fillId="48" borderId="0" applyNumberFormat="0" applyBorder="0" applyAlignment="0" applyProtection="0"/>
    <xf numFmtId="0" fontId="5" fillId="2" borderId="0" applyNumberFormat="0" applyBorder="0" applyAlignment="0" applyProtection="0"/>
    <xf numFmtId="0" fontId="189" fillId="48" borderId="0" applyNumberFormat="0" applyBorder="0" applyAlignment="0" applyProtection="0"/>
    <xf numFmtId="0" fontId="5" fillId="2" borderId="0" applyNumberFormat="0" applyBorder="0" applyAlignment="0" applyProtection="0"/>
    <xf numFmtId="3" fontId="191" fillId="0" borderId="59" applyNumberFormat="0" applyFill="0" applyBorder="0" applyAlignment="0" applyProtection="0"/>
    <xf numFmtId="3" fontId="191" fillId="0" borderId="59" applyNumberFormat="0" applyFill="0" applyBorder="0" applyAlignment="0" applyProtection="0"/>
    <xf numFmtId="0" fontId="192" fillId="0" borderId="0" applyNumberFormat="0" applyFill="0" applyBorder="0" applyAlignment="0" applyProtection="0"/>
    <xf numFmtId="38" fontId="66" fillId="38" borderId="0" applyNumberFormat="0" applyBorder="0" applyAlignment="0" applyProtection="0"/>
    <xf numFmtId="38" fontId="66" fillId="38" borderId="0" applyNumberFormat="0" applyBorder="0" applyAlignment="0" applyProtection="0"/>
    <xf numFmtId="38" fontId="66" fillId="38" borderId="0" applyNumberFormat="0" applyBorder="0" applyAlignment="0" applyProtection="0"/>
    <xf numFmtId="1" fontId="143" fillId="38" borderId="0">
      <alignment horizontal="center"/>
      <protection locked="0" hidden="1"/>
    </xf>
    <xf numFmtId="0" fontId="17" fillId="38" borderId="25" applyNumberFormat="0" applyFont="0" applyBorder="0" applyProtection="0">
      <alignment horizontal="center" vertical="center"/>
    </xf>
    <xf numFmtId="0" fontId="17" fillId="38" borderId="25" applyNumberFormat="0" applyFont="0" applyBorder="0" applyAlignment="0" applyProtection="0">
      <alignment horizontal="center"/>
    </xf>
    <xf numFmtId="0" fontId="17" fillId="38" borderId="25" applyNumberFormat="0" applyFont="0" applyBorder="0" applyAlignment="0" applyProtection="0">
      <alignment horizontal="center"/>
    </xf>
    <xf numFmtId="0" fontId="17" fillId="38" borderId="25" applyNumberFormat="0" applyFont="0" applyBorder="0" applyAlignment="0" applyProtection="0">
      <alignment horizontal="center"/>
    </xf>
    <xf numFmtId="0" fontId="17" fillId="38" borderId="25" applyNumberFormat="0" applyFont="0" applyBorder="0" applyAlignment="0" applyProtection="0">
      <alignment horizontal="center"/>
    </xf>
    <xf numFmtId="0" fontId="17" fillId="38" borderId="25" applyNumberFormat="0" applyFont="0" applyBorder="0" applyProtection="0">
      <alignment horizontal="center" vertical="center"/>
    </xf>
    <xf numFmtId="304" fontId="17" fillId="38" borderId="25" applyNumberFormat="0">
      <alignment horizontal="center"/>
    </xf>
    <xf numFmtId="304" fontId="17" fillId="38" borderId="25" applyNumberFormat="0">
      <alignment horizontal="center"/>
    </xf>
    <xf numFmtId="0" fontId="21" fillId="0" borderId="11">
      <alignment horizontal="center"/>
    </xf>
    <xf numFmtId="305" fontId="193" fillId="0" borderId="0" applyFill="0" applyBorder="0" applyAlignment="0" applyProtection="0"/>
    <xf numFmtId="186" fontId="84" fillId="43" borderId="25" applyFill="0" applyBorder="0" applyAlignment="0" applyProtection="0"/>
    <xf numFmtId="186" fontId="84" fillId="43" borderId="25" applyFill="0" applyBorder="0" applyAlignment="0" applyProtection="0"/>
    <xf numFmtId="306" fontId="17" fillId="0" borderId="0" applyFont="0" applyFill="0" applyBorder="0" applyAlignment="0" applyProtection="0">
      <alignment horizontal="right"/>
    </xf>
    <xf numFmtId="38" fontId="194" fillId="0" borderId="0" applyNumberFormat="0" applyFill="0" applyBorder="0" applyAlignment="0" applyProtection="0"/>
    <xf numFmtId="0" fontId="104" fillId="101" borderId="0"/>
    <xf numFmtId="0" fontId="195" fillId="71" borderId="0">
      <alignment horizontal="left"/>
    </xf>
    <xf numFmtId="0" fontId="196" fillId="0" borderId="0" applyNumberFormat="0" applyFill="0" applyBorder="0" applyAlignment="0" applyProtection="0"/>
    <xf numFmtId="0" fontId="109" fillId="0" borderId="60" applyNumberFormat="0" applyAlignment="0" applyProtection="0">
      <alignment horizontal="left" vertical="center"/>
    </xf>
    <xf numFmtId="0" fontId="109" fillId="0" borderId="59">
      <alignment horizontal="left" vertical="center"/>
    </xf>
    <xf numFmtId="0" fontId="109" fillId="0" borderId="59">
      <alignment horizontal="left" vertical="center"/>
    </xf>
    <xf numFmtId="0" fontId="197" fillId="0" borderId="0">
      <alignment horizontal="center"/>
    </xf>
    <xf numFmtId="0" fontId="21" fillId="0" borderId="0">
      <alignment horizontal="right" wrapText="1"/>
    </xf>
    <xf numFmtId="0" fontId="198" fillId="0" borderId="61" applyNumberFormat="0" applyFill="0" applyAlignment="0" applyProtection="0"/>
    <xf numFmtId="0" fontId="2" fillId="0" borderId="1" applyNumberFormat="0" applyFill="0" applyAlignment="0" applyProtection="0"/>
    <xf numFmtId="0" fontId="198" fillId="0" borderId="61" applyNumberFormat="0" applyFill="0" applyAlignment="0" applyProtection="0"/>
    <xf numFmtId="0" fontId="2" fillId="0" borderId="1" applyNumberFormat="0" applyFill="0" applyAlignment="0" applyProtection="0"/>
    <xf numFmtId="0" fontId="198" fillId="0" borderId="61" applyNumberFormat="0" applyFill="0" applyAlignment="0" applyProtection="0"/>
    <xf numFmtId="0" fontId="2" fillId="0" borderId="1" applyNumberFormat="0" applyFill="0" applyAlignment="0" applyProtection="0"/>
    <xf numFmtId="0" fontId="198" fillId="0" borderId="61" applyNumberFormat="0" applyFill="0" applyAlignment="0" applyProtection="0"/>
    <xf numFmtId="0" fontId="2" fillId="0" borderId="1" applyNumberFormat="0" applyFill="0" applyAlignment="0" applyProtection="0"/>
    <xf numFmtId="0" fontId="198" fillId="0" borderId="61" applyNumberFormat="0" applyFill="0" applyAlignment="0" applyProtection="0"/>
    <xf numFmtId="0" fontId="2" fillId="0" borderId="1" applyNumberFormat="0" applyFill="0" applyAlignment="0" applyProtection="0"/>
    <xf numFmtId="0" fontId="198" fillId="0" borderId="61" applyNumberFormat="0" applyFill="0" applyAlignment="0" applyProtection="0"/>
    <xf numFmtId="0" fontId="2" fillId="0" borderId="1" applyNumberFormat="0" applyFill="0" applyAlignment="0" applyProtection="0"/>
    <xf numFmtId="0" fontId="199" fillId="0" borderId="1" applyNumberFormat="0" applyFill="0" applyAlignment="0" applyProtection="0"/>
    <xf numFmtId="0" fontId="2" fillId="0" borderId="1" applyNumberFormat="0" applyFill="0" applyAlignment="0" applyProtection="0"/>
    <xf numFmtId="0" fontId="199" fillId="0" borderId="1" applyNumberFormat="0" applyFill="0" applyAlignment="0" applyProtection="0"/>
    <xf numFmtId="0" fontId="2" fillId="0" borderId="1" applyNumberFormat="0" applyFill="0" applyAlignment="0" applyProtection="0"/>
    <xf numFmtId="0" fontId="199" fillId="0" borderId="1" applyNumberFormat="0" applyFill="0" applyAlignment="0" applyProtection="0"/>
    <xf numFmtId="0" fontId="2" fillId="0" borderId="1" applyNumberFormat="0" applyFill="0" applyAlignment="0" applyProtection="0"/>
    <xf numFmtId="0" fontId="199" fillId="0" borderId="1" applyNumberFormat="0" applyFill="0" applyAlignment="0" applyProtection="0"/>
    <xf numFmtId="0" fontId="2" fillId="0" borderId="1" applyNumberFormat="0" applyFill="0" applyAlignment="0" applyProtection="0"/>
    <xf numFmtId="0" fontId="198" fillId="0" borderId="61" applyNumberFormat="0" applyFill="0" applyAlignment="0" applyProtection="0"/>
    <xf numFmtId="0" fontId="143" fillId="0" borderId="0" applyNumberFormat="0" applyFill="0" applyBorder="0" applyAlignment="0" applyProtection="0"/>
    <xf numFmtId="0" fontId="200" fillId="0" borderId="61" applyNumberFormat="0" applyFill="0" applyAlignment="0" applyProtection="0"/>
    <xf numFmtId="0" fontId="200" fillId="0" borderId="61" applyNumberFormat="0" applyFill="0" applyAlignment="0" applyProtection="0"/>
    <xf numFmtId="0" fontId="200" fillId="0" borderId="61" applyNumberFormat="0" applyFill="0" applyAlignment="0" applyProtection="0"/>
    <xf numFmtId="0" fontId="200" fillId="0" borderId="61" applyNumberFormat="0" applyFill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98" fillId="0" borderId="61" applyNumberFormat="0" applyFill="0" applyAlignment="0" applyProtection="0"/>
    <xf numFmtId="0" fontId="199" fillId="0" borderId="1" applyNumberFormat="0" applyFill="0" applyAlignment="0" applyProtection="0"/>
    <xf numFmtId="0" fontId="2" fillId="0" borderId="1" applyNumberFormat="0" applyFill="0" applyAlignment="0" applyProtection="0"/>
    <xf numFmtId="0" fontId="199" fillId="0" borderId="1" applyNumberFormat="0" applyFill="0" applyAlignment="0" applyProtection="0"/>
    <xf numFmtId="0" fontId="2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8" fillId="0" borderId="61" applyNumberFormat="0" applyFill="0" applyAlignment="0" applyProtection="0"/>
    <xf numFmtId="0" fontId="200" fillId="0" borderId="61" applyNumberFormat="0" applyFill="0" applyAlignment="0" applyProtection="0"/>
    <xf numFmtId="0" fontId="198" fillId="0" borderId="6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9" fillId="0" borderId="1" applyNumberFormat="0" applyFill="0" applyAlignment="0" applyProtection="0"/>
    <xf numFmtId="0" fontId="198" fillId="0" borderId="61" applyNumberFormat="0" applyFill="0" applyAlignment="0" applyProtection="0"/>
    <xf numFmtId="0" fontId="198" fillId="0" borderId="61" applyNumberFormat="0" applyFill="0" applyAlignment="0" applyProtection="0"/>
    <xf numFmtId="0" fontId="198" fillId="0" borderId="61" applyNumberFormat="0" applyFill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98" fillId="0" borderId="61" applyNumberFormat="0" applyFill="0" applyAlignment="0" applyProtection="0"/>
    <xf numFmtId="0" fontId="198" fillId="0" borderId="61" applyNumberFormat="0" applyFill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98" fillId="0" borderId="61" applyNumberFormat="0" applyFill="0" applyAlignment="0" applyProtection="0"/>
    <xf numFmtId="0" fontId="198" fillId="0" borderId="61" applyNumberFormat="0" applyFill="0" applyAlignment="0" applyProtection="0"/>
    <xf numFmtId="0" fontId="198" fillId="0" borderId="61" applyNumberFormat="0" applyFill="0" applyAlignment="0" applyProtection="0"/>
    <xf numFmtId="0" fontId="198" fillId="0" borderId="61" applyNumberFormat="0" applyFill="0" applyAlignment="0" applyProtection="0"/>
    <xf numFmtId="0" fontId="198" fillId="0" borderId="61" applyNumberFormat="0" applyFill="0" applyAlignment="0" applyProtection="0"/>
    <xf numFmtId="0" fontId="198" fillId="0" borderId="61" applyNumberFormat="0" applyFill="0" applyAlignment="0" applyProtection="0"/>
    <xf numFmtId="0" fontId="198" fillId="0" borderId="61" applyNumberFormat="0" applyFill="0" applyAlignment="0" applyProtection="0"/>
    <xf numFmtId="0" fontId="201" fillId="0" borderId="62" applyNumberFormat="0" applyFill="0" applyAlignment="0" applyProtection="0"/>
    <xf numFmtId="0" fontId="3" fillId="0" borderId="2" applyNumberFormat="0" applyFill="0" applyAlignment="0" applyProtection="0"/>
    <xf numFmtId="0" fontId="201" fillId="0" borderId="62" applyNumberFormat="0" applyFill="0" applyAlignment="0" applyProtection="0"/>
    <xf numFmtId="0" fontId="3" fillId="0" borderId="2" applyNumberFormat="0" applyFill="0" applyAlignment="0" applyProtection="0"/>
    <xf numFmtId="0" fontId="201" fillId="0" borderId="62" applyNumberFormat="0" applyFill="0" applyAlignment="0" applyProtection="0"/>
    <xf numFmtId="0" fontId="3" fillId="0" borderId="2" applyNumberFormat="0" applyFill="0" applyAlignment="0" applyProtection="0"/>
    <xf numFmtId="0" fontId="201" fillId="0" borderId="62" applyNumberFormat="0" applyFill="0" applyAlignment="0" applyProtection="0"/>
    <xf numFmtId="0" fontId="3" fillId="0" borderId="2" applyNumberFormat="0" applyFill="0" applyAlignment="0" applyProtection="0"/>
    <xf numFmtId="0" fontId="201" fillId="0" borderId="62" applyNumberFormat="0" applyFill="0" applyAlignment="0" applyProtection="0"/>
    <xf numFmtId="0" fontId="3" fillId="0" borderId="2" applyNumberFormat="0" applyFill="0" applyAlignment="0" applyProtection="0"/>
    <xf numFmtId="0" fontId="201" fillId="0" borderId="62" applyNumberFormat="0" applyFill="0" applyAlignment="0" applyProtection="0"/>
    <xf numFmtId="0" fontId="3" fillId="0" borderId="2" applyNumberFormat="0" applyFill="0" applyAlignment="0" applyProtection="0"/>
    <xf numFmtId="0" fontId="202" fillId="0" borderId="2" applyNumberFormat="0" applyFill="0" applyAlignment="0" applyProtection="0"/>
    <xf numFmtId="0" fontId="3" fillId="0" borderId="2" applyNumberFormat="0" applyFill="0" applyAlignment="0" applyProtection="0"/>
    <xf numFmtId="0" fontId="202" fillId="0" borderId="2" applyNumberFormat="0" applyFill="0" applyAlignment="0" applyProtection="0"/>
    <xf numFmtId="0" fontId="3" fillId="0" borderId="2" applyNumberFormat="0" applyFill="0" applyAlignment="0" applyProtection="0"/>
    <xf numFmtId="0" fontId="202" fillId="0" borderId="2" applyNumberFormat="0" applyFill="0" applyAlignment="0" applyProtection="0"/>
    <xf numFmtId="0" fontId="3" fillId="0" borderId="2" applyNumberFormat="0" applyFill="0" applyAlignment="0" applyProtection="0"/>
    <xf numFmtId="0" fontId="202" fillId="0" borderId="2" applyNumberFormat="0" applyFill="0" applyAlignment="0" applyProtection="0"/>
    <xf numFmtId="0" fontId="3" fillId="0" borderId="2" applyNumberFormat="0" applyFill="0" applyAlignment="0" applyProtection="0"/>
    <xf numFmtId="0" fontId="201" fillId="0" borderId="62" applyNumberFormat="0" applyFill="0" applyAlignment="0" applyProtection="0"/>
    <xf numFmtId="0" fontId="143" fillId="0" borderId="0" applyNumberFormat="0" applyFill="0" applyBorder="0" applyAlignment="0" applyProtection="0"/>
    <xf numFmtId="0" fontId="203" fillId="0" borderId="62" applyNumberFormat="0" applyFill="0" applyAlignment="0" applyProtection="0"/>
    <xf numFmtId="0" fontId="203" fillId="0" borderId="62" applyNumberFormat="0" applyFill="0" applyAlignment="0" applyProtection="0"/>
    <xf numFmtId="0" fontId="203" fillId="0" borderId="62" applyNumberFormat="0" applyFill="0" applyAlignment="0" applyProtection="0"/>
    <xf numFmtId="0" fontId="203" fillId="0" borderId="62" applyNumberFormat="0" applyFill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201" fillId="0" borderId="62" applyNumberFormat="0" applyFill="0" applyAlignment="0" applyProtection="0"/>
    <xf numFmtId="0" fontId="202" fillId="0" borderId="2" applyNumberFormat="0" applyFill="0" applyAlignment="0" applyProtection="0"/>
    <xf numFmtId="0" fontId="3" fillId="0" borderId="2" applyNumberFormat="0" applyFill="0" applyAlignment="0" applyProtection="0"/>
    <xf numFmtId="0" fontId="202" fillId="0" borderId="2" applyNumberFormat="0" applyFill="0" applyAlignment="0" applyProtection="0"/>
    <xf numFmtId="0" fontId="3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1" fillId="0" borderId="62" applyNumberFormat="0" applyFill="0" applyAlignment="0" applyProtection="0"/>
    <xf numFmtId="0" fontId="203" fillId="0" borderId="62" applyNumberFormat="0" applyFill="0" applyAlignment="0" applyProtection="0"/>
    <xf numFmtId="0" fontId="201" fillId="0" borderId="6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2" fillId="0" borderId="2" applyNumberFormat="0" applyFill="0" applyAlignment="0" applyProtection="0"/>
    <xf numFmtId="0" fontId="201" fillId="0" borderId="62" applyNumberFormat="0" applyFill="0" applyAlignment="0" applyProtection="0"/>
    <xf numFmtId="0" fontId="201" fillId="0" borderId="62" applyNumberFormat="0" applyFill="0" applyAlignment="0" applyProtection="0"/>
    <xf numFmtId="0" fontId="201" fillId="0" borderId="62" applyNumberFormat="0" applyFill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201" fillId="0" borderId="62" applyNumberFormat="0" applyFill="0" applyAlignment="0" applyProtection="0"/>
    <xf numFmtId="0" fontId="201" fillId="0" borderId="62" applyNumberFormat="0" applyFill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201" fillId="0" borderId="62" applyNumberFormat="0" applyFill="0" applyAlignment="0" applyProtection="0"/>
    <xf numFmtId="0" fontId="201" fillId="0" borderId="62" applyNumberFormat="0" applyFill="0" applyAlignment="0" applyProtection="0"/>
    <xf numFmtId="0" fontId="201" fillId="0" borderId="62" applyNumberFormat="0" applyFill="0" applyAlignment="0" applyProtection="0"/>
    <xf numFmtId="0" fontId="201" fillId="0" borderId="62" applyNumberFormat="0" applyFill="0" applyAlignment="0" applyProtection="0"/>
    <xf numFmtId="0" fontId="201" fillId="0" borderId="62" applyNumberFormat="0" applyFill="0" applyAlignment="0" applyProtection="0"/>
    <xf numFmtId="0" fontId="201" fillId="0" borderId="62" applyNumberFormat="0" applyFill="0" applyAlignment="0" applyProtection="0"/>
    <xf numFmtId="0" fontId="201" fillId="0" borderId="62" applyNumberFormat="0" applyFill="0" applyAlignment="0" applyProtection="0"/>
    <xf numFmtId="0" fontId="204" fillId="0" borderId="63" applyNumberFormat="0" applyFill="0" applyAlignment="0" applyProtection="0"/>
    <xf numFmtId="0" fontId="4" fillId="0" borderId="3" applyNumberFormat="0" applyFill="0" applyAlignment="0" applyProtection="0"/>
    <xf numFmtId="0" fontId="204" fillId="0" borderId="63" applyNumberFormat="0" applyFill="0" applyAlignment="0" applyProtection="0"/>
    <xf numFmtId="0" fontId="4" fillId="0" borderId="3" applyNumberFormat="0" applyFill="0" applyAlignment="0" applyProtection="0"/>
    <xf numFmtId="0" fontId="204" fillId="0" borderId="63" applyNumberFormat="0" applyFill="0" applyAlignment="0" applyProtection="0"/>
    <xf numFmtId="0" fontId="4" fillId="0" borderId="3" applyNumberFormat="0" applyFill="0" applyAlignment="0" applyProtection="0"/>
    <xf numFmtId="0" fontId="204" fillId="0" borderId="63" applyNumberFormat="0" applyFill="0" applyAlignment="0" applyProtection="0"/>
    <xf numFmtId="0" fontId="4" fillId="0" borderId="3" applyNumberFormat="0" applyFill="0" applyAlignment="0" applyProtection="0"/>
    <xf numFmtId="0" fontId="204" fillId="0" borderId="63" applyNumberFormat="0" applyFill="0" applyAlignment="0" applyProtection="0"/>
    <xf numFmtId="0" fontId="4" fillId="0" borderId="3" applyNumberFormat="0" applyFill="0" applyAlignment="0" applyProtection="0"/>
    <xf numFmtId="0" fontId="204" fillId="0" borderId="63" applyNumberFormat="0" applyFill="0" applyAlignment="0" applyProtection="0"/>
    <xf numFmtId="0" fontId="4" fillId="0" borderId="3" applyNumberFormat="0" applyFill="0" applyAlignment="0" applyProtection="0"/>
    <xf numFmtId="0" fontId="205" fillId="0" borderId="3" applyNumberFormat="0" applyFill="0" applyAlignment="0" applyProtection="0"/>
    <xf numFmtId="0" fontId="4" fillId="0" borderId="3" applyNumberFormat="0" applyFill="0" applyAlignment="0" applyProtection="0"/>
    <xf numFmtId="0" fontId="205" fillId="0" borderId="3" applyNumberFormat="0" applyFill="0" applyAlignment="0" applyProtection="0"/>
    <xf numFmtId="0" fontId="4" fillId="0" borderId="3" applyNumberFormat="0" applyFill="0" applyAlignment="0" applyProtection="0"/>
    <xf numFmtId="0" fontId="205" fillId="0" borderId="3" applyNumberFormat="0" applyFill="0" applyAlignment="0" applyProtection="0"/>
    <xf numFmtId="0" fontId="4" fillId="0" borderId="3" applyNumberFormat="0" applyFill="0" applyAlignment="0" applyProtection="0"/>
    <xf numFmtId="0" fontId="205" fillId="0" borderId="3" applyNumberFormat="0" applyFill="0" applyAlignment="0" applyProtection="0"/>
    <xf numFmtId="0" fontId="4" fillId="0" borderId="3" applyNumberFormat="0" applyFill="0" applyAlignment="0" applyProtection="0"/>
    <xf numFmtId="0" fontId="204" fillId="0" borderId="63" applyNumberFormat="0" applyFill="0" applyAlignment="0" applyProtection="0"/>
    <xf numFmtId="0" fontId="204" fillId="0" borderId="63" applyNumberFormat="0" applyFill="0" applyAlignment="0" applyProtection="0"/>
    <xf numFmtId="0" fontId="205" fillId="0" borderId="3" applyNumberFormat="0" applyFill="0" applyAlignment="0" applyProtection="0"/>
    <xf numFmtId="0" fontId="4" fillId="0" borderId="3" applyNumberFormat="0" applyFill="0" applyAlignment="0" applyProtection="0"/>
    <xf numFmtId="0" fontId="205" fillId="0" borderId="3" applyNumberFormat="0" applyFill="0" applyAlignment="0" applyProtection="0"/>
    <xf numFmtId="0" fontId="4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4" fillId="0" borderId="63" applyNumberFormat="0" applyFill="0" applyAlignment="0" applyProtection="0"/>
    <xf numFmtId="0" fontId="204" fillId="0" borderId="6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5" fillId="0" borderId="3" applyNumberFormat="0" applyFill="0" applyAlignment="0" applyProtection="0"/>
    <xf numFmtId="0" fontId="204" fillId="0" borderId="63" applyNumberFormat="0" applyFill="0" applyAlignment="0" applyProtection="0"/>
    <xf numFmtId="0" fontId="204" fillId="0" borderId="63" applyNumberFormat="0" applyFill="0" applyAlignment="0" applyProtection="0"/>
    <xf numFmtId="0" fontId="204" fillId="0" borderId="63" applyNumberFormat="0" applyFill="0" applyAlignment="0" applyProtection="0"/>
    <xf numFmtId="0" fontId="204" fillId="0" borderId="63" applyNumberFormat="0" applyFill="0" applyAlignment="0" applyProtection="0"/>
    <xf numFmtId="0" fontId="204" fillId="0" borderId="63" applyNumberFormat="0" applyFill="0" applyAlignment="0" applyProtection="0"/>
    <xf numFmtId="0" fontId="4" fillId="0" borderId="3" applyNumberFormat="0" applyFill="0" applyAlignment="0" applyProtection="0"/>
    <xf numFmtId="0" fontId="204" fillId="0" borderId="63" applyNumberFormat="0" applyFill="0" applyAlignment="0" applyProtection="0"/>
    <xf numFmtId="0" fontId="4" fillId="0" borderId="3" applyNumberFormat="0" applyFill="0" applyAlignment="0" applyProtection="0"/>
    <xf numFmtId="0" fontId="204" fillId="0" borderId="63" applyNumberFormat="0" applyFill="0" applyAlignment="0" applyProtection="0"/>
    <xf numFmtId="0" fontId="4" fillId="0" borderId="3" applyNumberFormat="0" applyFill="0" applyAlignment="0" applyProtection="0"/>
    <xf numFmtId="0" fontId="204" fillId="0" borderId="63" applyNumberFormat="0" applyFill="0" applyAlignment="0" applyProtection="0"/>
    <xf numFmtId="0" fontId="4" fillId="0" borderId="3" applyNumberFormat="0" applyFill="0" applyAlignment="0" applyProtection="0"/>
    <xf numFmtId="0" fontId="20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 applyFill="0" applyAlignment="0" applyProtection="0">
      <protection locked="0"/>
    </xf>
    <xf numFmtId="0" fontId="21" fillId="0" borderId="23" applyFill="0" applyAlignment="0" applyProtection="0">
      <protection locked="0"/>
    </xf>
    <xf numFmtId="0" fontId="21" fillId="0" borderId="23" applyFill="0" applyAlignment="0" applyProtection="0">
      <protection locked="0"/>
    </xf>
    <xf numFmtId="0" fontId="53" fillId="0" borderId="0">
      <protection locked="0"/>
    </xf>
    <xf numFmtId="0" fontId="53" fillId="0" borderId="0">
      <protection locked="0"/>
    </xf>
    <xf numFmtId="49" fontId="21" fillId="0" borderId="0" applyFill="0" applyBorder="0"/>
    <xf numFmtId="246" fontId="17" fillId="0" borderId="64" applyFill="0" applyBorder="0"/>
    <xf numFmtId="17" fontId="17" fillId="0" borderId="0" applyFill="0" applyBorder="0">
      <alignment horizontal="center"/>
    </xf>
    <xf numFmtId="0" fontId="97" fillId="102" borderId="38" applyFont="0" applyProtection="0">
      <alignment horizontal="right"/>
    </xf>
    <xf numFmtId="0" fontId="206" fillId="0" borderId="16">
      <alignment horizontal="center"/>
    </xf>
    <xf numFmtId="0" fontId="206" fillId="0" borderId="0">
      <alignment horizontal="center"/>
    </xf>
    <xf numFmtId="0" fontId="21" fillId="39" borderId="20" applyFont="0" applyBorder="0">
      <alignment horizontal="center" wrapText="1"/>
    </xf>
    <xf numFmtId="0" fontId="21" fillId="39" borderId="20" applyFont="0" applyBorder="0">
      <alignment horizontal="center" wrapText="1"/>
    </xf>
    <xf numFmtId="0" fontId="17" fillId="0" borderId="0" applyNumberFormat="0" applyFill="0" applyBorder="0" applyProtection="0">
      <alignment wrapText="1"/>
    </xf>
    <xf numFmtId="0" fontId="17" fillId="0" borderId="0" applyNumberFormat="0" applyFill="0" applyBorder="0" applyProtection="0">
      <alignment horizontal="justify" vertical="top" wrapText="1"/>
    </xf>
    <xf numFmtId="0" fontId="207" fillId="71" borderId="0" applyNumberFormat="0" applyFont="0" applyFill="0" applyBorder="0" applyAlignment="0">
      <alignment horizontal="centerContinuous"/>
    </xf>
    <xf numFmtId="0" fontId="208" fillId="103" borderId="0" applyNumberFormat="0" applyFont="0" applyBorder="0" applyAlignment="0" applyProtection="0"/>
    <xf numFmtId="0" fontId="175" fillId="0" borderId="65" applyNumberFormat="0" applyFill="0" applyAlignment="0" applyProtection="0"/>
    <xf numFmtId="3" fontId="17" fillId="104" borderId="25" applyFont="0" applyProtection="0">
      <alignment horizontal="right" vertical="center"/>
    </xf>
    <xf numFmtId="3" fontId="17" fillId="104" borderId="25" applyFont="0" applyProtection="0">
      <alignment horizontal="right"/>
    </xf>
    <xf numFmtId="3" fontId="17" fillId="104" borderId="25" applyFont="0" applyProtection="0">
      <alignment horizontal="right"/>
    </xf>
    <xf numFmtId="3" fontId="17" fillId="104" borderId="25" applyFont="0" applyProtection="0">
      <alignment horizontal="right"/>
    </xf>
    <xf numFmtId="3" fontId="17" fillId="104" borderId="25" applyFont="0" applyProtection="0">
      <alignment horizontal="right"/>
    </xf>
    <xf numFmtId="3" fontId="17" fillId="104" borderId="25" applyFont="0" applyProtection="0">
      <alignment horizontal="right" vertical="center"/>
    </xf>
    <xf numFmtId="10" fontId="17" fillId="104" borderId="25" applyFont="0" applyProtection="0">
      <alignment horizontal="right"/>
    </xf>
    <xf numFmtId="10" fontId="17" fillId="104" borderId="25" applyFont="0" applyProtection="0">
      <alignment horizontal="right"/>
    </xf>
    <xf numFmtId="9" fontId="17" fillId="104" borderId="25" applyFont="0" applyProtection="0">
      <alignment horizontal="right"/>
    </xf>
    <xf numFmtId="9" fontId="17" fillId="104" borderId="25" applyFont="0" applyProtection="0">
      <alignment horizontal="right"/>
    </xf>
    <xf numFmtId="0" fontId="17" fillId="104" borderId="20" applyNumberFormat="0" applyFont="0" applyBorder="0" applyProtection="0">
      <alignment horizontal="left" vertical="center"/>
    </xf>
    <xf numFmtId="0" fontId="17" fillId="104" borderId="20" applyNumberFormat="0" applyFont="0" applyBorder="0" applyProtection="0">
      <alignment horizontal="left" vertical="center"/>
    </xf>
    <xf numFmtId="0" fontId="209" fillId="0" borderId="48" applyBorder="0"/>
    <xf numFmtId="37" fontId="210" fillId="0" borderId="0" applyNumberFormat="0" applyBorder="0">
      <alignment horizontal="center"/>
    </xf>
    <xf numFmtId="37" fontId="21" fillId="0" borderId="0"/>
    <xf numFmtId="168" fontId="211" fillId="0" borderId="0"/>
    <xf numFmtId="0" fontId="212" fillId="0" borderId="0" applyNumberFormat="0" applyFill="0" applyBorder="0" applyAlignment="0" applyProtection="0">
      <alignment vertical="top"/>
      <protection locked="0"/>
    </xf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307" fontId="213" fillId="0" borderId="0" applyNumberFormat="0" applyFill="0" applyBorder="0" applyAlignment="0" applyProtection="0"/>
    <xf numFmtId="0" fontId="32" fillId="0" borderId="0"/>
    <xf numFmtId="213" fontId="83" fillId="0" borderId="0" applyFont="0" applyFill="0" applyBorder="0" applyAlignment="0" applyProtection="0"/>
    <xf numFmtId="214" fontId="17" fillId="0" borderId="0" applyFont="0" applyFill="0" applyBorder="0" applyAlignment="0" applyProtection="0"/>
    <xf numFmtId="215" fontId="17" fillId="0" borderId="0" applyFont="0" applyFill="0" applyBorder="0" applyAlignment="0" applyProtection="0"/>
    <xf numFmtId="215" fontId="17" fillId="0" borderId="0" applyFont="0" applyFill="0" applyBorder="0" applyAlignment="0" applyProtection="0"/>
    <xf numFmtId="37" fontId="175" fillId="0" borderId="0" applyFill="0" applyBorder="0">
      <protection locked="0"/>
    </xf>
    <xf numFmtId="186" fontId="175" fillId="0" borderId="0" applyFill="0" applyBorder="0">
      <protection locked="0"/>
    </xf>
    <xf numFmtId="39" fontId="175" fillId="0" borderId="0" applyFill="0" applyBorder="0">
      <protection locked="0"/>
    </xf>
    <xf numFmtId="226" fontId="175" fillId="0" borderId="0" applyFill="0" applyBorder="0">
      <protection locked="0"/>
    </xf>
    <xf numFmtId="227" fontId="175" fillId="0" borderId="0" applyFill="0" applyBorder="0">
      <protection locked="0"/>
    </xf>
    <xf numFmtId="228" fontId="175" fillId="0" borderId="0" applyFill="0" applyBorder="0">
      <protection locked="0"/>
    </xf>
    <xf numFmtId="229" fontId="17" fillId="0" borderId="0" applyFill="0" applyBorder="0">
      <protection locked="0"/>
    </xf>
    <xf numFmtId="230" fontId="17" fillId="0" borderId="0" applyFill="0" applyBorder="0">
      <protection locked="0"/>
    </xf>
    <xf numFmtId="231" fontId="17" fillId="0" borderId="0" applyFill="0" applyBorder="0">
      <protection locked="0"/>
    </xf>
    <xf numFmtId="208" fontId="17" fillId="0" borderId="0" applyFill="0" applyBorder="0">
      <protection locked="0"/>
    </xf>
    <xf numFmtId="248" fontId="17" fillId="0" borderId="0" applyFill="0" applyBorder="0">
      <protection locked="0"/>
    </xf>
    <xf numFmtId="9" fontId="175" fillId="0" borderId="0" applyFill="0" applyBorder="0">
      <protection locked="0"/>
    </xf>
    <xf numFmtId="164" fontId="175" fillId="0" borderId="0" applyFill="0" applyBorder="0">
      <protection locked="0"/>
    </xf>
    <xf numFmtId="10" fontId="175" fillId="0" borderId="0" applyFill="0" applyBorder="0">
      <protection locked="0"/>
    </xf>
    <xf numFmtId="49" fontId="175" fillId="0" borderId="42" applyFill="0" applyBorder="0">
      <protection locked="0"/>
    </xf>
    <xf numFmtId="49" fontId="175" fillId="0" borderId="42" applyFill="0" applyBorder="0">
      <protection locked="0"/>
    </xf>
    <xf numFmtId="49" fontId="175" fillId="0" borderId="42" applyFill="0" applyBorder="0">
      <protection locked="0"/>
    </xf>
    <xf numFmtId="49" fontId="175" fillId="0" borderId="42" applyFill="0" applyBorder="0">
      <protection locked="0"/>
    </xf>
    <xf numFmtId="10" fontId="66" fillId="43" borderId="25" applyNumberFormat="0" applyBorder="0" applyAlignment="0" applyProtection="0"/>
    <xf numFmtId="10" fontId="66" fillId="43" borderId="25" applyNumberFormat="0" applyBorder="0" applyAlignment="0" applyProtection="0"/>
    <xf numFmtId="10" fontId="66" fillId="43" borderId="25" applyNumberFormat="0" applyBorder="0" applyAlignment="0" applyProtection="0"/>
    <xf numFmtId="10" fontId="66" fillId="43" borderId="25" applyNumberFormat="0" applyBorder="0" applyAlignment="0" applyProtection="0"/>
    <xf numFmtId="10" fontId="66" fillId="43" borderId="25" applyNumberFormat="0" applyBorder="0" applyAlignment="0" applyProtection="0"/>
    <xf numFmtId="10" fontId="66" fillId="43" borderId="25" applyNumberFormat="0" applyBorder="0" applyAlignment="0" applyProtection="0"/>
    <xf numFmtId="0" fontId="214" fillId="51" borderId="43" applyNumberFormat="0" applyAlignment="0" applyProtection="0"/>
    <xf numFmtId="0" fontId="8" fillId="5" borderId="4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8" fillId="5" borderId="4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8" fillId="5" borderId="4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8" fillId="5" borderId="4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8" fillId="5" borderId="4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8" fillId="5" borderId="4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5" fillId="5" borderId="4" applyNumberFormat="0" applyAlignment="0" applyProtection="0"/>
    <xf numFmtId="0" fontId="8" fillId="5" borderId="4" applyNumberFormat="0" applyAlignment="0" applyProtection="0"/>
    <xf numFmtId="0" fontId="215" fillId="5" borderId="4" applyNumberFormat="0" applyAlignment="0" applyProtection="0"/>
    <xf numFmtId="0" fontId="8" fillId="5" borderId="4" applyNumberFormat="0" applyAlignment="0" applyProtection="0"/>
    <xf numFmtId="0" fontId="215" fillId="5" borderId="4" applyNumberFormat="0" applyAlignment="0" applyProtection="0"/>
    <xf numFmtId="0" fontId="8" fillId="5" borderId="4" applyNumberFormat="0" applyAlignment="0" applyProtection="0"/>
    <xf numFmtId="0" fontId="215" fillId="5" borderId="4" applyNumberFormat="0" applyAlignment="0" applyProtection="0"/>
    <xf numFmtId="0" fontId="8" fillId="5" borderId="4" applyNumberFormat="0" applyAlignment="0" applyProtection="0"/>
    <xf numFmtId="0" fontId="17" fillId="43" borderId="25" applyNumberFormat="0" applyFon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17" fillId="43" borderId="66" applyNumberFormat="0" applyFont="0" applyAlignment="0" applyProtection="0"/>
    <xf numFmtId="0" fontId="215" fillId="5" borderId="4" applyNumberFormat="0" applyAlignment="0" applyProtection="0"/>
    <xf numFmtId="0" fontId="8" fillId="5" borderId="4" applyNumberFormat="0" applyAlignment="0" applyProtection="0"/>
    <xf numFmtId="0" fontId="215" fillId="5" borderId="4" applyNumberFormat="0" applyAlignment="0" applyProtection="0"/>
    <xf numFmtId="0" fontId="8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17" fillId="43" borderId="25" applyNumberFormat="0" applyFon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17" fillId="43" borderId="66" applyNumberFormat="0" applyFon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215" fillId="5" borderId="4" applyNumberFormat="0" applyAlignment="0" applyProtection="0"/>
    <xf numFmtId="0" fontId="17" fillId="43" borderId="66" applyNumberFormat="0" applyFon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17" fillId="43" borderId="66" applyNumberFormat="0" applyFont="0" applyAlignment="0" applyProtection="0"/>
    <xf numFmtId="0" fontId="17" fillId="43" borderId="66" applyNumberFormat="0" applyFon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214" fillId="51" borderId="43" applyNumberFormat="0" applyAlignment="0" applyProtection="0"/>
    <xf numFmtId="0" fontId="17" fillId="43" borderId="66" applyNumberFormat="0" applyFont="0" applyAlignment="0" applyProtection="0"/>
    <xf numFmtId="0" fontId="17" fillId="43" borderId="66" applyNumberFormat="0" applyFont="0" applyAlignment="0" applyProtection="0"/>
    <xf numFmtId="0" fontId="8" fillId="5" borderId="4" applyNumberFormat="0" applyAlignment="0" applyProtection="0"/>
    <xf numFmtId="0" fontId="17" fillId="43" borderId="66" applyNumberFormat="0" applyFont="0" applyAlignment="0" applyProtection="0"/>
    <xf numFmtId="0" fontId="17" fillId="43" borderId="66" applyNumberFormat="0" applyFont="0" applyAlignment="0" applyProtection="0"/>
    <xf numFmtId="0" fontId="8" fillId="5" borderId="4" applyNumberFormat="0" applyAlignment="0" applyProtection="0"/>
    <xf numFmtId="0" fontId="17" fillId="43" borderId="66" applyNumberFormat="0" applyFont="0" applyAlignment="0" applyProtection="0"/>
    <xf numFmtId="0" fontId="17" fillId="43" borderId="66" applyNumberFormat="0" applyFont="0" applyAlignment="0" applyProtection="0"/>
    <xf numFmtId="0" fontId="8" fillId="5" borderId="4" applyNumberFormat="0" applyAlignment="0" applyProtection="0"/>
    <xf numFmtId="0" fontId="17" fillId="43" borderId="66" applyNumberFormat="0" applyFont="0" applyAlignment="0" applyProtection="0"/>
    <xf numFmtId="0" fontId="17" fillId="43" borderId="66" applyNumberFormat="0" applyFont="0" applyAlignment="0" applyProtection="0"/>
    <xf numFmtId="0" fontId="8" fillId="5" borderId="4" applyNumberFormat="0" applyAlignment="0" applyProtection="0"/>
    <xf numFmtId="0" fontId="17" fillId="43" borderId="66" applyNumberFormat="0" applyFont="0" applyAlignment="0" applyProtection="0"/>
    <xf numFmtId="186" fontId="78" fillId="101" borderId="0"/>
    <xf numFmtId="0" fontId="216" fillId="89" borderId="0">
      <alignment horizontal="right"/>
    </xf>
    <xf numFmtId="8" fontId="66" fillId="43" borderId="0" applyFont="0" applyBorder="0" applyAlignment="0" applyProtection="0">
      <protection locked="0"/>
    </xf>
    <xf numFmtId="14" fontId="217" fillId="0" borderId="0"/>
    <xf numFmtId="286" fontId="166" fillId="91" borderId="0"/>
    <xf numFmtId="302" fontId="66" fillId="43" borderId="0" applyFont="0" applyBorder="0" applyAlignment="0">
      <protection locked="0"/>
    </xf>
    <xf numFmtId="0" fontId="217" fillId="0" borderId="0"/>
    <xf numFmtId="37" fontId="45" fillId="43" borderId="0"/>
    <xf numFmtId="37" fontId="52" fillId="43" borderId="0" applyFont="0" applyProtection="0"/>
    <xf numFmtId="37" fontId="45" fillId="43" borderId="0"/>
    <xf numFmtId="220" fontId="217" fillId="0" borderId="0">
      <alignment horizontal="right"/>
    </xf>
    <xf numFmtId="0" fontId="45" fillId="43" borderId="0"/>
    <xf numFmtId="10" fontId="66" fillId="43" borderId="0">
      <protection locked="0"/>
    </xf>
    <xf numFmtId="220" fontId="217" fillId="0" borderId="0">
      <alignment horizontal="right"/>
    </xf>
    <xf numFmtId="213" fontId="218" fillId="43" borderId="0" applyNumberFormat="0" applyBorder="0" applyAlignment="0">
      <protection locked="0"/>
    </xf>
    <xf numFmtId="0" fontId="17" fillId="0" borderId="0" applyNumberFormat="0" applyFill="0" applyBorder="0" applyAlignment="0">
      <protection locked="0"/>
    </xf>
    <xf numFmtId="0" fontId="17" fillId="0" borderId="66" applyNumberFormat="0">
      <alignment horizontal="left" wrapText="1"/>
      <protection locked="0"/>
    </xf>
    <xf numFmtId="0" fontId="17" fillId="0" borderId="66" applyNumberFormat="0">
      <alignment horizontal="left" wrapText="1"/>
      <protection locked="0"/>
    </xf>
    <xf numFmtId="308" fontId="219" fillId="0" borderId="0" applyFill="0" applyBorder="0" applyProtection="0">
      <alignment vertical="center"/>
    </xf>
    <xf numFmtId="264" fontId="219" fillId="0" borderId="0" applyFill="0" applyBorder="0" applyProtection="0">
      <alignment vertical="center"/>
    </xf>
    <xf numFmtId="3" fontId="17" fillId="88" borderId="66" applyFont="0">
      <alignment horizontal="right" vertical="center"/>
      <protection locked="0"/>
    </xf>
    <xf numFmtId="3" fontId="17" fillId="88" borderId="66" applyFont="0">
      <alignment horizontal="right" vertical="center"/>
      <protection locked="0"/>
    </xf>
    <xf numFmtId="309" fontId="219" fillId="0" borderId="0" applyFill="0" applyBorder="0" applyProtection="0">
      <alignment vertical="center"/>
    </xf>
    <xf numFmtId="310" fontId="219" fillId="0" borderId="0" applyFill="0" applyBorder="0" applyProtection="0">
      <alignment vertical="center"/>
    </xf>
    <xf numFmtId="311" fontId="17" fillId="0" borderId="0"/>
    <xf numFmtId="39" fontId="66" fillId="39" borderId="0"/>
    <xf numFmtId="38" fontId="220" fillId="0" borderId="0" applyNumberFormat="0" applyBorder="0" applyProtection="0">
      <alignment horizontal="left"/>
    </xf>
    <xf numFmtId="312" fontId="66" fillId="0" borderId="0" applyFill="0" applyBorder="0">
      <alignment horizontal="right"/>
      <protection locked="0"/>
    </xf>
    <xf numFmtId="0" fontId="37" fillId="75" borderId="35">
      <alignment horizontal="left" vertical="center" wrapText="1"/>
    </xf>
    <xf numFmtId="0" fontId="37" fillId="75" borderId="35">
      <alignment horizontal="left" vertical="center" wrapText="1"/>
    </xf>
    <xf numFmtId="0" fontId="37" fillId="75" borderId="35">
      <alignment horizontal="left" vertical="center" wrapText="1"/>
    </xf>
    <xf numFmtId="0" fontId="37" fillId="75" borderId="35">
      <alignment horizontal="left" vertical="center" wrapText="1"/>
    </xf>
    <xf numFmtId="267" fontId="17" fillId="0" borderId="0" applyNumberFormat="0" applyFill="0" applyBorder="0" applyAlignment="0" applyProtection="0"/>
    <xf numFmtId="0" fontId="41" fillId="0" borderId="0" applyNumberFormat="0" applyFont="0" applyFill="0" applyBorder="0" applyAlignment="0" applyProtection="0"/>
    <xf numFmtId="0" fontId="17" fillId="0" borderId="0" applyFill="0"/>
    <xf numFmtId="0" fontId="17" fillId="0" borderId="0"/>
    <xf numFmtId="0" fontId="17" fillId="43" borderId="25" applyNumberFormat="0" applyProtection="0">
      <alignment vertical="center" wrapText="1"/>
    </xf>
    <xf numFmtId="0" fontId="17" fillId="43" borderId="25" applyNumberFormat="0" applyProtection="0">
      <alignment vertical="center" wrapText="1"/>
    </xf>
    <xf numFmtId="0" fontId="183" fillId="0" borderId="59">
      <alignment horizontal="right"/>
    </xf>
    <xf numFmtId="0" fontId="183" fillId="0" borderId="59">
      <alignment horizontal="right"/>
    </xf>
    <xf numFmtId="2" fontId="47" fillId="39" borderId="0"/>
    <xf numFmtId="0" fontId="17" fillId="0" borderId="0" applyNumberFormat="0" applyFont="0" applyFill="0" applyBorder="0">
      <alignment horizontal="left"/>
    </xf>
    <xf numFmtId="0" fontId="221" fillId="0" borderId="0" applyNumberFormat="0" applyFill="0" applyBorder="0" applyAlignment="0" applyProtection="0">
      <alignment vertical="top"/>
      <protection locked="0"/>
    </xf>
    <xf numFmtId="0" fontId="222" fillId="0" borderId="0" applyNumberFormat="0" applyFill="0" applyBorder="0" applyAlignment="0" applyProtection="0">
      <alignment vertical="top"/>
      <protection locked="0"/>
    </xf>
    <xf numFmtId="0" fontId="17" fillId="82" borderId="67" applyNumberFormat="0" applyFont="0" applyBorder="0" applyAlignment="0">
      <alignment horizontal="center" vertical="top"/>
    </xf>
    <xf numFmtId="0" fontId="223" fillId="0" borderId="0"/>
    <xf numFmtId="0" fontId="224" fillId="0" borderId="0">
      <alignment horizontal="left" vertical="center" indent="1"/>
    </xf>
    <xf numFmtId="0" fontId="132" fillId="74" borderId="0">
      <alignment horizontal="left"/>
    </xf>
    <xf numFmtId="0" fontId="225" fillId="83" borderId="0">
      <alignment horizontal="left"/>
    </xf>
    <xf numFmtId="218" fontId="32" fillId="0" borderId="23">
      <alignment horizontal="right"/>
    </xf>
    <xf numFmtId="218" fontId="32" fillId="0" borderId="23">
      <alignment horizontal="right"/>
    </xf>
    <xf numFmtId="218" fontId="32" fillId="0" borderId="23">
      <alignment horizontal="right"/>
    </xf>
    <xf numFmtId="218" fontId="32" fillId="0" borderId="23">
      <alignment horizontal="right"/>
    </xf>
    <xf numFmtId="218" fontId="32" fillId="0" borderId="23">
      <alignment horizontal="right"/>
    </xf>
    <xf numFmtId="218" fontId="32" fillId="0" borderId="23">
      <alignment horizontal="right"/>
    </xf>
    <xf numFmtId="218" fontId="32" fillId="0" borderId="0">
      <alignment horizontal="right"/>
    </xf>
    <xf numFmtId="218" fontId="32" fillId="0" borderId="0">
      <alignment horizontal="left"/>
    </xf>
    <xf numFmtId="0" fontId="66" fillId="38" borderId="0"/>
    <xf numFmtId="42" fontId="54" fillId="0" borderId="0" applyFill="0" applyBorder="0" applyAlignment="0"/>
    <xf numFmtId="217" fontId="85" fillId="0" borderId="0" applyFill="0" applyBorder="0" applyAlignment="0"/>
    <xf numFmtId="42" fontId="54" fillId="0" borderId="0" applyFill="0" applyBorder="0" applyAlignment="0"/>
    <xf numFmtId="225" fontId="17" fillId="0" borderId="0" applyFill="0" applyBorder="0" applyAlignment="0"/>
    <xf numFmtId="217" fontId="85" fillId="0" borderId="0" applyFill="0" applyBorder="0" applyAlignment="0"/>
    <xf numFmtId="0" fontId="226" fillId="0" borderId="68" applyNumberFormat="0" applyFill="0" applyAlignment="0" applyProtection="0"/>
    <xf numFmtId="0" fontId="11" fillId="0" borderId="6" applyNumberFormat="0" applyFill="0" applyAlignment="0" applyProtection="0"/>
    <xf numFmtId="0" fontId="226" fillId="0" borderId="68" applyNumberFormat="0" applyFill="0" applyAlignment="0" applyProtection="0"/>
    <xf numFmtId="0" fontId="11" fillId="0" borderId="6" applyNumberFormat="0" applyFill="0" applyAlignment="0" applyProtection="0"/>
    <xf numFmtId="0" fontId="226" fillId="0" borderId="68" applyNumberFormat="0" applyFill="0" applyAlignment="0" applyProtection="0"/>
    <xf numFmtId="0" fontId="11" fillId="0" borderId="6" applyNumberFormat="0" applyFill="0" applyAlignment="0" applyProtection="0"/>
    <xf numFmtId="0" fontId="226" fillId="0" borderId="68" applyNumberFormat="0" applyFill="0" applyAlignment="0" applyProtection="0"/>
    <xf numFmtId="0" fontId="11" fillId="0" borderId="6" applyNumberFormat="0" applyFill="0" applyAlignment="0" applyProtection="0"/>
    <xf numFmtId="0" fontId="226" fillId="0" borderId="68" applyNumberFormat="0" applyFill="0" applyAlignment="0" applyProtection="0"/>
    <xf numFmtId="0" fontId="11" fillId="0" borderId="6" applyNumberFormat="0" applyFill="0" applyAlignment="0" applyProtection="0"/>
    <xf numFmtId="0" fontId="226" fillId="0" borderId="68" applyNumberFormat="0" applyFill="0" applyAlignment="0" applyProtection="0"/>
    <xf numFmtId="0" fontId="11" fillId="0" borderId="6" applyNumberFormat="0" applyFill="0" applyAlignment="0" applyProtection="0"/>
    <xf numFmtId="0" fontId="227" fillId="0" borderId="6" applyNumberFormat="0" applyFill="0" applyAlignment="0" applyProtection="0"/>
    <xf numFmtId="0" fontId="11" fillId="0" borderId="6" applyNumberFormat="0" applyFill="0" applyAlignment="0" applyProtection="0"/>
    <xf numFmtId="0" fontId="227" fillId="0" borderId="6" applyNumberFormat="0" applyFill="0" applyAlignment="0" applyProtection="0"/>
    <xf numFmtId="0" fontId="11" fillId="0" borderId="6" applyNumberFormat="0" applyFill="0" applyAlignment="0" applyProtection="0"/>
    <xf numFmtId="0" fontId="227" fillId="0" borderId="6" applyNumberFormat="0" applyFill="0" applyAlignment="0" applyProtection="0"/>
    <xf numFmtId="0" fontId="11" fillId="0" borderId="6" applyNumberFormat="0" applyFill="0" applyAlignment="0" applyProtection="0"/>
    <xf numFmtId="0" fontId="227" fillId="0" borderId="6" applyNumberFormat="0" applyFill="0" applyAlignment="0" applyProtection="0"/>
    <xf numFmtId="0" fontId="11" fillId="0" borderId="6" applyNumberFormat="0" applyFill="0" applyAlignment="0" applyProtection="0"/>
    <xf numFmtId="0" fontId="226" fillId="0" borderId="68" applyNumberFormat="0" applyFill="0" applyAlignment="0" applyProtection="0"/>
    <xf numFmtId="0" fontId="226" fillId="0" borderId="68" applyNumberFormat="0" applyFill="0" applyAlignment="0" applyProtection="0"/>
    <xf numFmtId="0" fontId="227" fillId="0" borderId="6" applyNumberFormat="0" applyFill="0" applyAlignment="0" applyProtection="0"/>
    <xf numFmtId="0" fontId="11" fillId="0" borderId="6" applyNumberFormat="0" applyFill="0" applyAlignment="0" applyProtection="0"/>
    <xf numFmtId="0" fontId="227" fillId="0" borderId="6" applyNumberFormat="0" applyFill="0" applyAlignment="0" applyProtection="0"/>
    <xf numFmtId="0" fontId="11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6" fillId="0" borderId="68" applyNumberFormat="0" applyFill="0" applyAlignment="0" applyProtection="0"/>
    <xf numFmtId="0" fontId="226" fillId="0" borderId="68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7" fillId="0" borderId="6" applyNumberFormat="0" applyFill="0" applyAlignment="0" applyProtection="0"/>
    <xf numFmtId="0" fontId="226" fillId="0" borderId="68" applyNumberFormat="0" applyFill="0" applyAlignment="0" applyProtection="0"/>
    <xf numFmtId="0" fontId="226" fillId="0" borderId="68" applyNumberFormat="0" applyFill="0" applyAlignment="0" applyProtection="0"/>
    <xf numFmtId="0" fontId="226" fillId="0" borderId="68" applyNumberFormat="0" applyFill="0" applyAlignment="0" applyProtection="0"/>
    <xf numFmtId="0" fontId="226" fillId="0" borderId="68" applyNumberFormat="0" applyFill="0" applyAlignment="0" applyProtection="0"/>
    <xf numFmtId="0" fontId="226" fillId="0" borderId="68" applyNumberFormat="0" applyFill="0" applyAlignment="0" applyProtection="0"/>
    <xf numFmtId="0" fontId="11" fillId="0" borderId="6" applyNumberFormat="0" applyFill="0" applyAlignment="0" applyProtection="0"/>
    <xf numFmtId="0" fontId="226" fillId="0" borderId="68" applyNumberFormat="0" applyFill="0" applyAlignment="0" applyProtection="0"/>
    <xf numFmtId="0" fontId="11" fillId="0" borderId="6" applyNumberFormat="0" applyFill="0" applyAlignment="0" applyProtection="0"/>
    <xf numFmtId="0" fontId="226" fillId="0" borderId="68" applyNumberFormat="0" applyFill="0" applyAlignment="0" applyProtection="0"/>
    <xf numFmtId="0" fontId="11" fillId="0" borderId="6" applyNumberFormat="0" applyFill="0" applyAlignment="0" applyProtection="0"/>
    <xf numFmtId="0" fontId="226" fillId="0" borderId="68" applyNumberFormat="0" applyFill="0" applyAlignment="0" applyProtection="0"/>
    <xf numFmtId="0" fontId="11" fillId="0" borderId="6" applyNumberFormat="0" applyFill="0" applyAlignment="0" applyProtection="0"/>
    <xf numFmtId="186" fontId="228" fillId="74" borderId="0"/>
    <xf numFmtId="38" fontId="229" fillId="0" borderId="0" applyNumberFormat="0" applyFill="0" applyBorder="0" applyAlignment="0" applyProtection="0"/>
    <xf numFmtId="3" fontId="230" fillId="0" borderId="0" applyFill="0" applyBorder="0" applyAlignment="0" applyProtection="0"/>
    <xf numFmtId="9" fontId="82" fillId="38" borderId="0" applyNumberFormat="0" applyFont="0" applyBorder="0" applyAlignment="0">
      <protection locked="0"/>
    </xf>
    <xf numFmtId="14" fontId="82" fillId="0" borderId="23" applyFont="0" applyFill="0" applyBorder="0" applyAlignment="0" applyProtection="0"/>
    <xf numFmtId="14" fontId="82" fillId="0" borderId="23" applyFont="0" applyFill="0" applyBorder="0" applyAlignment="0" applyProtection="0"/>
    <xf numFmtId="0" fontId="178" fillId="0" borderId="0"/>
    <xf numFmtId="0" fontId="231" fillId="0" borderId="0"/>
    <xf numFmtId="313" fontId="17" fillId="43" borderId="23" applyFont="0" applyFill="0" applyBorder="0" applyAlignment="0" applyProtection="0">
      <alignment horizontal="right"/>
    </xf>
    <xf numFmtId="313" fontId="17" fillId="43" borderId="23" applyFont="0" applyFill="0" applyBorder="0" applyAlignment="0" applyProtection="0">
      <alignment horizontal="right"/>
    </xf>
    <xf numFmtId="305" fontId="232" fillId="0" borderId="0" applyFill="0" applyBorder="0" applyAlignment="0" applyProtection="0"/>
    <xf numFmtId="37" fontId="183" fillId="0" borderId="0" applyBorder="0">
      <alignment horizontal="right"/>
    </xf>
    <xf numFmtId="0" fontId="93" fillId="38" borderId="23" applyNumberFormat="0" applyFont="0"/>
    <xf numFmtId="0" fontId="93" fillId="38" borderId="23" applyNumberFormat="0" applyFont="0"/>
    <xf numFmtId="38" fontId="54" fillId="0" borderId="0" applyFont="0" applyFill="0" applyBorder="0" applyAlignment="0" applyProtection="0"/>
    <xf numFmtId="40" fontId="54" fillId="0" borderId="0" applyFont="0" applyFill="0" applyBorder="0" applyAlignment="0" applyProtection="0"/>
    <xf numFmtId="314" fontId="17" fillId="0" borderId="0" applyFont="0" applyFill="0" applyBorder="0" applyAlignment="0" applyProtection="0"/>
    <xf numFmtId="315" fontId="17" fillId="0" borderId="0" applyFont="0" applyFill="0" applyBorder="0" applyAlignment="0" applyProtection="0"/>
    <xf numFmtId="316" fontId="17" fillId="0" borderId="0" applyFont="0" applyFill="0" applyBorder="0" applyAlignment="0" applyProtection="0"/>
    <xf numFmtId="317" fontId="17" fillId="0" borderId="0" applyFont="0" applyFill="0" applyBorder="0" applyAlignment="0" applyProtection="0"/>
    <xf numFmtId="318" fontId="233" fillId="0" borderId="0" applyFont="0" applyFill="0" applyBorder="0"/>
    <xf numFmtId="319" fontId="17" fillId="0" borderId="0" applyFont="0" applyFill="0" applyBorder="0"/>
    <xf numFmtId="319" fontId="17" fillId="0" borderId="0" applyFont="0" applyFill="0" applyBorder="0"/>
    <xf numFmtId="320" fontId="17" fillId="0" borderId="0"/>
    <xf numFmtId="319" fontId="17" fillId="0" borderId="0" applyFont="0" applyFill="0" applyBorder="0"/>
    <xf numFmtId="321" fontId="17" fillId="0" borderId="0" applyFont="0" applyFill="0" applyBorder="0" applyAlignment="0" applyProtection="0"/>
    <xf numFmtId="322" fontId="17" fillId="0" borderId="0" applyFont="0" applyFill="0" applyBorder="0" applyAlignment="0" applyProtection="0"/>
    <xf numFmtId="323" fontId="17" fillId="0" borderId="0" applyFont="0" applyFill="0" applyBorder="0" applyAlignment="0" applyProtection="0"/>
    <xf numFmtId="317" fontId="17" fillId="0" borderId="0" applyFont="0" applyFill="0" applyBorder="0" applyAlignment="0" applyProtection="0"/>
    <xf numFmtId="0" fontId="164" fillId="0" borderId="0">
      <protection locked="0"/>
    </xf>
    <xf numFmtId="324" fontId="85" fillId="0" borderId="0" applyFont="0" applyFill="0" applyBorder="0" applyAlignment="0" applyProtection="0">
      <alignment horizontal="left" vertical="center"/>
    </xf>
    <xf numFmtId="168" fontId="17" fillId="0" borderId="0" applyFont="0" applyFill="0" applyBorder="0" applyAlignment="0" applyProtection="0"/>
    <xf numFmtId="325" fontId="66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325" fontId="66" fillId="0" borderId="0" applyFont="0" applyFill="0" applyBorder="0" applyAlignment="0" applyProtection="0"/>
    <xf numFmtId="325" fontId="66" fillId="0" borderId="0" applyFont="0" applyFill="0" applyBorder="0" applyAlignment="0" applyProtection="0"/>
    <xf numFmtId="325" fontId="66" fillId="0" borderId="0" applyFont="0" applyFill="0" applyBorder="0" applyAlignment="0" applyProtection="0"/>
    <xf numFmtId="325" fontId="66" fillId="0" borderId="0" applyFont="0" applyFill="0" applyBorder="0" applyAlignment="0" applyProtection="0"/>
    <xf numFmtId="325" fontId="66" fillId="0" borderId="0" applyFont="0" applyFill="0" applyBorder="0" applyAlignment="0" applyProtection="0"/>
    <xf numFmtId="325" fontId="66" fillId="0" borderId="0" applyFont="0" applyFill="0" applyBorder="0" applyAlignment="0" applyProtection="0"/>
    <xf numFmtId="325" fontId="66" fillId="0" borderId="0" applyFont="0" applyFill="0" applyBorder="0" applyAlignment="0" applyProtection="0"/>
    <xf numFmtId="325" fontId="66" fillId="0" borderId="0" applyFont="0" applyFill="0" applyBorder="0" applyAlignment="0" applyProtection="0"/>
    <xf numFmtId="325" fontId="66" fillId="0" borderId="0" applyFont="0" applyFill="0" applyBorder="0" applyAlignment="0" applyProtection="0"/>
    <xf numFmtId="326" fontId="97" fillId="0" borderId="0" applyFont="0" applyFill="0" applyBorder="0" applyProtection="0"/>
    <xf numFmtId="327" fontId="97" fillId="0" borderId="0" applyFont="0" applyFill="0" applyBorder="0" applyProtection="0"/>
    <xf numFmtId="217" fontId="17" fillId="0" borderId="0" applyFont="0" applyFill="0" applyBorder="0" applyAlignment="0" applyProtection="0"/>
    <xf numFmtId="309" fontId="139" fillId="0" borderId="0" applyFill="0" applyBorder="0" applyProtection="0">
      <alignment vertical="center"/>
    </xf>
    <xf numFmtId="14" fontId="27" fillId="0" borderId="0">
      <alignment horizontal="center"/>
    </xf>
    <xf numFmtId="14" fontId="27" fillId="0" borderId="0">
      <alignment horizontal="center"/>
    </xf>
    <xf numFmtId="14" fontId="27" fillId="0" borderId="0">
      <alignment horizontal="center"/>
    </xf>
    <xf numFmtId="211" fontId="17" fillId="0" borderId="69">
      <alignment horizontal="right"/>
    </xf>
    <xf numFmtId="328" fontId="66" fillId="38" borderId="0" applyFont="0" applyBorder="0" applyAlignment="0" applyProtection="0">
      <alignment horizontal="right"/>
      <protection hidden="1"/>
    </xf>
    <xf numFmtId="0" fontId="234" fillId="0" borderId="0"/>
    <xf numFmtId="0" fontId="235" fillId="44" borderId="0" applyNumberFormat="0" applyBorder="0" applyAlignment="0" applyProtection="0"/>
    <xf numFmtId="0" fontId="7" fillId="4" borderId="0" applyNumberFormat="0" applyBorder="0" applyAlignment="0" applyProtection="0"/>
    <xf numFmtId="0" fontId="235" fillId="44" borderId="0" applyNumberFormat="0" applyBorder="0" applyAlignment="0" applyProtection="0"/>
    <xf numFmtId="0" fontId="7" fillId="4" borderId="0" applyNumberFormat="0" applyBorder="0" applyAlignment="0" applyProtection="0"/>
    <xf numFmtId="0" fontId="235" fillId="44" borderId="0" applyNumberFormat="0" applyBorder="0" applyAlignment="0" applyProtection="0"/>
    <xf numFmtId="0" fontId="7" fillId="4" borderId="0" applyNumberFormat="0" applyBorder="0" applyAlignment="0" applyProtection="0"/>
    <xf numFmtId="0" fontId="235" fillId="44" borderId="0" applyNumberFormat="0" applyBorder="0" applyAlignment="0" applyProtection="0"/>
    <xf numFmtId="0" fontId="7" fillId="4" borderId="0" applyNumberFormat="0" applyBorder="0" applyAlignment="0" applyProtection="0"/>
    <xf numFmtId="0" fontId="235" fillId="44" borderId="0" applyNumberFormat="0" applyBorder="0" applyAlignment="0" applyProtection="0"/>
    <xf numFmtId="0" fontId="7" fillId="4" borderId="0" applyNumberFormat="0" applyBorder="0" applyAlignment="0" applyProtection="0"/>
    <xf numFmtId="0" fontId="235" fillId="44" borderId="0" applyNumberFormat="0" applyBorder="0" applyAlignment="0" applyProtection="0"/>
    <xf numFmtId="0" fontId="7" fillId="4" borderId="0" applyNumberFormat="0" applyBorder="0" applyAlignment="0" applyProtection="0"/>
    <xf numFmtId="0" fontId="236" fillId="4" borderId="0" applyNumberFormat="0" applyBorder="0" applyAlignment="0" applyProtection="0"/>
    <xf numFmtId="0" fontId="7" fillId="4" borderId="0" applyNumberFormat="0" applyBorder="0" applyAlignment="0" applyProtection="0"/>
    <xf numFmtId="0" fontId="236" fillId="4" borderId="0" applyNumberFormat="0" applyBorder="0" applyAlignment="0" applyProtection="0"/>
    <xf numFmtId="0" fontId="7" fillId="4" borderId="0" applyNumberFormat="0" applyBorder="0" applyAlignment="0" applyProtection="0"/>
    <xf numFmtId="0" fontId="236" fillId="4" borderId="0" applyNumberFormat="0" applyBorder="0" applyAlignment="0" applyProtection="0"/>
    <xf numFmtId="0" fontId="7" fillId="4" borderId="0" applyNumberFormat="0" applyBorder="0" applyAlignment="0" applyProtection="0"/>
    <xf numFmtId="0" fontId="236" fillId="4" borderId="0" applyNumberFormat="0" applyBorder="0" applyAlignment="0" applyProtection="0"/>
    <xf numFmtId="0" fontId="7" fillId="4" borderId="0" applyNumberFormat="0" applyBorder="0" applyAlignment="0" applyProtection="0"/>
    <xf numFmtId="0" fontId="235" fillId="44" borderId="0" applyNumberFormat="0" applyBorder="0" applyAlignment="0" applyProtection="0"/>
    <xf numFmtId="0" fontId="235" fillId="44" borderId="0" applyNumberFormat="0" applyBorder="0" applyAlignment="0" applyProtection="0"/>
    <xf numFmtId="0" fontId="236" fillId="4" borderId="0" applyNumberFormat="0" applyBorder="0" applyAlignment="0" applyProtection="0"/>
    <xf numFmtId="0" fontId="7" fillId="4" borderId="0" applyNumberFormat="0" applyBorder="0" applyAlignment="0" applyProtection="0"/>
    <xf numFmtId="0" fontId="236" fillId="4" borderId="0" applyNumberFormat="0" applyBorder="0" applyAlignment="0" applyProtection="0"/>
    <xf numFmtId="0" fontId="7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5" fillId="44" borderId="0" applyNumberFormat="0" applyBorder="0" applyAlignment="0" applyProtection="0"/>
    <xf numFmtId="0" fontId="235" fillId="4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6" fillId="4" borderId="0" applyNumberFormat="0" applyBorder="0" applyAlignment="0" applyProtection="0"/>
    <xf numFmtId="0" fontId="235" fillId="44" borderId="0" applyNumberFormat="0" applyBorder="0" applyAlignment="0" applyProtection="0"/>
    <xf numFmtId="0" fontId="235" fillId="44" borderId="0" applyNumberFormat="0" applyBorder="0" applyAlignment="0" applyProtection="0"/>
    <xf numFmtId="0" fontId="235" fillId="44" borderId="0" applyNumberFormat="0" applyBorder="0" applyAlignment="0" applyProtection="0"/>
    <xf numFmtId="0" fontId="235" fillId="44" borderId="0" applyNumberFormat="0" applyBorder="0" applyAlignment="0" applyProtection="0"/>
    <xf numFmtId="0" fontId="235" fillId="44" borderId="0" applyNumberFormat="0" applyBorder="0" applyAlignment="0" applyProtection="0"/>
    <xf numFmtId="0" fontId="7" fillId="4" borderId="0" applyNumberFormat="0" applyBorder="0" applyAlignment="0" applyProtection="0"/>
    <xf numFmtId="0" fontId="235" fillId="44" borderId="0" applyNumberFormat="0" applyBorder="0" applyAlignment="0" applyProtection="0"/>
    <xf numFmtId="0" fontId="7" fillId="4" borderId="0" applyNumberFormat="0" applyBorder="0" applyAlignment="0" applyProtection="0"/>
    <xf numFmtId="0" fontId="235" fillId="44" borderId="0" applyNumberFormat="0" applyBorder="0" applyAlignment="0" applyProtection="0"/>
    <xf numFmtId="0" fontId="7" fillId="4" borderId="0" applyNumberFormat="0" applyBorder="0" applyAlignment="0" applyProtection="0"/>
    <xf numFmtId="0" fontId="235" fillId="44" borderId="0" applyNumberFormat="0" applyBorder="0" applyAlignment="0" applyProtection="0"/>
    <xf numFmtId="0" fontId="7" fillId="4" borderId="0" applyNumberFormat="0" applyBorder="0" applyAlignment="0" applyProtection="0"/>
    <xf numFmtId="0" fontId="32" fillId="0" borderId="0"/>
    <xf numFmtId="0" fontId="237" fillId="0" borderId="70" applyNumberFormat="0" applyAlignment="0"/>
    <xf numFmtId="15" fontId="17" fillId="105" borderId="19" applyNumberFormat="0" applyBorder="0" applyAlignment="0">
      <alignment horizontal="center"/>
    </xf>
    <xf numFmtId="37" fontId="238" fillId="0" borderId="0"/>
    <xf numFmtId="0" fontId="17" fillId="0" borderId="71">
      <alignment horizontal="center"/>
    </xf>
    <xf numFmtId="0" fontId="17" fillId="38" borderId="25" applyNumberFormat="0" applyAlignment="0"/>
    <xf numFmtId="0" fontId="17" fillId="38" borderId="25" applyNumberFormat="0" applyAlignment="0"/>
    <xf numFmtId="329" fontId="97" fillId="0" borderId="0" applyFont="0" applyFill="0" applyBorder="0" applyProtection="0"/>
    <xf numFmtId="330" fontId="97" fillId="0" borderId="0" applyFont="0" applyFill="0" applyBorder="0" applyProtection="0"/>
    <xf numFmtId="0" fontId="24" fillId="0" borderId="0"/>
    <xf numFmtId="331" fontId="97" fillId="0" borderId="0" applyFont="0" applyFill="0" applyBorder="0" applyProtection="0"/>
    <xf numFmtId="332" fontId="97" fillId="0" borderId="0" applyFont="0" applyFill="0" applyBorder="0" applyProtection="0"/>
    <xf numFmtId="333" fontId="97" fillId="0" borderId="0" applyFont="0" applyFill="0" applyBorder="0" applyProtection="0"/>
    <xf numFmtId="0" fontId="32" fillId="0" borderId="0"/>
    <xf numFmtId="334" fontId="66" fillId="0" borderId="0" applyFont="0" applyFill="0" applyBorder="0" applyAlignment="0" applyProtection="0">
      <alignment horizontal="right"/>
    </xf>
    <xf numFmtId="335" fontId="32" fillId="0" borderId="0"/>
    <xf numFmtId="0" fontId="1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38" fontId="45" fillId="0" borderId="0" applyFont="0" applyFill="0" applyBorder="0" applyAlignment="0" applyProtection="0"/>
    <xf numFmtId="0" fontId="32" fillId="0" borderId="0" applyFont="0" applyFill="0" applyBorder="0" applyAlignment="0" applyProtection="0"/>
    <xf numFmtId="40" fontId="66" fillId="0" borderId="0" applyFont="0" applyFill="0" applyBorder="0" applyAlignment="0"/>
    <xf numFmtId="199" fontId="66" fillId="0" borderId="0" applyFont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17" fillId="0" borderId="0"/>
    <xf numFmtId="0" fontId="17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39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17" fillId="0" borderId="0"/>
    <xf numFmtId="0" fontId="17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73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73" fillId="0" borderId="0"/>
    <xf numFmtId="0" fontId="1" fillId="0" borderId="0"/>
    <xf numFmtId="0" fontId="1" fillId="0" borderId="0"/>
    <xf numFmtId="0" fontId="73" fillId="0" borderId="0"/>
    <xf numFmtId="336" fontId="66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7" fillId="0" borderId="0"/>
    <xf numFmtId="0" fontId="17" fillId="0" borderId="0"/>
    <xf numFmtId="0" fontId="73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>
      <alignment horizontal="left" wrapText="1"/>
    </xf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>
      <alignment vertical="top"/>
    </xf>
    <xf numFmtId="0" fontId="17" fillId="0" borderId="0">
      <alignment vertical="top"/>
    </xf>
    <xf numFmtId="0" fontId="73" fillId="0" borderId="0"/>
    <xf numFmtId="0" fontId="17" fillId="0" borderId="0"/>
    <xf numFmtId="0" fontId="1" fillId="0" borderId="0"/>
    <xf numFmtId="0" fontId="1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6" fillId="0" borderId="0"/>
    <xf numFmtId="336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73" fillId="0" borderId="0"/>
    <xf numFmtId="0" fontId="71" fillId="0" borderId="0">
      <alignment vertical="top"/>
    </xf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71" fillId="0" borderId="0"/>
    <xf numFmtId="0" fontId="1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7" fillId="0" borderId="0"/>
    <xf numFmtId="0" fontId="97" fillId="0" borderId="0"/>
    <xf numFmtId="0" fontId="73" fillId="0" borderId="0"/>
    <xf numFmtId="0" fontId="73" fillId="0" borderId="0"/>
    <xf numFmtId="0" fontId="73" fillId="0" borderId="0"/>
    <xf numFmtId="0" fontId="17" fillId="0" borderId="0"/>
    <xf numFmtId="0" fontId="17" fillId="0" borderId="0">
      <alignment horizontal="left" wrapText="1"/>
    </xf>
    <xf numFmtId="0" fontId="73" fillId="0" borderId="0"/>
    <xf numFmtId="0" fontId="2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/>
    <xf numFmtId="0" fontId="73" fillId="0" borderId="0"/>
    <xf numFmtId="0" fontId="17" fillId="0" borderId="0">
      <alignment vertical="top"/>
    </xf>
    <xf numFmtId="0" fontId="17" fillId="0" borderId="0"/>
    <xf numFmtId="0" fontId="17" fillId="0" borderId="0"/>
    <xf numFmtId="0" fontId="24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17" fillId="0" borderId="0"/>
    <xf numFmtId="0" fontId="17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97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17" fillId="0" borderId="0">
      <alignment vertical="top"/>
    </xf>
    <xf numFmtId="0" fontId="17" fillId="0" borderId="0"/>
    <xf numFmtId="0" fontId="17" fillId="0" borderId="0"/>
    <xf numFmtId="166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213" fontId="82" fillId="0" borderId="0" applyNumberFormat="0" applyFill="0" applyBorder="0" applyAlignment="0" applyProtection="0"/>
    <xf numFmtId="38" fontId="242" fillId="0" borderId="0" applyFill="0" applyBorder="0" applyProtection="0"/>
    <xf numFmtId="213" fontId="82" fillId="0" borderId="0" applyNumberFormat="0" applyFill="0" applyBorder="0" applyAlignment="0" applyProtection="0"/>
    <xf numFmtId="337" fontId="66" fillId="0" borderId="0" applyFont="0" applyFill="0" applyBorder="0" applyAlignment="0" applyProtection="0"/>
    <xf numFmtId="338" fontId="17" fillId="92" borderId="59">
      <alignment horizontal="center"/>
    </xf>
    <xf numFmtId="338" fontId="17" fillId="92" borderId="59">
      <alignment horizontal="center"/>
    </xf>
    <xf numFmtId="338" fontId="17" fillId="0" borderId="0">
      <alignment horizontal="center"/>
    </xf>
    <xf numFmtId="339" fontId="17" fillId="0" borderId="0">
      <alignment horizontal="center"/>
    </xf>
    <xf numFmtId="0" fontId="66" fillId="0" borderId="0" applyFont="0" applyFill="0" applyBorder="0" applyAlignment="0" applyProtection="0">
      <alignment horizontal="right"/>
    </xf>
    <xf numFmtId="340" fontId="66" fillId="0" borderId="0"/>
    <xf numFmtId="217" fontId="187" fillId="0" borderId="16"/>
    <xf numFmtId="0" fontId="17" fillId="0" borderId="0" applyFont="0" applyAlignment="0">
      <alignment horizontal="center"/>
    </xf>
    <xf numFmtId="0" fontId="17" fillId="0" borderId="0" applyFont="0" applyAlignment="0">
      <alignment horizontal="center"/>
    </xf>
    <xf numFmtId="0" fontId="17" fillId="0" borderId="0" applyFont="0" applyAlignment="0">
      <alignment horizontal="center"/>
    </xf>
    <xf numFmtId="341" fontId="17" fillId="0" borderId="0"/>
    <xf numFmtId="6" fontId="243" fillId="0" borderId="0">
      <alignment horizontal="center"/>
    </xf>
    <xf numFmtId="0" fontId="54" fillId="0" borderId="0"/>
    <xf numFmtId="0" fontId="66" fillId="43" borderId="25">
      <alignment horizontal="center"/>
      <protection locked="0"/>
    </xf>
    <xf numFmtId="0" fontId="66" fillId="43" borderId="25">
      <alignment horizontal="center"/>
      <protection locked="0"/>
    </xf>
    <xf numFmtId="213" fontId="66" fillId="43" borderId="0">
      <protection locked="0"/>
    </xf>
    <xf numFmtId="0" fontId="66" fillId="43" borderId="0">
      <protection locked="0"/>
    </xf>
    <xf numFmtId="342" fontId="17" fillId="0" borderId="0">
      <alignment horizontal="center" vertical="center"/>
    </xf>
    <xf numFmtId="213" fontId="66" fillId="0" borderId="0"/>
    <xf numFmtId="343" fontId="17" fillId="0" borderId="0"/>
    <xf numFmtId="344" fontId="17" fillId="0" borderId="0">
      <protection locked="0"/>
    </xf>
    <xf numFmtId="345" fontId="66" fillId="0" borderId="0" applyFont="0" applyFill="0" applyBorder="0" applyAlignment="0" applyProtection="0"/>
    <xf numFmtId="346" fontId="66" fillId="0" borderId="0" applyFont="0" applyFill="0" applyBorder="0" applyAlignment="0" applyProtection="0"/>
    <xf numFmtId="0" fontId="17" fillId="106" borderId="25" applyNumberFormat="0" applyFont="0" applyBorder="0" applyAlignment="0" applyProtection="0"/>
    <xf numFmtId="0" fontId="17" fillId="106" borderId="25" applyNumberFormat="0" applyFont="0" applyBorder="0" applyAlignment="0" applyProtection="0"/>
    <xf numFmtId="244" fontId="244" fillId="0" borderId="72" applyNumberFormat="0" applyBorder="0" applyAlignment="0" applyProtection="0">
      <alignment horizontal="center" vertical="center"/>
    </xf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72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72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72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72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7" borderId="73" applyNumberFormat="0" applyFont="0" applyAlignment="0" applyProtection="0"/>
    <xf numFmtId="0" fontId="50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72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72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17" fillId="107" borderId="73" applyNumberFormat="0" applyFont="0" applyAlignment="0" applyProtection="0"/>
    <xf numFmtId="0" fontId="50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72" fillId="8" borderId="8" applyNumberFormat="0" applyFont="0" applyAlignment="0" applyProtection="0"/>
    <xf numFmtId="0" fontId="1" fillId="8" borderId="8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7" borderId="73" applyNumberFormat="0" applyFont="0" applyAlignment="0" applyProtection="0"/>
    <xf numFmtId="0" fontId="73" fillId="8" borderId="8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73" fillId="8" borderId="8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73" fillId="8" borderId="8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50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0" fontId="17" fillId="107" borderId="73" applyNumberFormat="0" applyFont="0" applyAlignment="0" applyProtection="0"/>
    <xf numFmtId="169" fontId="245" fillId="0" borderId="0"/>
    <xf numFmtId="40" fontId="246" fillId="0" borderId="0" applyFill="0" applyBorder="0" applyProtection="0"/>
    <xf numFmtId="347" fontId="66" fillId="0" borderId="0" applyFont="0" applyFill="0" applyBorder="0" applyAlignment="0" applyProtection="0"/>
    <xf numFmtId="38" fontId="247" fillId="0" borderId="0"/>
    <xf numFmtId="37" fontId="32" fillId="0" borderId="0"/>
    <xf numFmtId="0" fontId="17" fillId="0" borderId="0"/>
    <xf numFmtId="0" fontId="17" fillId="0" borderId="0"/>
    <xf numFmtId="348" fontId="97" fillId="0" borderId="0" applyFont="0" applyFill="0" applyBorder="0" applyProtection="0"/>
    <xf numFmtId="349" fontId="97" fillId="0" borderId="0" applyFont="0" applyFill="0" applyBorder="0" applyProtection="0"/>
    <xf numFmtId="350" fontId="97" fillId="0" borderId="0" applyFont="0" applyFill="0" applyBorder="0" applyProtection="0"/>
    <xf numFmtId="0" fontId="17" fillId="0" borderId="0"/>
    <xf numFmtId="351" fontId="17" fillId="0" borderId="0"/>
    <xf numFmtId="351" fontId="17" fillId="0" borderId="0"/>
    <xf numFmtId="351" fontId="17" fillId="0" borderId="0"/>
    <xf numFmtId="37" fontId="17" fillId="0" borderId="0"/>
    <xf numFmtId="352" fontId="17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352" fontId="17" fillId="0" borderId="0" applyNumberFormat="0" applyFill="0" applyBorder="0" applyAlignment="0" applyProtection="0"/>
    <xf numFmtId="241" fontId="17" fillId="0" borderId="0" applyNumberFormat="0" applyFill="0" applyBorder="0" applyAlignment="0" applyProtection="0"/>
    <xf numFmtId="38" fontId="32" fillId="0" borderId="0"/>
    <xf numFmtId="38" fontId="32" fillId="0" borderId="0"/>
    <xf numFmtId="38" fontId="32" fillId="0" borderId="0"/>
    <xf numFmtId="38" fontId="32" fillId="0" borderId="0"/>
    <xf numFmtId="38" fontId="32" fillId="0" borderId="0"/>
    <xf numFmtId="38" fontId="32" fillId="0" borderId="0"/>
    <xf numFmtId="4" fontId="17" fillId="0" borderId="0"/>
    <xf numFmtId="353" fontId="66" fillId="0" borderId="0" applyFont="0" applyFill="0" applyBorder="0" applyAlignment="0" applyProtection="0"/>
    <xf numFmtId="225" fontId="17" fillId="0" borderId="0" applyFont="0" applyFill="0" applyBorder="0" applyAlignment="0" applyProtection="0"/>
    <xf numFmtId="294" fontId="17" fillId="0" borderId="0" applyFont="0" applyFill="0" applyBorder="0" applyAlignment="0" applyProtection="0"/>
    <xf numFmtId="40" fontId="248" fillId="0" borderId="0" applyFont="0" applyFill="0" applyBorder="0" applyAlignment="0" applyProtection="0"/>
    <xf numFmtId="38" fontId="248" fillId="0" borderId="0" applyFont="0" applyFill="0" applyBorder="0" applyAlignment="0" applyProtection="0"/>
    <xf numFmtId="354" fontId="17" fillId="0" borderId="0"/>
    <xf numFmtId="3" fontId="17" fillId="92" borderId="66" applyFont="0">
      <alignment horizontal="right" vertical="center"/>
      <protection locked="0"/>
    </xf>
    <xf numFmtId="3" fontId="17" fillId="92" borderId="66" applyFont="0">
      <alignment horizontal="right" vertical="center"/>
      <protection locked="0"/>
    </xf>
    <xf numFmtId="3" fontId="17" fillId="92" borderId="66" applyFont="0">
      <alignment horizontal="right" vertical="center"/>
      <protection locked="0"/>
    </xf>
    <xf numFmtId="3" fontId="17" fillId="92" borderId="66" applyFont="0">
      <alignment horizontal="right" vertical="center"/>
      <protection locked="0"/>
    </xf>
    <xf numFmtId="0" fontId="17" fillId="0" borderId="0">
      <alignment horizontal="left" vertical="top"/>
      <protection locked="0"/>
    </xf>
    <xf numFmtId="0" fontId="249" fillId="0" borderId="0">
      <alignment horizontal="left"/>
    </xf>
    <xf numFmtId="0" fontId="250" fillId="78" borderId="74" applyNumberFormat="0" applyAlignment="0" applyProtection="0"/>
    <xf numFmtId="0" fontId="9" fillId="6" borderId="5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9" fillId="6" borderId="5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9" fillId="6" borderId="5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9" fillId="6" borderId="5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9" fillId="6" borderId="5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9" fillId="6" borderId="5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1" fillId="6" borderId="5" applyNumberFormat="0" applyAlignment="0" applyProtection="0"/>
    <xf numFmtId="0" fontId="9" fillId="6" borderId="5" applyNumberFormat="0" applyAlignment="0" applyProtection="0"/>
    <xf numFmtId="0" fontId="251" fillId="6" borderId="5" applyNumberFormat="0" applyAlignment="0" applyProtection="0"/>
    <xf numFmtId="0" fontId="9" fillId="6" borderId="5" applyNumberFormat="0" applyAlignment="0" applyProtection="0"/>
    <xf numFmtId="0" fontId="251" fillId="6" borderId="5" applyNumberFormat="0" applyAlignment="0" applyProtection="0"/>
    <xf numFmtId="0" fontId="9" fillId="6" borderId="5" applyNumberFormat="0" applyAlignment="0" applyProtection="0"/>
    <xf numFmtId="0" fontId="251" fillId="6" borderId="5" applyNumberFormat="0" applyAlignment="0" applyProtection="0"/>
    <xf numFmtId="0" fontId="9" fillId="6" borderId="5" applyNumberFormat="0" applyAlignment="0" applyProtection="0"/>
    <xf numFmtId="355" fontId="17" fillId="0" borderId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1" fillId="6" borderId="5" applyNumberFormat="0" applyAlignment="0" applyProtection="0"/>
    <xf numFmtId="0" fontId="9" fillId="6" borderId="5" applyNumberFormat="0" applyAlignment="0" applyProtection="0"/>
    <xf numFmtId="0" fontId="251" fillId="6" borderId="5" applyNumberFormat="0" applyAlignment="0" applyProtection="0"/>
    <xf numFmtId="0" fontId="9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355" fontId="17" fillId="0" borderId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1" fillId="6" borderId="5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9" fillId="6" borderId="5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9" fillId="6" borderId="5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9" fillId="6" borderId="5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9" fillId="6" borderId="5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0" fontId="250" fillId="78" borderId="74" applyNumberFormat="0" applyAlignment="0" applyProtection="0"/>
    <xf numFmtId="40" fontId="60" fillId="83" borderId="0">
      <alignment horizontal="right"/>
    </xf>
    <xf numFmtId="0" fontId="252" fillId="75" borderId="0">
      <alignment horizontal="center"/>
    </xf>
    <xf numFmtId="0" fontId="132" fillId="108" borderId="0"/>
    <xf numFmtId="0" fontId="253" fillId="0" borderId="0"/>
    <xf numFmtId="9" fontId="254" fillId="0" borderId="0" applyBorder="0">
      <alignment horizontal="right"/>
    </xf>
    <xf numFmtId="0" fontId="253" fillId="0" borderId="0"/>
    <xf numFmtId="0" fontId="255" fillId="83" borderId="0" applyBorder="0">
      <alignment horizontal="centerContinuous"/>
    </xf>
    <xf numFmtId="0" fontId="256" fillId="108" borderId="0" applyBorder="0">
      <alignment horizontal="centerContinuous"/>
    </xf>
    <xf numFmtId="223" fontId="17" fillId="0" borderId="0" applyFont="0" applyFill="0" applyBorder="0" applyAlignment="0" applyProtection="0"/>
    <xf numFmtId="356" fontId="17" fillId="0" borderId="0" applyFont="0" applyFill="0" applyBorder="0" applyAlignment="0" applyProtection="0"/>
    <xf numFmtId="0" fontId="53" fillId="109" borderId="0" applyNumberFormat="0" applyFont="0" applyBorder="0" applyAlignment="0" applyProtection="0"/>
    <xf numFmtId="0" fontId="53" fillId="110" borderId="0" applyNumberFormat="0" applyFont="0" applyBorder="0" applyAlignment="0" applyProtection="0"/>
    <xf numFmtId="0" fontId="53" fillId="111" borderId="0" applyNumberFormat="0" applyFont="0" applyBorder="0" applyAlignment="0" applyProtection="0">
      <alignment horizontal="center"/>
    </xf>
    <xf numFmtId="0" fontId="53" fillId="112" borderId="75" applyNumberFormat="0" applyFont="0" applyBorder="0" applyAlignment="0" applyProtection="0"/>
    <xf numFmtId="0" fontId="53" fillId="113" borderId="75" applyNumberFormat="0" applyFont="0" applyBorder="0" applyAlignment="0"/>
    <xf numFmtId="0" fontId="53" fillId="114" borderId="75" applyNumberFormat="0" applyFont="0" applyBorder="0" applyAlignment="0"/>
    <xf numFmtId="0" fontId="66" fillId="115" borderId="0" applyNumberFormat="0" applyFont="0" applyBorder="0" applyAlignment="0" applyProtection="0">
      <alignment horizontal="center"/>
      <protection hidden="1"/>
    </xf>
    <xf numFmtId="0" fontId="257" fillId="0" borderId="0" applyFill="0" applyBorder="0" applyProtection="0">
      <alignment horizontal="left"/>
    </xf>
    <xf numFmtId="0" fontId="258" fillId="0" borderId="0" applyFill="0" applyBorder="0" applyProtection="0">
      <alignment horizontal="left"/>
    </xf>
    <xf numFmtId="0" fontId="17" fillId="0" borderId="0"/>
    <xf numFmtId="0" fontId="259" fillId="0" borderId="0"/>
    <xf numFmtId="0" fontId="17" fillId="72" borderId="0" applyNumberFormat="0" applyFont="0" applyBorder="0" applyAlignment="0" applyProtection="0">
      <protection hidden="1"/>
    </xf>
    <xf numFmtId="0" fontId="17" fillId="116" borderId="0" applyNumberFormat="0" applyFont="0" applyBorder="0" applyAlignment="0" applyProtection="0">
      <protection hidden="1"/>
    </xf>
    <xf numFmtId="0" fontId="17" fillId="117" borderId="0" applyNumberFormat="0" applyFont="0" applyBorder="0" applyAlignment="0" applyProtection="0">
      <protection hidden="1"/>
    </xf>
    <xf numFmtId="0" fontId="17" fillId="118" borderId="0" applyNumberFormat="0" applyFont="0" applyBorder="0" applyAlignment="0" applyProtection="0">
      <protection hidden="1"/>
    </xf>
    <xf numFmtId="0" fontId="17" fillId="119" borderId="0" applyNumberFormat="0" applyFont="0" applyBorder="0" applyAlignment="0" applyProtection="0">
      <protection hidden="1"/>
    </xf>
    <xf numFmtId="0" fontId="17" fillId="120" borderId="0" applyNumberFormat="0" applyFont="0" applyBorder="0" applyAlignment="0" applyProtection="0">
      <protection hidden="1"/>
    </xf>
    <xf numFmtId="357" fontId="66" fillId="0" borderId="0"/>
    <xf numFmtId="10" fontId="247" fillId="0" borderId="0"/>
    <xf numFmtId="14" fontId="83" fillId="0" borderId="0">
      <alignment horizontal="center" wrapText="1"/>
      <protection locked="0"/>
    </xf>
    <xf numFmtId="14" fontId="83" fillId="0" borderId="0">
      <alignment horizontal="center" wrapText="1"/>
      <protection locked="0"/>
    </xf>
    <xf numFmtId="14" fontId="83" fillId="0" borderId="0">
      <alignment horizontal="center" wrapText="1"/>
      <protection locked="0"/>
    </xf>
    <xf numFmtId="14" fontId="83" fillId="0" borderId="0">
      <alignment horizontal="center" wrapText="1"/>
      <protection locked="0"/>
    </xf>
    <xf numFmtId="14" fontId="83" fillId="0" borderId="0">
      <alignment horizontal="center" wrapText="1"/>
      <protection locked="0"/>
    </xf>
    <xf numFmtId="10" fontId="53" fillId="0" borderId="0"/>
    <xf numFmtId="358" fontId="138" fillId="0" borderId="0" applyFont="0" applyFill="0" applyBorder="0" applyAlignment="0" applyProtection="0"/>
    <xf numFmtId="359" fontId="32" fillId="0" borderId="0" applyFont="0" applyFill="0" applyBorder="0" applyAlignment="0" applyProtection="0"/>
    <xf numFmtId="360" fontId="17" fillId="0" borderId="0" applyFont="0" applyFill="0" applyBorder="0" applyAlignment="0" applyProtection="0"/>
    <xf numFmtId="361" fontId="17" fillId="0" borderId="0" applyFont="0" applyFill="0" applyBorder="0" applyAlignment="0" applyProtection="0"/>
    <xf numFmtId="0" fontId="66" fillId="0" borderId="0"/>
    <xf numFmtId="362" fontId="17" fillId="0" borderId="0" applyFont="0"/>
    <xf numFmtId="10" fontId="32" fillId="0" borderId="0" applyFont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266" fontId="54" fillId="0" borderId="0" applyFont="0" applyFill="0" applyBorder="0" applyAlignment="0" applyProtection="0"/>
    <xf numFmtId="164" fontId="50" fillId="0" borderId="0" applyFont="0" applyFill="0" applyBorder="0" applyAlignment="0" applyProtection="0"/>
    <xf numFmtId="312" fontId="163" fillId="0" borderId="0" applyFill="0" applyBorder="0" applyAlignment="0" applyProtection="0"/>
    <xf numFmtId="164" fontId="50" fillId="0" borderId="0" applyFont="0" applyFill="0" applyBorder="0" applyAlignment="0" applyProtection="0"/>
    <xf numFmtId="363" fontId="163" fillId="43" borderId="66" applyFill="0" applyBorder="0" applyAlignment="0" applyProtection="0">
      <alignment horizontal="right"/>
      <protection locked="0"/>
    </xf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0" fontId="32" fillId="43" borderId="0" applyFont="0" applyFill="0" applyBorder="0" applyAlignment="0" applyProtection="0"/>
    <xf numFmtId="0" fontId="32" fillId="43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4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3" fontId="17" fillId="39" borderId="66" applyFont="0">
      <alignment horizontal="right" vertical="center"/>
    </xf>
    <xf numFmtId="3" fontId="17" fillId="39" borderId="66" applyFont="0">
      <alignment horizontal="right" vertical="center"/>
    </xf>
    <xf numFmtId="3" fontId="17" fillId="39" borderId="66" applyFont="0">
      <alignment horizontal="right" vertical="center"/>
    </xf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7" fillId="43" borderId="0" applyNumberFormat="0" applyBorder="0"/>
    <xf numFmtId="0" fontId="21" fillId="87" borderId="0" applyNumberFormat="0" applyBorder="0">
      <alignment horizontal="left" wrapText="1"/>
    </xf>
    <xf numFmtId="0" fontId="17" fillId="73" borderId="0" applyNumberFormat="0" applyBorder="0">
      <protection locked="0"/>
    </xf>
    <xf numFmtId="0" fontId="21" fillId="88" borderId="0" applyNumberFormat="0" applyBorder="0">
      <alignment horizontal="left" wrapText="1"/>
    </xf>
    <xf numFmtId="0" fontId="17" fillId="121" borderId="0" applyNumberFormat="0" applyBorder="0"/>
    <xf numFmtId="0" fontId="21" fillId="89" borderId="0" applyNumberFormat="0" applyBorder="0">
      <alignment horizontal="left" wrapText="1"/>
    </xf>
    <xf numFmtId="0" fontId="17" fillId="71" borderId="0" applyNumberFormat="0" applyBorder="0"/>
    <xf numFmtId="0" fontId="21" fillId="77" borderId="0" applyNumberFormat="0" applyBorder="0">
      <alignment horizontal="left" wrapText="1"/>
    </xf>
    <xf numFmtId="0" fontId="17" fillId="122" borderId="0" applyNumberFormat="0" applyBorder="0"/>
    <xf numFmtId="0" fontId="21" fillId="39" borderId="0" applyNumberFormat="0" applyBorder="0">
      <alignment horizontal="left" wrapText="1"/>
    </xf>
    <xf numFmtId="0" fontId="17" fillId="92" borderId="0" applyNumberFormat="0" applyBorder="0">
      <protection locked="0"/>
    </xf>
    <xf numFmtId="0" fontId="21" fillId="90" borderId="0" applyNumberFormat="0" applyBorder="0">
      <alignment horizontal="left" wrapText="1"/>
    </xf>
    <xf numFmtId="0" fontId="260" fillId="0" borderId="0"/>
    <xf numFmtId="0" fontId="261" fillId="124" borderId="0" applyNumberFormat="0">
      <alignment horizontal="left"/>
    </xf>
    <xf numFmtId="0" fontId="262" fillId="124" borderId="0" applyNumberFormat="0" applyBorder="0">
      <alignment horizontal="left" wrapText="1"/>
    </xf>
    <xf numFmtId="0" fontId="263" fillId="125" borderId="0" applyNumberFormat="0" applyBorder="0"/>
    <xf numFmtId="0" fontId="261" fillId="126" borderId="0" applyNumberFormat="0">
      <alignment horizontal="left"/>
    </xf>
    <xf numFmtId="0" fontId="262" fillId="126" borderId="0" applyNumberFormat="0" applyBorder="0">
      <alignment horizontal="left" wrapText="1"/>
    </xf>
    <xf numFmtId="0" fontId="263" fillId="127" borderId="0" applyNumberFormat="0" applyBorder="0"/>
    <xf numFmtId="0" fontId="17" fillId="36" borderId="0" applyNumberFormat="0" applyFont="0" applyFill="0" applyBorder="0" applyProtection="0">
      <alignment horizontal="left" indent="1"/>
    </xf>
    <xf numFmtId="0" fontId="17" fillId="36" borderId="0" applyNumberFormat="0" applyFont="0" applyFill="0" applyBorder="0" applyProtection="0">
      <alignment horizontal="left" indent="2"/>
    </xf>
    <xf numFmtId="0" fontId="261" fillId="128" borderId="0" applyNumberFormat="0">
      <alignment horizontal="left"/>
    </xf>
    <xf numFmtId="0" fontId="262" fillId="128" borderId="0" applyNumberFormat="0" applyBorder="0">
      <alignment horizontal="left" wrapText="1"/>
    </xf>
    <xf numFmtId="0" fontId="263" fillId="129" borderId="0" applyNumberFormat="0" applyBorder="0">
      <protection locked="0"/>
    </xf>
    <xf numFmtId="0" fontId="264" fillId="130" borderId="0" applyNumberFormat="0">
      <alignment horizontal="left"/>
    </xf>
    <xf numFmtId="0" fontId="265" fillId="130" borderId="0" applyNumberFormat="0" applyBorder="0">
      <alignment horizontal="left" wrapText="1"/>
    </xf>
    <xf numFmtId="0" fontId="263" fillId="130" borderId="0" applyNumberFormat="0" applyBorder="0"/>
    <xf numFmtId="0" fontId="261" fillId="123" borderId="0" applyNumberFormat="0">
      <alignment horizontal="left"/>
    </xf>
    <xf numFmtId="0" fontId="262" fillId="123" borderId="0" applyNumberFormat="0" applyBorder="0">
      <alignment horizontal="left" wrapText="1"/>
    </xf>
    <xf numFmtId="0" fontId="263" fillId="131" borderId="0" applyNumberFormat="0" applyBorder="0"/>
    <xf numFmtId="0" fontId="261" fillId="132" borderId="0" applyNumberFormat="0">
      <alignment horizontal="left"/>
    </xf>
    <xf numFmtId="0" fontId="262" fillId="132" borderId="0" applyNumberFormat="0" applyBorder="0">
      <alignment horizontal="left" wrapText="1"/>
    </xf>
    <xf numFmtId="0" fontId="263" fillId="133" borderId="0" applyNumberFormat="0" applyBorder="0">
      <protection locked="0"/>
    </xf>
    <xf numFmtId="0" fontId="1" fillId="0" borderId="0"/>
    <xf numFmtId="0" fontId="278" fillId="0" borderId="0" applyNumberFormat="0" applyFill="0" applyBorder="0" applyAlignment="0" applyProtection="0"/>
    <xf numFmtId="0" fontId="17" fillId="0" borderId="0"/>
  </cellStyleXfs>
  <cellXfs count="395">
    <xf numFmtId="0" fontId="0" fillId="0" borderId="0" xfId="0"/>
    <xf numFmtId="0" fontId="16" fillId="33" borderId="0" xfId="0" applyFont="1" applyFill="1" applyBorder="1" applyAlignment="1">
      <alignment horizontal="left" indent="2"/>
    </xf>
    <xf numFmtId="0" fontId="18" fillId="33" borderId="0" xfId="3" applyFont="1" applyFill="1" applyBorder="1" applyAlignment="1">
      <alignment horizontal="left" indent="2"/>
    </xf>
    <xf numFmtId="0" fontId="18" fillId="33" borderId="9" xfId="0" applyFont="1" applyFill="1" applyBorder="1" applyAlignment="1">
      <alignment horizontal="left" indent="2"/>
    </xf>
    <xf numFmtId="0" fontId="19" fillId="33" borderId="0" xfId="3" applyFont="1" applyFill="1" applyBorder="1"/>
    <xf numFmtId="0" fontId="17" fillId="0" borderId="0" xfId="3" applyFill="1" applyBorder="1"/>
    <xf numFmtId="0" fontId="20" fillId="0" borderId="0" xfId="3" applyFont="1" applyFill="1" applyBorder="1" applyAlignment="1">
      <alignment horizontal="left" indent="2"/>
    </xf>
    <xf numFmtId="0" fontId="21" fillId="0" borderId="10" xfId="3" applyFont="1" applyFill="1" applyBorder="1"/>
    <xf numFmtId="0" fontId="17" fillId="0" borderId="11" xfId="3" applyFill="1" applyBorder="1"/>
    <xf numFmtId="0" fontId="17" fillId="0" borderId="12" xfId="3" applyFill="1" applyBorder="1"/>
    <xf numFmtId="0" fontId="17" fillId="0" borderId="13" xfId="3" applyFill="1" applyBorder="1"/>
    <xf numFmtId="0" fontId="17" fillId="0" borderId="14" xfId="3" applyFill="1" applyBorder="1"/>
    <xf numFmtId="0" fontId="21" fillId="0" borderId="13" xfId="3" applyFont="1" applyFill="1" applyBorder="1"/>
    <xf numFmtId="0" fontId="17" fillId="34" borderId="15" xfId="3" applyFill="1" applyBorder="1"/>
    <xf numFmtId="0" fontId="17" fillId="0" borderId="16" xfId="3" applyFill="1" applyBorder="1"/>
    <xf numFmtId="0" fontId="17" fillId="0" borderId="17" xfId="3" applyFill="1" applyBorder="1"/>
    <xf numFmtId="0" fontId="17" fillId="35" borderId="0" xfId="3" applyFill="1"/>
    <xf numFmtId="0" fontId="21" fillId="35" borderId="0" xfId="3" applyFont="1" applyFill="1"/>
    <xf numFmtId="0" fontId="21" fillId="0" borderId="0" xfId="3" applyFont="1"/>
    <xf numFmtId="0" fontId="22" fillId="33" borderId="0" xfId="3" applyFont="1" applyFill="1" applyAlignment="1">
      <alignment horizontal="right"/>
    </xf>
    <xf numFmtId="0" fontId="17" fillId="0" borderId="0" xfId="3"/>
    <xf numFmtId="10" fontId="0" fillId="0" borderId="0" xfId="2" applyNumberFormat="1" applyFont="1"/>
    <xf numFmtId="10" fontId="0" fillId="0" borderId="0" xfId="0" applyNumberFormat="1"/>
    <xf numFmtId="0" fontId="17" fillId="0" borderId="0" xfId="3" applyFill="1"/>
    <xf numFmtId="0" fontId="17" fillId="0" borderId="0" xfId="3" applyAlignment="1"/>
    <xf numFmtId="10" fontId="17" fillId="0" borderId="0" xfId="2" applyNumberFormat="1" applyFont="1" applyFill="1" applyAlignment="1">
      <alignment horizontal="right"/>
    </xf>
    <xf numFmtId="0" fontId="17" fillId="0" borderId="0" xfId="3" applyFill="1" applyAlignment="1">
      <alignment horizontal="right"/>
    </xf>
    <xf numFmtId="0" fontId="20" fillId="0" borderId="0" xfId="3" applyFont="1"/>
    <xf numFmtId="10" fontId="17" fillId="36" borderId="0" xfId="2" applyNumberFormat="1" applyFont="1" applyFill="1" applyAlignment="1">
      <alignment horizontal="right"/>
    </xf>
    <xf numFmtId="0" fontId="17" fillId="34" borderId="0" xfId="3" applyFill="1"/>
    <xf numFmtId="10" fontId="17" fillId="0" borderId="0" xfId="2" applyNumberFormat="1" applyFont="1"/>
    <xf numFmtId="10" fontId="17" fillId="36" borderId="0" xfId="2" applyNumberFormat="1" applyFont="1" applyFill="1"/>
    <xf numFmtId="0" fontId="17" fillId="0" borderId="0" xfId="3" applyFont="1"/>
    <xf numFmtId="0" fontId="21" fillId="0" borderId="0" xfId="3" applyFont="1" applyAlignment="1"/>
    <xf numFmtId="10" fontId="17" fillId="36" borderId="0" xfId="3" applyNumberFormat="1" applyFill="1"/>
    <xf numFmtId="164" fontId="17" fillId="36" borderId="0" xfId="2" applyNumberFormat="1" applyFont="1" applyFill="1"/>
    <xf numFmtId="164" fontId="17" fillId="0" borderId="0" xfId="2" applyNumberFormat="1" applyFont="1"/>
    <xf numFmtId="0" fontId="17" fillId="0" borderId="10" xfId="3" applyBorder="1"/>
    <xf numFmtId="0" fontId="21" fillId="0" borderId="11" xfId="3" applyFont="1" applyBorder="1" applyAlignment="1">
      <alignment wrapText="1"/>
    </xf>
    <xf numFmtId="0" fontId="21" fillId="0" borderId="12" xfId="3" applyFont="1" applyBorder="1" applyAlignment="1">
      <alignment wrapText="1"/>
    </xf>
    <xf numFmtId="0" fontId="20" fillId="0" borderId="0" xfId="3" applyFont="1" applyAlignment="1"/>
    <xf numFmtId="0" fontId="17" fillId="0" borderId="13" xfId="3" applyBorder="1"/>
    <xf numFmtId="10" fontId="17" fillId="36" borderId="0" xfId="2" applyNumberFormat="1" applyFont="1" applyFill="1" applyBorder="1"/>
    <xf numFmtId="2" fontId="17" fillId="37" borderId="0" xfId="3" applyNumberFormat="1" applyFill="1" applyBorder="1"/>
    <xf numFmtId="2" fontId="17" fillId="37" borderId="14" xfId="3" applyNumberFormat="1" applyFill="1" applyBorder="1"/>
    <xf numFmtId="0" fontId="23" fillId="0" borderId="0" xfId="0" applyFont="1"/>
    <xf numFmtId="0" fontId="17" fillId="0" borderId="15" xfId="3" applyBorder="1"/>
    <xf numFmtId="10" fontId="17" fillId="36" borderId="16" xfId="2" applyNumberFormat="1" applyFont="1" applyFill="1" applyBorder="1"/>
    <xf numFmtId="2" fontId="17" fillId="37" borderId="16" xfId="3" applyNumberFormat="1" applyFill="1" applyBorder="1"/>
    <xf numFmtId="2" fontId="17" fillId="37" borderId="17" xfId="3" applyNumberFormat="1" applyFill="1" applyBorder="1"/>
    <xf numFmtId="0" fontId="17" fillId="34" borderId="0" xfId="3" applyFill="1" applyAlignment="1">
      <alignment horizontal="right"/>
    </xf>
    <xf numFmtId="10" fontId="17" fillId="0" borderId="0" xfId="3" applyNumberFormat="1"/>
    <xf numFmtId="165" fontId="17" fillId="0" borderId="0" xfId="3" applyNumberFormat="1"/>
    <xf numFmtId="2" fontId="17" fillId="37" borderId="16" xfId="2" applyNumberFormat="1" applyFont="1" applyFill="1" applyBorder="1"/>
    <xf numFmtId="2" fontId="17" fillId="37" borderId="17" xfId="2" applyNumberFormat="1" applyFont="1" applyFill="1" applyBorder="1"/>
    <xf numFmtId="0" fontId="17" fillId="0" borderId="0" xfId="3" applyBorder="1"/>
    <xf numFmtId="10" fontId="17" fillId="0" borderId="0" xfId="2" applyNumberFormat="1" applyFont="1" applyFill="1" applyBorder="1"/>
    <xf numFmtId="2" fontId="17" fillId="0" borderId="0" xfId="2" applyNumberFormat="1" applyFont="1" applyFill="1" applyBorder="1"/>
    <xf numFmtId="0" fontId="17" fillId="0" borderId="0" xfId="3" applyNumberFormat="1" applyFill="1" applyBorder="1"/>
    <xf numFmtId="0" fontId="19" fillId="33" borderId="0" xfId="3" applyFont="1" applyFill="1" applyAlignment="1">
      <alignment horizontal="right"/>
    </xf>
    <xf numFmtId="0" fontId="17" fillId="0" borderId="15" xfId="3" applyFill="1" applyBorder="1"/>
    <xf numFmtId="2" fontId="17" fillId="36" borderId="16" xfId="3" applyNumberFormat="1" applyFill="1" applyBorder="1"/>
    <xf numFmtId="2" fontId="17" fillId="36" borderId="17" xfId="3" applyNumberFormat="1" applyFill="1" applyBorder="1"/>
    <xf numFmtId="0" fontId="17" fillId="0" borderId="0" xfId="3" applyFill="1" applyBorder="1" applyAlignment="1"/>
    <xf numFmtId="0" fontId="27" fillId="0" borderId="0" xfId="3" applyFont="1" applyAlignment="1"/>
    <xf numFmtId="0" fontId="27" fillId="0" borderId="0" xfId="3" applyFont="1"/>
    <xf numFmtId="0" fontId="21" fillId="0" borderId="0" xfId="3" applyFont="1" applyBorder="1"/>
    <xf numFmtId="0" fontId="22" fillId="33" borderId="0" xfId="4" applyFont="1" applyFill="1" applyBorder="1">
      <alignment horizontal="left" wrapText="1"/>
    </xf>
    <xf numFmtId="0" fontId="20" fillId="0" borderId="0" xfId="3" applyFont="1" applyAlignment="1">
      <alignment wrapText="1"/>
    </xf>
    <xf numFmtId="0" fontId="17" fillId="39" borderId="0" xfId="5" applyBorder="1"/>
    <xf numFmtId="3" fontId="17" fillId="39" borderId="0" xfId="5" applyNumberFormat="1" applyBorder="1"/>
    <xf numFmtId="0" fontId="28" fillId="0" borderId="0" xfId="6"/>
    <xf numFmtId="0" fontId="20" fillId="0" borderId="0" xfId="3" applyFont="1" applyFill="1" applyBorder="1" applyAlignment="1"/>
    <xf numFmtId="0" fontId="21" fillId="0" borderId="0" xfId="4" applyFill="1" applyBorder="1">
      <alignment horizontal="left" wrapText="1"/>
    </xf>
    <xf numFmtId="0" fontId="20" fillId="0" borderId="0" xfId="0" applyFont="1"/>
    <xf numFmtId="0" fontId="2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17" fillId="0" borderId="0" xfId="0" applyFont="1" applyAlignment="1">
      <alignment horizontal="left"/>
    </xf>
    <xf numFmtId="0" fontId="17" fillId="40" borderId="0" xfId="0" applyFont="1" applyFill="1" applyAlignment="1">
      <alignment horizontal="left"/>
    </xf>
    <xf numFmtId="168" fontId="0" fillId="0" borderId="0" xfId="0" applyNumberFormat="1" applyAlignment="1">
      <alignment horizontal="right"/>
    </xf>
    <xf numFmtId="0" fontId="21" fillId="0" borderId="0" xfId="3" applyFont="1" applyFill="1" applyAlignment="1"/>
    <xf numFmtId="0" fontId="17" fillId="0" borderId="0" xfId="3" applyFont="1" applyAlignment="1"/>
    <xf numFmtId="0" fontId="17" fillId="40" borderId="0" xfId="3" applyFill="1" applyAlignment="1"/>
    <xf numFmtId="0" fontId="0" fillId="0" borderId="0" xfId="2" applyNumberFormat="1" applyFont="1"/>
    <xf numFmtId="0" fontId="17" fillId="0" borderId="0" xfId="7"/>
    <xf numFmtId="0" fontId="17" fillId="0" borderId="0" xfId="7" applyAlignment="1"/>
    <xf numFmtId="0" fontId="17" fillId="40" borderId="0" xfId="7" applyFill="1" applyAlignment="1"/>
    <xf numFmtId="3" fontId="17" fillId="0" borderId="0" xfId="7" applyNumberFormat="1" applyAlignment="1">
      <alignment horizontal="right"/>
    </xf>
    <xf numFmtId="0" fontId="17" fillId="36" borderId="0" xfId="3" applyFill="1"/>
    <xf numFmtId="0" fontId="17" fillId="41" borderId="0" xfId="3" applyFill="1" applyAlignment="1"/>
    <xf numFmtId="0" fontId="17" fillId="0" borderId="0" xfId="7" applyFont="1"/>
    <xf numFmtId="3" fontId="17" fillId="0" borderId="0" xfId="3" applyNumberFormat="1" applyAlignment="1">
      <alignment horizontal="right"/>
    </xf>
    <xf numFmtId="3" fontId="17" fillId="0" borderId="0" xfId="3" applyNumberFormat="1" applyAlignment="1"/>
    <xf numFmtId="0" fontId="18" fillId="0" borderId="0" xfId="0" applyFont="1" applyFill="1" applyBorder="1" applyAlignment="1">
      <alignment horizontal="left" indent="2"/>
    </xf>
    <xf numFmtId="0" fontId="0" fillId="0" borderId="0" xfId="0" applyAlignment="1">
      <alignment horizontal="left"/>
    </xf>
    <xf numFmtId="169" fontId="0" fillId="0" borderId="0" xfId="1" applyNumberFormat="1" applyFont="1"/>
    <xf numFmtId="169" fontId="0" fillId="40" borderId="0" xfId="1" applyNumberFormat="1" applyFont="1" applyFill="1"/>
    <xf numFmtId="0" fontId="21" fillId="0" borderId="0" xfId="7" applyFont="1"/>
    <xf numFmtId="0" fontId="17" fillId="0" borderId="18" xfId="3" applyBorder="1" applyAlignment="1"/>
    <xf numFmtId="0" fontId="20" fillId="40" borderId="18" xfId="3" applyFont="1" applyFill="1" applyBorder="1" applyAlignment="1"/>
    <xf numFmtId="0" fontId="20" fillId="40" borderId="0" xfId="3" applyFont="1" applyFill="1" applyAlignment="1"/>
    <xf numFmtId="0" fontId="21" fillId="40" borderId="18" xfId="3" applyFont="1" applyFill="1" applyBorder="1" applyAlignment="1"/>
    <xf numFmtId="0" fontId="21" fillId="40" borderId="0" xfId="3" applyFont="1" applyFill="1" applyAlignment="1"/>
    <xf numFmtId="0" fontId="21" fillId="0" borderId="18" xfId="3" applyFont="1" applyBorder="1" applyAlignment="1"/>
    <xf numFmtId="0" fontId="17" fillId="40" borderId="18" xfId="3" applyFill="1" applyBorder="1" applyAlignment="1"/>
    <xf numFmtId="0" fontId="17" fillId="40" borderId="18" xfId="3" applyFont="1" applyFill="1" applyBorder="1" applyAlignment="1"/>
    <xf numFmtId="0" fontId="30" fillId="40" borderId="18" xfId="3" applyFont="1" applyFill="1" applyBorder="1" applyAlignment="1"/>
    <xf numFmtId="0" fontId="30" fillId="40" borderId="0" xfId="3" applyFont="1" applyFill="1" applyAlignment="1"/>
    <xf numFmtId="0" fontId="31" fillId="40" borderId="0" xfId="3" applyFont="1" applyFill="1" applyAlignment="1"/>
    <xf numFmtId="0" fontId="20" fillId="42" borderId="0" xfId="3" applyFont="1" applyFill="1" applyAlignment="1"/>
    <xf numFmtId="0" fontId="21" fillId="34" borderId="0" xfId="3" applyFont="1" applyFill="1" applyAlignment="1"/>
    <xf numFmtId="0" fontId="17" fillId="34" borderId="0" xfId="3" applyFill="1" applyAlignment="1"/>
    <xf numFmtId="0" fontId="21" fillId="0" borderId="0" xfId="3" applyFont="1" applyAlignment="1">
      <alignment horizontal="right"/>
    </xf>
    <xf numFmtId="0" fontId="21" fillId="0" borderId="0" xfId="7" applyFont="1" applyAlignment="1"/>
    <xf numFmtId="0" fontId="21" fillId="0" borderId="0" xfId="7" applyFont="1" applyAlignment="1">
      <alignment horizontal="right"/>
    </xf>
    <xf numFmtId="169" fontId="17" fillId="41" borderId="0" xfId="1" applyNumberFormat="1" applyFont="1" applyFill="1" applyAlignment="1"/>
    <xf numFmtId="169" fontId="17" fillId="40" borderId="0" xfId="1" applyNumberFormat="1" applyFont="1" applyFill="1" applyAlignment="1"/>
    <xf numFmtId="0" fontId="20" fillId="34" borderId="0" xfId="3" applyFont="1" applyFill="1" applyAlignment="1"/>
    <xf numFmtId="0" fontId="14" fillId="0" borderId="0" xfId="0" applyFont="1"/>
    <xf numFmtId="0" fontId="0" fillId="41" borderId="0" xfId="0" applyFill="1"/>
    <xf numFmtId="0" fontId="17" fillId="41" borderId="0" xfId="3" applyFont="1" applyFill="1" applyAlignment="1"/>
    <xf numFmtId="0" fontId="20" fillId="41" borderId="0" xfId="3" applyFont="1" applyFill="1" applyAlignment="1"/>
    <xf numFmtId="0" fontId="17" fillId="41" borderId="0" xfId="3" applyFill="1"/>
    <xf numFmtId="0" fontId="17" fillId="34" borderId="0" xfId="3" applyFont="1" applyFill="1" applyAlignment="1"/>
    <xf numFmtId="0" fontId="17" fillId="34" borderId="0" xfId="3" applyFont="1" applyFill="1"/>
    <xf numFmtId="0" fontId="17" fillId="34" borderId="0" xfId="3" applyFont="1" applyFill="1" applyAlignment="1">
      <alignment horizontal="right"/>
    </xf>
    <xf numFmtId="0" fontId="21" fillId="34" borderId="0" xfId="3" applyFont="1" applyFill="1"/>
    <xf numFmtId="0" fontId="21" fillId="34" borderId="0" xfId="3" applyFont="1" applyFill="1" applyAlignment="1">
      <alignment horizontal="right"/>
    </xf>
    <xf numFmtId="0" fontId="24" fillId="34" borderId="0" xfId="3" applyFont="1" applyFill="1" applyBorder="1" applyAlignment="1"/>
    <xf numFmtId="0" fontId="25" fillId="34" borderId="0" xfId="3" applyFont="1" applyFill="1" applyBorder="1"/>
    <xf numFmtId="0" fontId="17" fillId="34" borderId="0" xfId="3" applyFill="1" applyBorder="1"/>
    <xf numFmtId="0" fontId="17" fillId="41" borderId="0" xfId="3" applyFill="1" applyBorder="1"/>
    <xf numFmtId="0" fontId="17" fillId="41" borderId="0" xfId="3" applyFont="1" applyFill="1"/>
    <xf numFmtId="0" fontId="21" fillId="41" borderId="0" xfId="4" applyFont="1" applyFill="1" applyBorder="1">
      <alignment horizontal="left" wrapText="1"/>
    </xf>
    <xf numFmtId="0" fontId="17" fillId="40" borderId="0" xfId="5" applyFill="1" applyBorder="1"/>
    <xf numFmtId="167" fontId="17" fillId="40" borderId="0" xfId="5" applyNumberFormat="1" applyFill="1" applyBorder="1"/>
    <xf numFmtId="3" fontId="17" fillId="40" borderId="0" xfId="5" applyNumberFormat="1" applyFill="1" applyBorder="1"/>
    <xf numFmtId="0" fontId="266" fillId="0" borderId="0" xfId="3" applyFont="1" applyAlignment="1"/>
    <xf numFmtId="0" fontId="266" fillId="0" borderId="0" xfId="3" applyFont="1"/>
    <xf numFmtId="0" fontId="267" fillId="0" borderId="0" xfId="3" applyFont="1" applyBorder="1"/>
    <xf numFmtId="0" fontId="266" fillId="0" borderId="0" xfId="3" applyFont="1" applyBorder="1"/>
    <xf numFmtId="0" fontId="17" fillId="41" borderId="0" xfId="5" applyFill="1" applyBorder="1"/>
    <xf numFmtId="10" fontId="17" fillId="41" borderId="0" xfId="5" applyNumberFormat="1" applyFill="1" applyBorder="1"/>
    <xf numFmtId="167" fontId="17" fillId="41" borderId="0" xfId="5" applyNumberFormat="1" applyFill="1" applyBorder="1"/>
    <xf numFmtId="0" fontId="268" fillId="0" borderId="0" xfId="3" applyFont="1"/>
    <xf numFmtId="166" fontId="21" fillId="41" borderId="0" xfId="4" applyNumberFormat="1" applyFont="1" applyFill="1" applyBorder="1">
      <alignment horizontal="left" wrapText="1"/>
    </xf>
    <xf numFmtId="9" fontId="22" fillId="33" borderId="0" xfId="2" applyFont="1" applyFill="1" applyBorder="1" applyAlignment="1">
      <alignment horizontal="left" wrapText="1"/>
    </xf>
    <xf numFmtId="9" fontId="17" fillId="0" borderId="0" xfId="2" applyFont="1"/>
    <xf numFmtId="9" fontId="17" fillId="39" borderId="0" xfId="2" applyFont="1" applyFill="1" applyBorder="1"/>
    <xf numFmtId="10" fontId="17" fillId="36" borderId="15" xfId="2" applyNumberFormat="1" applyFont="1" applyFill="1" applyBorder="1"/>
    <xf numFmtId="0" fontId="17" fillId="0" borderId="0" xfId="3" applyAlignment="1">
      <alignment vertical="center"/>
    </xf>
    <xf numFmtId="0" fontId="17" fillId="0" borderId="10" xfId="3" applyBorder="1" applyAlignment="1">
      <alignment vertical="center"/>
    </xf>
    <xf numFmtId="0" fontId="21" fillId="0" borderId="23" xfId="3" applyFont="1" applyBorder="1" applyAlignment="1">
      <alignment vertical="center"/>
    </xf>
    <xf numFmtId="0" fontId="17" fillId="0" borderId="23" xfId="3" applyFill="1" applyBorder="1" applyAlignment="1">
      <alignment vertical="center"/>
    </xf>
    <xf numFmtId="0" fontId="17" fillId="0" borderId="23" xfId="3" applyBorder="1" applyAlignment="1">
      <alignment vertical="center"/>
    </xf>
    <xf numFmtId="0" fontId="21" fillId="41" borderId="0" xfId="3" applyFont="1" applyFill="1"/>
    <xf numFmtId="0" fontId="269" fillId="0" borderId="0" xfId="3" applyFont="1"/>
    <xf numFmtId="0" fontId="17" fillId="0" borderId="0" xfId="3" applyFont="1" applyFill="1" applyBorder="1"/>
    <xf numFmtId="0" fontId="17" fillId="0" borderId="11" xfId="3" applyFill="1" applyBorder="1" applyAlignment="1"/>
    <xf numFmtId="0" fontId="17" fillId="0" borderId="16" xfId="3" applyFill="1" applyBorder="1" applyAlignment="1"/>
    <xf numFmtId="0" fontId="21" fillId="0" borderId="11" xfId="3" applyFont="1" applyBorder="1" applyAlignment="1">
      <alignment vertical="center"/>
    </xf>
    <xf numFmtId="10" fontId="17" fillId="36" borderId="0" xfId="2" applyNumberFormat="1" applyFont="1" applyFill="1" applyBorder="1" applyAlignment="1"/>
    <xf numFmtId="10" fontId="17" fillId="36" borderId="16" xfId="2" applyNumberFormat="1" applyFont="1" applyFill="1" applyBorder="1" applyAlignment="1"/>
    <xf numFmtId="10" fontId="17" fillId="0" borderId="0" xfId="2" applyNumberFormat="1" applyFont="1" applyFill="1" applyBorder="1" applyAlignment="1"/>
    <xf numFmtId="10" fontId="17" fillId="0" borderId="0" xfId="2" applyNumberFormat="1" applyFont="1" applyAlignment="1"/>
    <xf numFmtId="0" fontId="17" fillId="0" borderId="12" xfId="3" applyFill="1" applyBorder="1" applyAlignment="1"/>
    <xf numFmtId="0" fontId="17" fillId="0" borderId="14" xfId="3" applyFill="1" applyBorder="1" applyAlignment="1"/>
    <xf numFmtId="0" fontId="17" fillId="0" borderId="17" xfId="3" applyFill="1" applyBorder="1" applyAlignment="1"/>
    <xf numFmtId="2" fontId="17" fillId="37" borderId="0" xfId="3" applyNumberFormat="1" applyFill="1" applyBorder="1" applyAlignment="1"/>
    <xf numFmtId="2" fontId="17" fillId="37" borderId="16" xfId="3" applyNumberFormat="1" applyFill="1" applyBorder="1" applyAlignment="1"/>
    <xf numFmtId="2" fontId="17" fillId="37" borderId="16" xfId="2" applyNumberFormat="1" applyFont="1" applyFill="1" applyBorder="1" applyAlignment="1"/>
    <xf numFmtId="0" fontId="17" fillId="0" borderId="0" xfId="3" applyNumberFormat="1" applyFill="1" applyBorder="1" applyAlignment="1"/>
    <xf numFmtId="0" fontId="17" fillId="41" borderId="0" xfId="3" applyFill="1" applyAlignment="1">
      <alignment vertical="center"/>
    </xf>
    <xf numFmtId="0" fontId="22" fillId="41" borderId="0" xfId="3" applyFont="1" applyFill="1" applyAlignment="1">
      <alignment horizontal="right"/>
    </xf>
    <xf numFmtId="0" fontId="19" fillId="41" borderId="0" xfId="3" applyFont="1" applyFill="1" applyAlignment="1">
      <alignment horizontal="right"/>
    </xf>
    <xf numFmtId="0" fontId="21" fillId="36" borderId="0" xfId="3" applyFont="1" applyFill="1" applyAlignment="1">
      <alignment vertical="center"/>
    </xf>
    <xf numFmtId="0" fontId="17" fillId="36" borderId="0" xfId="3" applyFill="1" applyAlignment="1">
      <alignment vertical="center"/>
    </xf>
    <xf numFmtId="0" fontId="21" fillId="34" borderId="0" xfId="3" applyFont="1" applyFill="1" applyAlignment="1">
      <alignment vertical="center"/>
    </xf>
    <xf numFmtId="0" fontId="17" fillId="34" borderId="0" xfId="3" applyFill="1" applyAlignment="1">
      <alignment vertical="center"/>
    </xf>
    <xf numFmtId="10" fontId="17" fillId="39" borderId="0" xfId="2" applyNumberFormat="1" applyFont="1" applyFill="1" applyBorder="1"/>
    <xf numFmtId="0" fontId="17" fillId="40" borderId="0" xfId="3" applyFill="1"/>
    <xf numFmtId="0" fontId="17" fillId="40" borderId="13" xfId="3" applyFill="1" applyBorder="1"/>
    <xf numFmtId="10" fontId="17" fillId="41" borderId="0" xfId="2" applyNumberFormat="1" applyFont="1" applyFill="1"/>
    <xf numFmtId="10" fontId="17" fillId="41" borderId="0" xfId="3" applyNumberFormat="1" applyFill="1"/>
    <xf numFmtId="10" fontId="17" fillId="40" borderId="0" xfId="3" applyNumberFormat="1" applyFill="1"/>
    <xf numFmtId="10" fontId="17" fillId="41" borderId="0" xfId="2" applyNumberFormat="1" applyFont="1" applyFill="1" applyBorder="1" applyAlignment="1"/>
    <xf numFmtId="2" fontId="17" fillId="41" borderId="0" xfId="2" applyNumberFormat="1" applyFont="1" applyFill="1" applyBorder="1" applyAlignment="1"/>
    <xf numFmtId="0" fontId="271" fillId="0" borderId="0" xfId="3" applyFont="1"/>
    <xf numFmtId="10" fontId="271" fillId="0" borderId="0" xfId="3" applyNumberFormat="1" applyFont="1"/>
    <xf numFmtId="10" fontId="17" fillId="40" borderId="0" xfId="5" applyNumberFormat="1" applyFill="1" applyBorder="1"/>
    <xf numFmtId="0" fontId="17" fillId="41" borderId="0" xfId="7" applyFill="1"/>
    <xf numFmtId="0" fontId="21" fillId="41" borderId="0" xfId="7" applyFont="1" applyFill="1"/>
    <xf numFmtId="0" fontId="21" fillId="41" borderId="0" xfId="3" applyFont="1" applyFill="1" applyAlignment="1"/>
    <xf numFmtId="0" fontId="17" fillId="41" borderId="0" xfId="3" applyFill="1" applyAlignment="1">
      <alignment horizontal="right"/>
    </xf>
    <xf numFmtId="0" fontId="17" fillId="41" borderId="0" xfId="3" applyFont="1" applyFill="1" applyAlignment="1">
      <alignment horizontal="right"/>
    </xf>
    <xf numFmtId="0" fontId="21" fillId="41" borderId="0" xfId="3" applyFont="1" applyFill="1" applyAlignment="1">
      <alignment horizontal="right"/>
    </xf>
    <xf numFmtId="0" fontId="14" fillId="41" borderId="0" xfId="0" applyFont="1" applyFill="1"/>
    <xf numFmtId="2" fontId="17" fillId="41" borderId="0" xfId="3" applyNumberFormat="1" applyFill="1" applyBorder="1" applyAlignment="1"/>
    <xf numFmtId="2" fontId="17" fillId="41" borderId="14" xfId="3" applyNumberFormat="1" applyFill="1" applyBorder="1" applyAlignment="1">
      <alignment horizontal="center" vertical="center" wrapText="1"/>
    </xf>
    <xf numFmtId="2" fontId="17" fillId="41" borderId="17" xfId="3" applyNumberFormat="1" applyFill="1" applyBorder="1" applyAlignment="1">
      <alignment horizontal="center" vertical="center" wrapText="1"/>
    </xf>
    <xf numFmtId="0" fontId="21" fillId="0" borderId="77" xfId="3" applyFont="1" applyBorder="1" applyAlignment="1">
      <alignment vertical="center"/>
    </xf>
    <xf numFmtId="2" fontId="17" fillId="37" borderId="19" xfId="3" applyNumberFormat="1" applyFill="1" applyBorder="1" applyAlignment="1"/>
    <xf numFmtId="2" fontId="17" fillId="37" borderId="78" xfId="3" applyNumberFormat="1" applyFill="1" applyBorder="1" applyAlignment="1"/>
    <xf numFmtId="2" fontId="17" fillId="41" borderId="16" xfId="3" applyNumberFormat="1" applyFill="1" applyBorder="1" applyAlignment="1"/>
    <xf numFmtId="0" fontId="21" fillId="0" borderId="77" xfId="3" applyFont="1" applyBorder="1" applyAlignment="1"/>
    <xf numFmtId="2" fontId="17" fillId="41" borderId="0" xfId="3" applyNumberFormat="1" applyFill="1" applyBorder="1" applyAlignment="1">
      <alignment wrapText="1"/>
    </xf>
    <xf numFmtId="0" fontId="17" fillId="0" borderId="0" xfId="3" applyFill="1" applyBorder="1" applyAlignment="1">
      <alignment horizontal="center" wrapText="1"/>
    </xf>
    <xf numFmtId="0" fontId="17" fillId="36" borderId="0" xfId="3" applyFill="1" applyAlignment="1">
      <alignment horizontal="center" vertical="center" wrapText="1"/>
    </xf>
    <xf numFmtId="0" fontId="21" fillId="0" borderId="0" xfId="3" applyFont="1" applyAlignment="1">
      <alignment horizontal="center" wrapText="1"/>
    </xf>
    <xf numFmtId="0" fontId="17" fillId="0" borderId="0" xfId="3" applyAlignment="1">
      <alignment horizontal="center" wrapText="1"/>
    </xf>
    <xf numFmtId="0" fontId="17" fillId="41" borderId="0" xfId="3" applyFill="1" applyAlignment="1">
      <alignment horizontal="center" wrapText="1"/>
    </xf>
    <xf numFmtId="2" fontId="17" fillId="41" borderId="0" xfId="2" applyNumberFormat="1" applyFont="1" applyFill="1" applyBorder="1" applyAlignment="1">
      <alignment horizontal="center" wrapText="1"/>
    </xf>
    <xf numFmtId="0" fontId="17" fillId="0" borderId="0" xfId="3" applyNumberFormat="1" applyFill="1" applyBorder="1" applyAlignment="1">
      <alignment horizontal="center" wrapText="1"/>
    </xf>
    <xf numFmtId="0" fontId="21" fillId="0" borderId="12" xfId="3" applyFont="1" applyBorder="1" applyAlignment="1">
      <alignment horizontal="left" vertical="center" wrapText="1"/>
    </xf>
    <xf numFmtId="2" fontId="17" fillId="41" borderId="14" xfId="3" applyNumberFormat="1" applyFill="1" applyBorder="1" applyAlignment="1">
      <alignment horizontal="center"/>
    </xf>
    <xf numFmtId="2" fontId="17" fillId="41" borderId="17" xfId="3" applyNumberFormat="1" applyFill="1" applyBorder="1" applyAlignment="1">
      <alignment horizontal="center"/>
    </xf>
    <xf numFmtId="2" fontId="17" fillId="41" borderId="14" xfId="3" applyNumberFormat="1" applyFill="1" applyBorder="1" applyAlignment="1">
      <alignment vertical="center" wrapText="1"/>
    </xf>
    <xf numFmtId="0" fontId="17" fillId="37" borderId="0" xfId="3" applyNumberFormat="1" applyFill="1" applyBorder="1" applyAlignment="1"/>
    <xf numFmtId="2" fontId="17" fillId="37" borderId="78" xfId="2" applyNumberFormat="1" applyFont="1" applyFill="1" applyBorder="1" applyAlignment="1"/>
    <xf numFmtId="2" fontId="17" fillId="36" borderId="0" xfId="3" applyNumberFormat="1" applyFill="1" applyBorder="1" applyAlignment="1"/>
    <xf numFmtId="2" fontId="17" fillId="36" borderId="19" xfId="3" applyNumberFormat="1" applyFill="1" applyBorder="1" applyAlignment="1"/>
    <xf numFmtId="2" fontId="17" fillId="36" borderId="16" xfId="3" applyNumberFormat="1" applyFill="1" applyBorder="1" applyAlignment="1"/>
    <xf numFmtId="2" fontId="17" fillId="36" borderId="78" xfId="3" applyNumberFormat="1" applyFill="1" applyBorder="1" applyAlignment="1"/>
    <xf numFmtId="10" fontId="17" fillId="41" borderId="0" xfId="2" applyNumberFormat="1" applyFont="1" applyFill="1" applyBorder="1"/>
    <xf numFmtId="0" fontId="25" fillId="34" borderId="0" xfId="3" applyFont="1" applyFill="1" applyBorder="1" applyAlignment="1"/>
    <xf numFmtId="0" fontId="274" fillId="34" borderId="0" xfId="3" applyFont="1" applyFill="1" applyBorder="1"/>
    <xf numFmtId="0" fontId="17" fillId="37" borderId="19" xfId="3" applyNumberFormat="1" applyFill="1" applyBorder="1" applyAlignment="1"/>
    <xf numFmtId="0" fontId="17" fillId="36" borderId="0" xfId="3" applyNumberFormat="1" applyFill="1" applyBorder="1" applyAlignment="1"/>
    <xf numFmtId="0" fontId="17" fillId="0" borderId="0" xfId="5416"/>
    <xf numFmtId="0" fontId="21" fillId="36" borderId="0" xfId="5416" applyFont="1" applyFill="1" applyAlignment="1"/>
    <xf numFmtId="14" fontId="21" fillId="36" borderId="0" xfId="5416" applyNumberFormat="1" applyFont="1" applyFill="1"/>
    <xf numFmtId="0" fontId="21" fillId="36" borderId="0" xfId="5416" applyFont="1" applyFill="1"/>
    <xf numFmtId="0" fontId="21" fillId="41" borderId="0" xfId="5416" applyFont="1" applyFill="1" applyAlignment="1"/>
    <xf numFmtId="14" fontId="21" fillId="41" borderId="0" xfId="5416" applyNumberFormat="1" applyFont="1" applyFill="1"/>
    <xf numFmtId="0" fontId="21" fillId="41" borderId="0" xfId="5416" applyFont="1" applyFill="1"/>
    <xf numFmtId="0" fontId="21" fillId="0" borderId="0" xfId="5416" applyFont="1"/>
    <xf numFmtId="0" fontId="17" fillId="0" borderId="0" xfId="5584" applyAlignment="1">
      <alignment horizontal="left"/>
    </xf>
    <xf numFmtId="0" fontId="17" fillId="0" borderId="0" xfId="5584"/>
    <xf numFmtId="0" fontId="17" fillId="0" borderId="0" xfId="5416" applyAlignment="1"/>
    <xf numFmtId="0" fontId="17" fillId="0" borderId="0" xfId="5416" applyAlignment="1">
      <alignment horizontal="right"/>
    </xf>
    <xf numFmtId="0" fontId="21" fillId="41" borderId="23" xfId="5584" applyFont="1" applyFill="1" applyBorder="1" applyAlignment="1">
      <alignment horizontal="left"/>
    </xf>
    <xf numFmtId="0" fontId="21" fillId="41" borderId="23" xfId="3" applyFont="1" applyFill="1" applyBorder="1" applyAlignment="1">
      <alignment horizontal="left"/>
    </xf>
    <xf numFmtId="0" fontId="21" fillId="41" borderId="0" xfId="5584" applyFont="1" applyFill="1" applyAlignment="1">
      <alignment horizontal="left"/>
    </xf>
    <xf numFmtId="0" fontId="17" fillId="0" borderId="0" xfId="5584" applyAlignment="1"/>
    <xf numFmtId="0" fontId="17" fillId="41" borderId="0" xfId="5416" applyFill="1"/>
    <xf numFmtId="0" fontId="17" fillId="41" borderId="0" xfId="5416" applyFont="1" applyFill="1"/>
    <xf numFmtId="0" fontId="17" fillId="0" borderId="0" xfId="5416" applyAlignment="1">
      <alignment horizontal="left"/>
    </xf>
    <xf numFmtId="0" fontId="21" fillId="0" borderId="0" xfId="5416" applyFont="1" applyAlignment="1">
      <alignment horizontal="left"/>
    </xf>
    <xf numFmtId="3" fontId="17" fillId="0" borderId="0" xfId="5416" applyNumberFormat="1" applyAlignment="1">
      <alignment horizontal="right"/>
    </xf>
    <xf numFmtId="0" fontId="18" fillId="41" borderId="0" xfId="5416" applyFont="1" applyFill="1" applyBorder="1" applyAlignment="1">
      <alignment horizontal="left" indent="2"/>
    </xf>
    <xf numFmtId="0" fontId="18" fillId="41" borderId="0" xfId="5416" applyFont="1" applyFill="1" applyBorder="1" applyAlignment="1">
      <alignment horizontal="right" indent="2"/>
    </xf>
    <xf numFmtId="0" fontId="19" fillId="41" borderId="0" xfId="5416" applyFont="1" applyFill="1" applyBorder="1"/>
    <xf numFmtId="0" fontId="106" fillId="41" borderId="9" xfId="5416" applyFont="1" applyFill="1" applyBorder="1" applyAlignment="1">
      <alignment horizontal="left" indent="2"/>
    </xf>
    <xf numFmtId="0" fontId="20" fillId="41" borderId="9" xfId="5416" applyFont="1" applyFill="1" applyBorder="1" applyAlignment="1">
      <alignment horizontal="right" indent="2"/>
    </xf>
    <xf numFmtId="0" fontId="17" fillId="41" borderId="9" xfId="5416" applyFont="1" applyFill="1" applyBorder="1"/>
    <xf numFmtId="0" fontId="17" fillId="41" borderId="0" xfId="5416" applyFont="1" applyFill="1" applyBorder="1"/>
    <xf numFmtId="0" fontId="20" fillId="41" borderId="9" xfId="5416" applyFont="1" applyFill="1" applyBorder="1" applyAlignment="1">
      <alignment horizontal="left" indent="2"/>
    </xf>
    <xf numFmtId="0" fontId="275" fillId="40" borderId="0" xfId="5416" applyFont="1" applyFill="1"/>
    <xf numFmtId="0" fontId="17" fillId="40" borderId="0" xfId="5416" applyFill="1" applyAlignment="1">
      <alignment horizontal="right"/>
    </xf>
    <xf numFmtId="0" fontId="17" fillId="40" borderId="0" xfId="5416" applyFill="1"/>
    <xf numFmtId="0" fontId="17" fillId="0" borderId="0" xfId="5416" applyFont="1" applyAlignment="1">
      <alignment horizontal="right"/>
    </xf>
    <xf numFmtId="3" fontId="17" fillId="0" borderId="0" xfId="5416" applyNumberFormat="1" applyFont="1" applyAlignment="1">
      <alignment horizontal="right"/>
    </xf>
    <xf numFmtId="0" fontId="73" fillId="0" borderId="0" xfId="5416" applyFont="1" applyAlignment="1">
      <alignment horizontal="right"/>
    </xf>
    <xf numFmtId="3" fontId="73" fillId="0" borderId="0" xfId="5416" applyNumberFormat="1" applyFont="1" applyAlignment="1">
      <alignment horizontal="right"/>
    </xf>
    <xf numFmtId="0" fontId="17" fillId="41" borderId="0" xfId="5416" applyFont="1" applyFill="1" applyAlignment="1">
      <alignment horizontal="right"/>
    </xf>
    <xf numFmtId="3" fontId="17" fillId="41" borderId="0" xfId="5416" applyNumberFormat="1" applyFont="1" applyFill="1" applyAlignment="1">
      <alignment horizontal="right"/>
    </xf>
    <xf numFmtId="3" fontId="17" fillId="41" borderId="0" xfId="5416" applyNumberFormat="1" applyFill="1" applyAlignment="1">
      <alignment horizontal="right"/>
    </xf>
    <xf numFmtId="0" fontId="17" fillId="41" borderId="0" xfId="5416" applyFill="1" applyAlignment="1">
      <alignment horizontal="right"/>
    </xf>
    <xf numFmtId="0" fontId="22" fillId="33" borderId="76" xfId="5584" applyFont="1" applyFill="1" applyBorder="1"/>
    <xf numFmtId="0" fontId="19" fillId="33" borderId="23" xfId="5584" applyFont="1" applyFill="1" applyBorder="1"/>
    <xf numFmtId="0" fontId="22" fillId="33" borderId="23" xfId="5584" applyFont="1" applyFill="1" applyBorder="1"/>
    <xf numFmtId="0" fontId="17" fillId="41" borderId="0" xfId="5584" applyFill="1"/>
    <xf numFmtId="0" fontId="17" fillId="41" borderId="0" xfId="5584" applyFill="1" applyAlignment="1"/>
    <xf numFmtId="0" fontId="16" fillId="33" borderId="0" xfId="5582" applyFont="1" applyFill="1" applyBorder="1" applyAlignment="1">
      <alignment horizontal="left" indent="2"/>
    </xf>
    <xf numFmtId="0" fontId="18" fillId="33" borderId="9" xfId="5582" applyFont="1" applyFill="1" applyBorder="1" applyAlignment="1">
      <alignment horizontal="left" indent="2"/>
    </xf>
    <xf numFmtId="0" fontId="17" fillId="0" borderId="0" xfId="5585"/>
    <xf numFmtId="0" fontId="17" fillId="41" borderId="0" xfId="5585" applyFill="1"/>
    <xf numFmtId="0" fontId="17" fillId="0" borderId="0" xfId="5585" applyAlignment="1"/>
    <xf numFmtId="0" fontId="21" fillId="0" borderId="0" xfId="5582" applyFont="1" applyAlignment="1">
      <alignment horizontal="left"/>
    </xf>
    <xf numFmtId="0" fontId="17" fillId="40" borderId="0" xfId="5585" applyFill="1"/>
    <xf numFmtId="0" fontId="17" fillId="40" borderId="0" xfId="5585" applyFill="1" applyAlignment="1"/>
    <xf numFmtId="0" fontId="21" fillId="40" borderId="0" xfId="5582" applyFont="1" applyFill="1" applyAlignment="1">
      <alignment horizontal="left"/>
    </xf>
    <xf numFmtId="3" fontId="17" fillId="40" borderId="0" xfId="5585" applyNumberFormat="1" applyFill="1" applyAlignment="1">
      <alignment horizontal="right"/>
    </xf>
    <xf numFmtId="3" fontId="17" fillId="0" borderId="0" xfId="5585" applyNumberFormat="1" applyAlignment="1">
      <alignment horizontal="right"/>
    </xf>
    <xf numFmtId="0" fontId="17" fillId="40" borderId="0" xfId="5585" applyFont="1" applyFill="1"/>
    <xf numFmtId="0" fontId="17" fillId="42" borderId="0" xfId="5585" applyFill="1"/>
    <xf numFmtId="0" fontId="1" fillId="0" borderId="0" xfId="5582"/>
    <xf numFmtId="0" fontId="16" fillId="134" borderId="0" xfId="5416" applyFont="1" applyFill="1" applyBorder="1" applyAlignment="1">
      <alignment horizontal="left" indent="2"/>
    </xf>
    <xf numFmtId="0" fontId="19" fillId="134" borderId="0" xfId="5416" applyFont="1" applyFill="1" applyBorder="1"/>
    <xf numFmtId="0" fontId="16" fillId="33" borderId="0" xfId="5416" applyFont="1" applyFill="1" applyBorder="1" applyAlignment="1">
      <alignment horizontal="left" indent="2"/>
    </xf>
    <xf numFmtId="0" fontId="19" fillId="33" borderId="0" xfId="5416" applyFont="1" applyFill="1" applyBorder="1"/>
    <xf numFmtId="0" fontId="276" fillId="135" borderId="0" xfId="5416" applyFont="1" applyFill="1"/>
    <xf numFmtId="0" fontId="19" fillId="135" borderId="0" xfId="5416" applyFont="1" applyFill="1"/>
    <xf numFmtId="0" fontId="16" fillId="135" borderId="0" xfId="0" applyFont="1" applyFill="1" applyBorder="1" applyAlignment="1">
      <alignment horizontal="left" indent="2"/>
    </xf>
    <xf numFmtId="0" fontId="16" fillId="135" borderId="0" xfId="0" applyFont="1" applyFill="1" applyBorder="1" applyAlignment="1">
      <alignment horizontal="left"/>
    </xf>
    <xf numFmtId="0" fontId="16" fillId="135" borderId="0" xfId="0" applyFont="1" applyFill="1" applyBorder="1" applyAlignment="1">
      <alignment horizontal="center" wrapText="1"/>
    </xf>
    <xf numFmtId="0" fontId="270" fillId="135" borderId="0" xfId="0" applyFont="1" applyFill="1" applyBorder="1" applyAlignment="1">
      <alignment horizontal="left" indent="2"/>
    </xf>
    <xf numFmtId="0" fontId="18" fillId="135" borderId="0" xfId="3" applyFont="1" applyFill="1" applyBorder="1" applyAlignment="1">
      <alignment horizontal="left" indent="2"/>
    </xf>
    <xf numFmtId="0" fontId="18" fillId="135" borderId="9" xfId="0" applyFont="1" applyFill="1" applyBorder="1" applyAlignment="1">
      <alignment horizontal="left" indent="2"/>
    </xf>
    <xf numFmtId="0" fontId="19" fillId="135" borderId="0" xfId="3" applyFont="1" applyFill="1" applyBorder="1"/>
    <xf numFmtId="0" fontId="19" fillId="135" borderId="0" xfId="3" applyFont="1" applyFill="1" applyBorder="1" applyAlignment="1"/>
    <xf numFmtId="0" fontId="19" fillId="135" borderId="0" xfId="3" applyFont="1" applyFill="1" applyBorder="1" applyAlignment="1">
      <alignment horizontal="center" wrapText="1"/>
    </xf>
    <xf numFmtId="0" fontId="19" fillId="134" borderId="9" xfId="5416" applyFont="1" applyFill="1" applyBorder="1"/>
    <xf numFmtId="0" fontId="18" fillId="33" borderId="9" xfId="5416" applyFont="1" applyFill="1" applyBorder="1" applyAlignment="1">
      <alignment horizontal="left" indent="2"/>
    </xf>
    <xf numFmtId="0" fontId="19" fillId="33" borderId="9" xfId="5416" applyFont="1" applyFill="1" applyBorder="1"/>
    <xf numFmtId="0" fontId="17" fillId="41" borderId="0" xfId="5416" applyFill="1" applyAlignment="1"/>
    <xf numFmtId="10" fontId="17" fillId="136" borderId="0" xfId="5" applyNumberFormat="1" applyFill="1" applyBorder="1"/>
    <xf numFmtId="167" fontId="17" fillId="137" borderId="0" xfId="5" applyNumberFormat="1" applyFill="1" applyBorder="1"/>
    <xf numFmtId="2" fontId="17" fillId="137" borderId="0" xfId="5" applyNumberFormat="1" applyFill="1" applyBorder="1"/>
    <xf numFmtId="10" fontId="17" fillId="137" borderId="0" xfId="5" applyNumberFormat="1" applyFill="1" applyBorder="1"/>
    <xf numFmtId="10" fontId="17" fillId="137" borderId="0" xfId="2" applyNumberFormat="1" applyFont="1" applyFill="1" applyAlignment="1"/>
    <xf numFmtId="10" fontId="0" fillId="137" borderId="0" xfId="2" applyNumberFormat="1" applyFont="1" applyFill="1"/>
    <xf numFmtId="0" fontId="21" fillId="137" borderId="0" xfId="3" applyFont="1" applyFill="1" applyAlignment="1"/>
    <xf numFmtId="0" fontId="17" fillId="137" borderId="0" xfId="3" applyFill="1"/>
    <xf numFmtId="0" fontId="17" fillId="137" borderId="0" xfId="3" applyFill="1" applyAlignment="1">
      <alignment horizontal="right"/>
    </xf>
    <xf numFmtId="0" fontId="17" fillId="137" borderId="0" xfId="7" applyFill="1" applyAlignment="1">
      <alignment horizontal="right"/>
    </xf>
    <xf numFmtId="0" fontId="0" fillId="137" borderId="0" xfId="0" applyFill="1"/>
    <xf numFmtId="0" fontId="17" fillId="36" borderId="0" xfId="3" applyFont="1" applyFill="1"/>
    <xf numFmtId="0" fontId="17" fillId="36" borderId="0" xfId="3" applyFill="1" applyAlignment="1"/>
    <xf numFmtId="0" fontId="274" fillId="0" borderId="0" xfId="3" applyFont="1"/>
    <xf numFmtId="0" fontId="277" fillId="41" borderId="0" xfId="3" applyFont="1" applyFill="1"/>
    <xf numFmtId="0" fontId="22" fillId="41" borderId="0" xfId="4" applyFont="1" applyFill="1" applyBorder="1">
      <alignment horizontal="left" wrapText="1"/>
    </xf>
    <xf numFmtId="0" fontId="17" fillId="0" borderId="79" xfId="3" applyBorder="1"/>
    <xf numFmtId="0" fontId="16" fillId="134" borderId="0" xfId="3" applyFont="1" applyFill="1" applyBorder="1" applyAlignment="1">
      <alignment horizontal="left" indent="2"/>
    </xf>
    <xf numFmtId="0" fontId="19" fillId="134" borderId="0" xfId="3" applyFont="1" applyFill="1" applyBorder="1"/>
    <xf numFmtId="0" fontId="279" fillId="134" borderId="9" xfId="6597" applyFont="1" applyFill="1" applyBorder="1" applyAlignment="1">
      <alignment horizontal="left" indent="2"/>
    </xf>
    <xf numFmtId="0" fontId="19" fillId="134" borderId="9" xfId="3" applyFont="1" applyFill="1" applyBorder="1"/>
    <xf numFmtId="49" fontId="280" fillId="0" borderId="0" xfId="5416" applyNumberFormat="1" applyFont="1"/>
    <xf numFmtId="49" fontId="281" fillId="0" borderId="0" xfId="5416" applyNumberFormat="1" applyFont="1"/>
    <xf numFmtId="0" fontId="17" fillId="0" borderId="0" xfId="5416" applyFont="1"/>
    <xf numFmtId="0" fontId="282" fillId="41" borderId="0" xfId="6598" applyFont="1" applyFill="1" applyBorder="1" applyAlignment="1">
      <alignment horizontal="left"/>
    </xf>
    <xf numFmtId="0" fontId="17" fillId="0" borderId="0" xfId="5416" applyFont="1" applyAlignment="1">
      <alignment horizontal="left"/>
    </xf>
    <xf numFmtId="0" fontId="21" fillId="0" borderId="0" xfId="3" applyFont="1" applyAlignment="1">
      <alignment horizontal="left"/>
    </xf>
    <xf numFmtId="49" fontId="265" fillId="0" borderId="80" xfId="5416" applyNumberFormat="1" applyFont="1" applyBorder="1" applyAlignment="1">
      <alignment horizontal="left"/>
    </xf>
    <xf numFmtId="49" fontId="265" fillId="0" borderId="81" xfId="5416" applyNumberFormat="1" applyFont="1" applyBorder="1" applyAlignment="1">
      <alignment horizontal="left"/>
    </xf>
    <xf numFmtId="166" fontId="57" fillId="41" borderId="0" xfId="6598" applyNumberFormat="1" applyFont="1" applyFill="1" applyBorder="1" applyAlignment="1">
      <alignment horizontal="left"/>
    </xf>
    <xf numFmtId="166" fontId="17" fillId="41" borderId="19" xfId="6598" applyNumberFormat="1" applyFont="1" applyFill="1" applyBorder="1" applyAlignment="1">
      <alignment horizontal="left"/>
    </xf>
    <xf numFmtId="2" fontId="263" fillId="0" borderId="0" xfId="5416" applyNumberFormat="1" applyFont="1"/>
    <xf numFmtId="2" fontId="263" fillId="0" borderId="0" xfId="5416" applyNumberFormat="1" applyFont="1" applyBorder="1"/>
    <xf numFmtId="2" fontId="17" fillId="0" borderId="0" xfId="5416" applyNumberFormat="1" applyFont="1"/>
    <xf numFmtId="2" fontId="17" fillId="0" borderId="0" xfId="3" applyNumberFormat="1" applyFont="1"/>
    <xf numFmtId="0" fontId="17" fillId="0" borderId="0" xfId="5416" applyFont="1" applyAlignment="1"/>
    <xf numFmtId="49" fontId="265" fillId="0" borderId="82" xfId="5416" applyNumberFormat="1" applyFont="1" applyBorder="1" applyAlignment="1"/>
    <xf numFmtId="49" fontId="265" fillId="0" borderId="81" xfId="5416" applyNumberFormat="1" applyFont="1" applyBorder="1"/>
    <xf numFmtId="1" fontId="263" fillId="0" borderId="18" xfId="5416" applyNumberFormat="1" applyFont="1" applyBorder="1" applyAlignment="1"/>
    <xf numFmtId="244" fontId="263" fillId="0" borderId="0" xfId="5416" applyNumberFormat="1" applyFont="1"/>
    <xf numFmtId="0" fontId="263" fillId="0" borderId="0" xfId="5416" applyFont="1"/>
    <xf numFmtId="1" fontId="263" fillId="0" borderId="0" xfId="5416" applyNumberFormat="1" applyFont="1"/>
    <xf numFmtId="3" fontId="263" fillId="0" borderId="0" xfId="5416" applyNumberFormat="1" applyFont="1"/>
    <xf numFmtId="1" fontId="263" fillId="0" borderId="82" xfId="5416" applyNumberFormat="1" applyFont="1" applyBorder="1" applyAlignment="1"/>
    <xf numFmtId="0" fontId="263" fillId="0" borderId="81" xfId="5416" applyFont="1" applyBorder="1"/>
    <xf numFmtId="3" fontId="263" fillId="0" borderId="81" xfId="5416" applyNumberFormat="1" applyFont="1" applyBorder="1"/>
    <xf numFmtId="49" fontId="281" fillId="0" borderId="0" xfId="5416" applyNumberFormat="1" applyFont="1" applyAlignment="1"/>
    <xf numFmtId="0" fontId="278" fillId="0" borderId="83" xfId="6597" applyBorder="1" applyAlignment="1">
      <alignment horizontal="center" vertical="center" wrapText="1"/>
    </xf>
    <xf numFmtId="0" fontId="21" fillId="0" borderId="83" xfId="5416" applyFont="1" applyBorder="1" applyAlignment="1">
      <alignment horizontal="center" vertical="center" wrapText="1"/>
    </xf>
    <xf numFmtId="46" fontId="21" fillId="0" borderId="0" xfId="5416" applyNumberFormat="1" applyFont="1" applyAlignment="1">
      <alignment horizontal="center" vertical="center" wrapText="1"/>
    </xf>
    <xf numFmtId="0" fontId="17" fillId="0" borderId="0" xfId="5416" applyFont="1" applyAlignment="1">
      <alignment horizontal="right" vertical="center" wrapText="1"/>
    </xf>
    <xf numFmtId="0" fontId="278" fillId="0" borderId="0" xfId="6597"/>
    <xf numFmtId="0" fontId="17" fillId="0" borderId="0" xfId="5416" applyAlignment="1">
      <alignment horizontal="left" vertical="center" indent="1"/>
    </xf>
    <xf numFmtId="0" fontId="17" fillId="0" borderId="0" xfId="5416" applyFont="1" applyAlignment="1">
      <alignment vertical="center" wrapText="1"/>
    </xf>
    <xf numFmtId="0" fontId="269" fillId="0" borderId="0" xfId="5416" applyFont="1"/>
    <xf numFmtId="0" fontId="16" fillId="135" borderId="0" xfId="3" applyFont="1" applyFill="1" applyBorder="1" applyAlignment="1">
      <alignment horizontal="left" indent="2"/>
    </xf>
    <xf numFmtId="0" fontId="18" fillId="135" borderId="9" xfId="3" applyFont="1" applyFill="1" applyBorder="1" applyAlignment="1">
      <alignment horizontal="left" indent="2"/>
    </xf>
    <xf numFmtId="0" fontId="19" fillId="135" borderId="9" xfId="3" applyFont="1" applyFill="1" applyBorder="1"/>
    <xf numFmtId="164" fontId="21" fillId="136" borderId="0" xfId="6324" applyNumberFormat="1" applyFont="1" applyFill="1" applyBorder="1"/>
    <xf numFmtId="43" fontId="17" fillId="137" borderId="0" xfId="3958" applyFont="1" applyFill="1" applyBorder="1"/>
    <xf numFmtId="9" fontId="17" fillId="39" borderId="0" xfId="2" applyNumberFormat="1" applyFont="1" applyFill="1" applyBorder="1"/>
    <xf numFmtId="9" fontId="17" fillId="0" borderId="0" xfId="2" applyNumberFormat="1" applyFont="1"/>
    <xf numFmtId="43" fontId="17" fillId="39" borderId="0" xfId="5" applyNumberFormat="1" applyBorder="1"/>
    <xf numFmtId="9" fontId="17" fillId="137" borderId="0" xfId="2" applyFont="1" applyFill="1" applyBorder="1"/>
    <xf numFmtId="9" fontId="17" fillId="137" borderId="0" xfId="2" applyFont="1" applyFill="1"/>
    <xf numFmtId="9" fontId="17" fillId="0" borderId="0" xfId="3" applyNumberFormat="1"/>
    <xf numFmtId="0" fontId="18" fillId="135" borderId="9" xfId="5416" applyFont="1" applyFill="1" applyBorder="1" applyAlignment="1">
      <alignment horizontal="left" indent="2"/>
    </xf>
    <xf numFmtId="0" fontId="19" fillId="135" borderId="9" xfId="5416" applyFont="1" applyFill="1" applyBorder="1" applyAlignment="1">
      <alignment horizontal="left"/>
    </xf>
    <xf numFmtId="14" fontId="279" fillId="135" borderId="9" xfId="5416" applyNumberFormat="1" applyFont="1" applyFill="1" applyBorder="1"/>
    <xf numFmtId="0" fontId="19" fillId="135" borderId="9" xfId="5416" applyFont="1" applyFill="1" applyBorder="1"/>
    <xf numFmtId="0" fontId="283" fillId="138" borderId="0" xfId="5416" applyFont="1" applyFill="1" applyBorder="1" applyAlignment="1">
      <alignment horizontal="left"/>
    </xf>
    <xf numFmtId="0" fontId="283" fillId="138" borderId="0" xfId="5416" applyFont="1" applyFill="1" applyBorder="1"/>
    <xf numFmtId="0" fontId="22" fillId="138" borderId="0" xfId="5416" applyFont="1" applyFill="1" applyBorder="1"/>
    <xf numFmtId="0" fontId="17" fillId="0" borderId="23" xfId="5416" applyBorder="1" applyAlignment="1">
      <alignment vertical="center"/>
    </xf>
    <xf numFmtId="0" fontId="283" fillId="135" borderId="9" xfId="5416" applyFont="1" applyFill="1" applyBorder="1" applyAlignment="1">
      <alignment horizontal="left"/>
    </xf>
    <xf numFmtId="0" fontId="279" fillId="135" borderId="9" xfId="5416" applyFont="1" applyFill="1" applyBorder="1"/>
    <xf numFmtId="0" fontId="22" fillId="135" borderId="9" xfId="5416" applyFont="1" applyFill="1" applyBorder="1"/>
    <xf numFmtId="0" fontId="17" fillId="0" borderId="84" xfId="5416" applyBorder="1" applyAlignment="1">
      <alignment vertical="center" wrapText="1"/>
    </xf>
    <xf numFmtId="0" fontId="17" fillId="0" borderId="23" xfId="5416" applyBorder="1" applyAlignment="1">
      <alignment vertical="center" wrapText="1"/>
    </xf>
    <xf numFmtId="2" fontId="17" fillId="41" borderId="14" xfId="3" applyNumberFormat="1" applyFill="1" applyBorder="1" applyAlignment="1">
      <alignment horizontal="center" vertical="center" wrapText="1"/>
    </xf>
    <xf numFmtId="2" fontId="17" fillId="41" borderId="17" xfId="3" applyNumberFormat="1" applyFill="1" applyBorder="1" applyAlignment="1">
      <alignment horizontal="center" vertical="center" wrapText="1"/>
    </xf>
    <xf numFmtId="2" fontId="17" fillId="41" borderId="0" xfId="3" applyNumberFormat="1" applyFill="1" applyBorder="1" applyAlignment="1">
      <alignment vertical="center"/>
    </xf>
    <xf numFmtId="2" fontId="17" fillId="41" borderId="16" xfId="3" applyNumberFormat="1" applyFill="1" applyBorder="1" applyAlignment="1">
      <alignment vertical="center"/>
    </xf>
    <xf numFmtId="0" fontId="21" fillId="0" borderId="0" xfId="5416" applyFont="1" applyBorder="1" applyAlignment="1">
      <alignment horizontal="center" vertical="center" wrapText="1"/>
    </xf>
    <xf numFmtId="0" fontId="21" fillId="0" borderId="83" xfId="5416" applyFont="1" applyBorder="1" applyAlignment="1">
      <alignment horizontal="center" vertical="center" wrapText="1"/>
    </xf>
    <xf numFmtId="0" fontId="21" fillId="0" borderId="23" xfId="5416" applyFont="1" applyBorder="1" applyAlignment="1">
      <alignment horizontal="center" vertical="center" wrapText="1"/>
    </xf>
    <xf numFmtId="0" fontId="17" fillId="139" borderId="23" xfId="5416" applyFill="1" applyBorder="1" applyAlignment="1">
      <alignment vertical="center"/>
    </xf>
    <xf numFmtId="0" fontId="17" fillId="40" borderId="23" xfId="5416" applyFill="1" applyBorder="1" applyAlignment="1">
      <alignment vertical="center"/>
    </xf>
  </cellXfs>
  <cellStyles count="6599">
    <cellStyle name="_x0010_" xfId="8"/>
    <cellStyle name="_x0014_" xfId="9"/>
    <cellStyle name="-" xfId="10"/>
    <cellStyle name="          _x000d__x000a_386grabber=vga.3gr_x000d__x000a_" xfId="11"/>
    <cellStyle name=" &amp;A_x0002_" xfId="12"/>
    <cellStyle name=" &amp;A_x0002_ 2" xfId="13"/>
    <cellStyle name=" &amp;A_x0002_ 3" xfId="14"/>
    <cellStyle name=" &amp;A_x0002_?^Ú_x0006_?_x0006_?cent??_x0005_?_x0004_?_x0006_?¥" xfId="15"/>
    <cellStyle name=" &amp;A_x0002__CIT 2008 v10 10-15-07" xfId="16"/>
    <cellStyle name=" 1" xfId="17"/>
    <cellStyle name=" 1 10" xfId="18"/>
    <cellStyle name=" 1 10 2" xfId="19"/>
    <cellStyle name=" 1 2" xfId="20"/>
    <cellStyle name=" 2" xfId="21"/>
    <cellStyle name=" 2 2" xfId="22"/>
    <cellStyle name=" 3" xfId="23"/>
    <cellStyle name=" 3]_x000d__x000a_Zoomed=1_x000d__x000a_Row=274_x000d__x000a_Column=11_x000d__x000a_Height=487_x000d__x000a_Width=997_x000d__x000a_FontName=Arial_x000d__x000a_FontStyle=0_x000d__x000a_FontSize=10_x000d__x000a_PrtFontName" xfId="24"/>
    <cellStyle name=" 4" xfId="25"/>
    <cellStyle name=" FY96" xfId="26"/>
    <cellStyle name=" Writer Import]_x000d__x000a_Display Dialog=No_x000d__x000a__x000d__x000a_[Horizontal Arrange]_x000d__x000a_Dimensions Interlocking=Yes_x000d__x000a_Sum Hierarchy=Yes_x000d__x000a_Generate" xfId="27"/>
    <cellStyle name="_x000a__x000a_JournalTemplate=C:\COMFO\CTALK\JOURSTD.TPL_x000a__x000a_LbStateAddress=3 3 0 251 1 89 2 311_x000a__x000a_LbStateJou" xfId="28"/>
    <cellStyle name="_x000a_386grabber=M" xfId="29"/>
    <cellStyle name="_x000a_ISO=Y_x000d__x000a__x000d__x000a_[Co" xfId="30"/>
    <cellStyle name="_x000a_ISO=Y_x000d__x000a__x000d__x000a_[Co 2" xfId="31"/>
    <cellStyle name="_x000a_ISO=Y_x000d__x000a__x000d__x000a_[Co 3" xfId="32"/>
    <cellStyle name="_x000a_ISO=Y_x000d__x000a__x000d__x000a_[Co_Detalle" xfId="33"/>
    <cellStyle name="_x000d__x000a_JournalTemplate=C:\COMFO\CTALK\JOURSTD.TPL_x000d__x000a_LbStateAddress=3 3 0 251 1 89 2 311_x000d__x000a_LbStateJou" xfId="34"/>
    <cellStyle name="#,###.{red}" xfId="35"/>
    <cellStyle name="#.0" xfId="36"/>
    <cellStyle name="#??/32" xfId="37"/>
    <cellStyle name="#_품셈 " xfId="38"/>
    <cellStyle name="#_품셈  2" xfId="39"/>
    <cellStyle name="$" xfId="40"/>
    <cellStyle name="$ &amp; ¢" xfId="41"/>
    <cellStyle name="$_Balance Sheet, 2010.06.10 - from Mitesh vs.2" xfId="42"/>
    <cellStyle name="$_Revenue bridge" xfId="43"/>
    <cellStyle name="$000s1Place" xfId="44"/>
    <cellStyle name="$1000s (0)" xfId="45"/>
    <cellStyle name="$m" xfId="46"/>
    <cellStyle name="$M[0]" xfId="47"/>
    <cellStyle name="$M[0] 2" xfId="48"/>
    <cellStyle name="$M[0] 3" xfId="49"/>
    <cellStyle name="$M[1]" xfId="50"/>
    <cellStyle name="$M[1] 2" xfId="51"/>
    <cellStyle name="$M[1] 3" xfId="52"/>
    <cellStyle name="$m_Balance Sheet, 2010.06.10 - from Mitesh vs.2" xfId="53"/>
    <cellStyle name="$Millions" xfId="54"/>
    <cellStyle name="$Millions 2" xfId="55"/>
    <cellStyle name="$Millions 3" xfId="56"/>
    <cellStyle name="$MM[0]" xfId="57"/>
    <cellStyle name="$MM[0] 2" xfId="58"/>
    <cellStyle name="$MM[0] 3" xfId="59"/>
    <cellStyle name="$MM[1]" xfId="60"/>
    <cellStyle name="$MM[1] 2" xfId="61"/>
    <cellStyle name="$MM[1] 3" xfId="62"/>
    <cellStyle name="$Thousands" xfId="63"/>
    <cellStyle name="$Thousands 2" xfId="64"/>
    <cellStyle name="$Thousands 3" xfId="65"/>
    <cellStyle name="%" xfId="66"/>
    <cellStyle name="% 2" xfId="67"/>
    <cellStyle name="%_Sheet1" xfId="68"/>
    <cellStyle name="%_Stress" xfId="69"/>
    <cellStyle name="%_Summary" xfId="70"/>
    <cellStyle name="&amp;A_x0002_" xfId="71"/>
    <cellStyle name="******************************************" xfId="72"/>
    <cellStyle name=";;;" xfId="73"/>
    <cellStyle name=";;; 2" xfId="74"/>
    <cellStyle name="??" xfId="75"/>
    <cellStyle name="?? [0.00]_Book3" xfId="76"/>
    <cellStyle name="?? [0]_VERA" xfId="77"/>
    <cellStyle name="??/64" xfId="78"/>
    <cellStyle name="???? [0.00]_Book3" xfId="79"/>
    <cellStyle name="?????_VERA" xfId="80"/>
    <cellStyle name="????_Book3" xfId="81"/>
    <cellStyle name="??_?????" xfId="82"/>
    <cellStyle name="?_x0001__x0017_?°_x0001_ÿÿÿ?ÿÿÿ??" xfId="83"/>
    <cellStyle name="^February 1992" xfId="84"/>
    <cellStyle name="_%(SignOnly)" xfId="85"/>
    <cellStyle name="_%(SignSpaceOnly)" xfId="86"/>
    <cellStyle name="_~1048087" xfId="87"/>
    <cellStyle name="_~1134290" xfId="88"/>
    <cellStyle name="_~1210562" xfId="89"/>
    <cellStyle name="_~1636193" xfId="90"/>
    <cellStyle name="_~1698327" xfId="91"/>
    <cellStyle name="_~1923525" xfId="92"/>
    <cellStyle name="_~2857490" xfId="93"/>
    <cellStyle name="_~3036172" xfId="94"/>
    <cellStyle name="_~3285060" xfId="95"/>
    <cellStyle name="_~3330290" xfId="96"/>
    <cellStyle name="_~3330290_A" xfId="97"/>
    <cellStyle name="_~3330290_FY Forecast Tracker 9.25.08 v3" xfId="98"/>
    <cellStyle name="_~3330290_IB Fcst Variance 1-23-09" xfId="99"/>
    <cellStyle name="_~3330290_IB Mgmt Fcst 1-23-09" xfId="100"/>
    <cellStyle name="_~3330290_NI Schedule 10.24.08 v2" xfId="101"/>
    <cellStyle name="_~3330290_NI Schedule 11.26.08 (MGMT) v3" xfId="102"/>
    <cellStyle name="_~3330290_One time Itemsv3" xfId="103"/>
    <cellStyle name="_~3330290_Supplemental Sheets 5.20.09" xfId="104"/>
    <cellStyle name="_~4122341" xfId="105"/>
    <cellStyle name="_~4387628" xfId="106"/>
    <cellStyle name="_~4433192" xfId="107"/>
    <cellStyle name="_~4465316" xfId="108"/>
    <cellStyle name="_~4480260" xfId="109"/>
    <cellStyle name="_~5041630" xfId="110"/>
    <cellStyle name="_~5254638" xfId="111"/>
    <cellStyle name="_~5413264" xfId="112"/>
    <cellStyle name="_~5696802" xfId="113"/>
    <cellStyle name="_~7246660" xfId="114"/>
    <cellStyle name="_~7307348" xfId="115"/>
    <cellStyle name="_~7516164" xfId="116"/>
    <cellStyle name="_~7627628" xfId="117"/>
    <cellStyle name="_~8595353" xfId="118"/>
    <cellStyle name="_~9267078" xfId="119"/>
    <cellStyle name="_~9342525" xfId="120"/>
    <cellStyle name="_~9444089" xfId="121"/>
    <cellStyle name="_03 06 SP GLRS scorecard" xfId="122"/>
    <cellStyle name="_0409 Balance Sheet accounts for Consumer loans" xfId="123"/>
    <cellStyle name="_'07 Plan Pages for Frank B Review v_4" xfId="124"/>
    <cellStyle name="_'07 Plan Pages for Frank B Review v_4_Book1" xfId="125"/>
    <cellStyle name="_'07 Plan Pages for Frank B Review v_4_File 1 - 2008 &amp; 2009 MYF - Board Pre-read View 7.24.08" xfId="126"/>
    <cellStyle name="_'07 Plan Pages for Frank B Review v_4_Supplemental Sheets 5.20.09" xfId="127"/>
    <cellStyle name="_09 NPL Walkforward" xfId="128"/>
    <cellStyle name="_1 - Pizzi spread rec schedule" xfId="129"/>
    <cellStyle name="_1.  Revenue" xfId="130"/>
    <cellStyle name="_1. Follow-Ups" xfId="131"/>
    <cellStyle name="_1.31 Loans and Off Balance Sheet Summary" xfId="132"/>
    <cellStyle name="_1_New Plan Presentation Pack_IB_BS_Cap_05F(Oct10)" xfId="133"/>
    <cellStyle name="_11.30 Loans and Off Balance Sheet Summary (post DAC)" xfId="134"/>
    <cellStyle name="_18. Error Report" xfId="135"/>
    <cellStyle name="_1Q06 Financial update v6a" xfId="136"/>
    <cellStyle name="_1Q06 Financial update v6a_FY Forecast Tracker 9.25.08 v3" xfId="137"/>
    <cellStyle name="_1Q06 Financial update v6a_IB Fcst Variance 1-23-09" xfId="138"/>
    <cellStyle name="_1Q06 Financial update v6a_IB Mgmt Fcst 1-23-09" xfId="139"/>
    <cellStyle name="_1Q06 Financial update v6a_NI Schedule 10.24.08 v2" xfId="140"/>
    <cellStyle name="_1Q06 Financial update v6a_NI Schedule 11.26.08 (MGMT) v3" xfId="141"/>
    <cellStyle name="_1Q06 Financial update v6a_One time Itemsv3" xfId="142"/>
    <cellStyle name="_1Q06 Financial update v6a_Supplemental Sheets 5.20.09" xfId="143"/>
    <cellStyle name="_1Q10 ERF Supplement 3-15-10 Check" xfId="144"/>
    <cellStyle name="_2004 Strategic Planning &amp; Budgeting - Korea" xfId="145"/>
    <cellStyle name="_2004_Program.Reductions" xfId="146"/>
    <cellStyle name="_2004_Program.Reductionsv3" xfId="147"/>
    <cellStyle name="_2005 Aprimo Updates" xfId="148"/>
    <cellStyle name="_2005 DRAFT Initiatives" xfId="149"/>
    <cellStyle name="_2005 gti myf templates - complete set" xfId="150"/>
    <cellStyle name="_2005 gti myf templates - complete set_FY Forecast Tracker 9.25.08 v3" xfId="151"/>
    <cellStyle name="_2005 gti myf templates - complete set_IB Fcst Variance 1-23-09" xfId="152"/>
    <cellStyle name="_2005 gti myf templates - complete set_IB Mgmt Fcst 1-23-09" xfId="153"/>
    <cellStyle name="_2005 gti myf templates - complete set_NI Schedule 10.24.08 v2" xfId="154"/>
    <cellStyle name="_2005 gti myf templates - complete set_NI Schedule 11.26.08 (MGMT) v3" xfId="155"/>
    <cellStyle name="_2005 gti myf templates - complete set_One time Itemsv3" xfId="156"/>
    <cellStyle name="_2005 gti myf templates - complete set_Supplemental Sheets 5.20.09" xfId="157"/>
    <cellStyle name="_2005 gti myf templates - complete set_Tracker 2Q  5.12.08" xfId="158"/>
    <cellStyle name="_2005 gti myf templates - complete set_Tracker 2Q  5.15.08" xfId="159"/>
    <cellStyle name="_2005_PRF breakdown_Asia Credit Market" xfId="160"/>
    <cellStyle name="_2005_PRF breakdown_Asia Credit Market_2005_PRF breakdown_Asia Credit Market" xfId="161"/>
    <cellStyle name="_2005_PRF breakdown_Asia Credit Market_2005_PRF breakdown_Asia Credit Market_2005_PRF breakdown_Asia Credit Market" xfId="162"/>
    <cellStyle name="_2005-Trend-FYF-(S588889)" xfId="163"/>
    <cellStyle name="_2005-Trend-FYF-(S588889)_A" xfId="164"/>
    <cellStyle name="_2006 Budget - HK" xfId="165"/>
    <cellStyle name="_2006AsiaCapital_Analysis" xfId="166"/>
    <cellStyle name="_2006Pass1Package_Details" xfId="167"/>
    <cellStyle name="_2006Pass1Package_Details_FY Forecast Tracker 9.25.08 v3" xfId="168"/>
    <cellStyle name="_2006Pass1Package_Details_IB Fcst Variance 1-23-09" xfId="169"/>
    <cellStyle name="_2006Pass1Package_Details_IB Mgmt Fcst 1-23-09" xfId="170"/>
    <cellStyle name="_2006Pass1Package_Details_NI Schedule 10.24.08 v2" xfId="171"/>
    <cellStyle name="_2006Pass1Package_Details_NI Schedule 11.26.08 (MGMT) v3" xfId="172"/>
    <cellStyle name="_2006Pass1Package_Details_One time Itemsv3" xfId="173"/>
    <cellStyle name="_2006Pass1Package_Details_Supplemental Sheets 5.20.09" xfId="174"/>
    <cellStyle name="_2006Pass1Package_Details_Tracker 2Q  5.12.08" xfId="175"/>
    <cellStyle name="_2006Pass1Package_Details_Tracker 2Q  5.15.08" xfId="176"/>
    <cellStyle name="_2007 Budget Scenarios v2" xfId="177"/>
    <cellStyle name="_2007 Commodities PassII v10 112106" xfId="178"/>
    <cellStyle name="_2007 Commodities PassII v8 112006 S&amp;G Inv" xfId="179"/>
    <cellStyle name="_2007 Commodities Revised v3" xfId="180"/>
    <cellStyle name="_2007 Currency PassII V10 112006" xfId="181"/>
    <cellStyle name="_2007 Currency PassII V11 112006 S&amp;G Inv" xfId="182"/>
    <cellStyle name="_2007 Currency PassII V12 112106" xfId="183"/>
    <cellStyle name="_2007 Currency Revised v3" xfId="184"/>
    <cellStyle name="_2007 Occup Plan - 8-16-06 (SD)" xfId="185"/>
    <cellStyle name="_2007 Occup Plan - 8-16-06 (SD)_Book1" xfId="186"/>
    <cellStyle name="_2007 Occup Plan - 8-16-06 (SD)_File 1 - 2008 &amp; 2009 MYF - Board Pre-read View 7.24.08" xfId="187"/>
    <cellStyle name="_2007 Occup Plan - 8-16-06 (SD)_Supplemental Sheets 5.20.09" xfId="188"/>
    <cellStyle name="_2007 Occupancy Plan 9-20-06" xfId="189"/>
    <cellStyle name="_2007_Plan" xfId="190"/>
    <cellStyle name="_2007_Plan_Book1" xfId="191"/>
    <cellStyle name="_2007_Plan_File 1 - 2008 &amp; 2009 MYF - Board Pre-read View 7.24.08" xfId="192"/>
    <cellStyle name="_2007_Plan_Supplemental Sheets 5.20.09" xfId="193"/>
    <cellStyle name="_2007_Plan_Tracker 2Q  5.12.08" xfId="194"/>
    <cellStyle name="_2007_Plan_Tracker 2Q  5.15.08" xfId="195"/>
    <cellStyle name="_2008 Budget Templates - 8-28-07" xfId="196"/>
    <cellStyle name="_2008 Budget Templates 8-30-07" xfId="197"/>
    <cellStyle name="_2008 Budget Templates 8-30-07 Asia EM" xfId="198"/>
    <cellStyle name="_2008 HC Baseline - Energy" xfId="199"/>
    <cellStyle name="_2008 Headcount Plan" xfId="200"/>
    <cellStyle name="_2009 budget balance sheet &amp; capital v3" xfId="201"/>
    <cellStyle name="_21 Dec CM Daily" xfId="202"/>
    <cellStyle name="_21. Interentity Pop Breaks" xfId="203"/>
    <cellStyle name="_21b. Interentity RMI Supplement" xfId="204"/>
    <cellStyle name="_3. GLRS QA" xfId="205"/>
    <cellStyle name="_4DOT_AE Essbase V6" xfId="206"/>
    <cellStyle name="_8.GLRS QA Securitized Products Augy05" xfId="207"/>
    <cellStyle name="_9-5Master Aug-LW-Benefit Rates Master-Revised 0825 without rejected cc" xfId="208"/>
    <cellStyle name="_Accounting and Control Template" xfId="209"/>
    <cellStyle name="_ACM S&amp;T DCM" xfId="210"/>
    <cellStyle name="_action items" xfId="211"/>
    <cellStyle name="_Adjustments" xfId="212"/>
    <cellStyle name="_Aged accounts in GLRS - Ballas and Roselli" xfId="213"/>
    <cellStyle name="_AGG1772" xfId="214"/>
    <cellStyle name="_ALL EMR MAR06 GTI Summary" xfId="215"/>
    <cellStyle name="_allaffil download (may)" xfId="216"/>
    <cellStyle name="_allaffil download aug" xfId="217"/>
    <cellStyle name="_allaffil download dec" xfId="218"/>
    <cellStyle name="_allaffil download jul-2004" xfId="219"/>
    <cellStyle name="_allaffil download nov" xfId="220"/>
    <cellStyle name="_allaffil download sep" xfId="221"/>
    <cellStyle name="_allaffil feb download" xfId="222"/>
    <cellStyle name="_allaffil jan download" xfId="223"/>
    <cellStyle name="_allaffil oct download" xfId="224"/>
    <cellStyle name="_allocs templates - spinner samples" xfId="225"/>
    <cellStyle name="_allocs templates - spinner samples_A" xfId="226"/>
    <cellStyle name="_allocs templates - spinner samples_FY Forecast Tracker 9.25.08 v3" xfId="227"/>
    <cellStyle name="_allocs templates - spinner samples_IB Fcst Variance 1-23-09" xfId="228"/>
    <cellStyle name="_allocs templates - spinner samples_IB Mgmt Fcst 1-23-09" xfId="229"/>
    <cellStyle name="_allocs templates - spinner samples_NI Schedule 10.24.08 v2" xfId="230"/>
    <cellStyle name="_allocs templates - spinner samples_NI Schedule 11.26.08 (MGMT) v3" xfId="231"/>
    <cellStyle name="_allocs templates - spinner samples_One time Itemsv3" xfId="232"/>
    <cellStyle name="_allocs templates - spinner samples_Supplemental Sheets 5.20.09" xfId="233"/>
    <cellStyle name="_AM IC Report 20080612" xfId="234"/>
    <cellStyle name="_AM Rpt- September Rptg Pkg   DAY 6 with 9+3 FY Fcst" xfId="235"/>
    <cellStyle name="_America Capital Structure v.11. values" xfId="236"/>
    <cellStyle name="_America Debt Schedule v 21" xfId="237"/>
    <cellStyle name="_America Debt Schedule v 21_Sheet1" xfId="238"/>
    <cellStyle name="_America Debt Schedule v 21_Stress" xfId="239"/>
    <cellStyle name="_America Market update 10.6.2008 v.2" xfId="240"/>
    <cellStyle name="_America Maturity" xfId="241"/>
    <cellStyle name="_Americas Emerging Markets Plan 08 Template v1.17" xfId="242"/>
    <cellStyle name="_Appendix B" xfId="243"/>
    <cellStyle name="_Apr08 -  HFS &amp; FV Loan Data Request" xfId="244"/>
    <cellStyle name="_Arnold 2006 Plan" xfId="245"/>
    <cellStyle name="_As of 29Jul05" xfId="246"/>
    <cellStyle name="_ASIA CMB" xfId="247"/>
    <cellStyle name="_Asia Credit Hybrids" xfId="248"/>
    <cellStyle name="_Asia Credit Hybrids V2 SR Template march 2007_revised" xfId="249"/>
    <cellStyle name="_ASIA CRedit Markets V 2" xfId="250"/>
    <cellStyle name="_ASIA Emerging Market Plan 08 Templatev1.1" xfId="251"/>
    <cellStyle name="_Asia Forecast Summary_9Dec" xfId="252"/>
    <cellStyle name="_Asia Forecast Summary_Nov18" xfId="253"/>
    <cellStyle name="_Asia FX" xfId="254"/>
    <cellStyle name="_Asia IB Mgmt Review_Feb 2006" xfId="255"/>
    <cellStyle name="_Asia Jun Data" xfId="256"/>
    <cellStyle name="_Asia Jun Data_2009 budget balance sheet &amp; capital v3" xfId="257"/>
    <cellStyle name="_Asia Jun Data_Americas Emerging Markets Plan 08 Template v1.17" xfId="258"/>
    <cellStyle name="_Asia Jun Data_Asia Credit Hybrids" xfId="259"/>
    <cellStyle name="_Asia Jun Data_Asia Credit Hybrids V2 SR Template march 2007_revised" xfId="260"/>
    <cellStyle name="_Asia Jun Data_ASIA CRedit Markets V 2" xfId="261"/>
    <cellStyle name="_Asia Jun Data_ASIAPnLRisk_05_0831" xfId="262"/>
    <cellStyle name="_Asia Jun Data_Asis credit Markets SR Template march 2007_ACM" xfId="263"/>
    <cellStyle name="_Asia Jun Data_BS" xfId="264"/>
    <cellStyle name="_Asia Jun Data_BS compliance" xfId="265"/>
    <cellStyle name="_Asia Jun Data_Credit Sales" xfId="266"/>
    <cellStyle name="_Asia Jun Data_Credit Sales_2005_PRF breakdown_Asia Credit Market" xfId="267"/>
    <cellStyle name="_Asia Jun Data_Credit Sales_21 Dec CM Daily" xfId="268"/>
    <cellStyle name="_Asia Jun Data_Credit Sales_ASIA SUMMARY-CONSOL2" xfId="269"/>
    <cellStyle name="_Asia Jun Data_Credit Sales_ASIAPnLRisk" xfId="270"/>
    <cellStyle name="_Asia Jun Data_Credit Sales_ASIAPnLRisk_06_0131B" xfId="271"/>
    <cellStyle name="_Asia Jun Data_Credit Sales_ASIAPnLRisk_NEW VERSION_PPL" xfId="272"/>
    <cellStyle name="_Asia Jun Data_Credit Sales_SUMMARY" xfId="273"/>
    <cellStyle name="_Asia Jun Data_Don-Marie 9-26-07 v6(CM)" xfId="274"/>
    <cellStyle name="_Asia Jun Data_EMEA EM BD2 Forecast V2" xfId="275"/>
    <cellStyle name="_Asia Jun Data_EMEA EM BD2 Forecast V3" xfId="276"/>
    <cellStyle name="_Asia Jun Data_ENTRY SHEET" xfId="277"/>
    <cellStyle name="_Asia Jun Data_Final Revenues Sep" xfId="278"/>
    <cellStyle name="_Asia Jun Data_GEM P&amp;L ACTUAL COB 31 August 07" xfId="279"/>
    <cellStyle name="_Asia Jun Data_HC Tracking Feb 07BIUSHI-elee" xfId="280"/>
    <cellStyle name="_Asia Jun Data_LEOU Map Jun" xfId="281"/>
    <cellStyle name="_Asia Jun Data_LEOU Map Jun_2005_PRF breakdown_Asia Credit Market" xfId="282"/>
    <cellStyle name="_Asia Jun Data_LEOU Map Jun_21 Dec CM Daily" xfId="283"/>
    <cellStyle name="_Asia Jun Data_LEOU Map Jun_ASIA SUMMARY-CONSOL2" xfId="284"/>
    <cellStyle name="_Asia Jun Data_LEOU Map Jun_ASIAPnLRisk" xfId="285"/>
    <cellStyle name="_Asia Jun Data_LEOU Map Jun_ASIAPnLRisk_06_0131B" xfId="286"/>
    <cellStyle name="_Asia Jun Data_LEOU Map Jun_ASIAPnLRisk_NEW VERSION_PPL" xfId="287"/>
    <cellStyle name="_Asia Jun Data_LEOU Map Jun_Credit Sales" xfId="288"/>
    <cellStyle name="_Asia Jun Data_LEOU Map Jun_SUMMARY" xfId="289"/>
    <cellStyle name="_Asia Jun Data_Summary " xfId="290"/>
    <cellStyle name="_Asia Jun Data_TOK Credit Hybrids SR Template June 2007_Final" xfId="291"/>
    <cellStyle name="_Asia Mar Data" xfId="292"/>
    <cellStyle name="_Asia Mar Data_2005_PRF breakdown_Asia Credit Market" xfId="293"/>
    <cellStyle name="_Asia Mar Data_21 Dec CM Daily" xfId="294"/>
    <cellStyle name="_Asia Mar Data_ASIA SUMMARY-CONSOL2" xfId="295"/>
    <cellStyle name="_Asia Mar Data_ASIAPnLRisk" xfId="296"/>
    <cellStyle name="_Asia Mar Data_ASIAPnLRisk_06_0131B" xfId="297"/>
    <cellStyle name="_Asia Mar Data_ASIAPnLRisk_NEW VERSION_PPL" xfId="298"/>
    <cellStyle name="_Asia Mar Data_AXJ_May05 as of BD3" xfId="299"/>
    <cellStyle name="_Asia Mar Data_AXJ_May05 as of BD3_2005_PRF breakdown_Asia Credit Market" xfId="300"/>
    <cellStyle name="_Asia Mar Data_AXJ_May05 as of BD3_21 Dec CM Daily" xfId="301"/>
    <cellStyle name="_Asia Mar Data_AXJ_May05 as of BD3_ASIA SUMMARY-CONSOL2" xfId="302"/>
    <cellStyle name="_Asia Mar Data_AXJ_May05 as of BD3_ASIAPnLRisk" xfId="303"/>
    <cellStyle name="_Asia Mar Data_AXJ_May05 as of BD3_ASIAPnLRisk_06_0131B" xfId="304"/>
    <cellStyle name="_Asia Mar Data_AXJ_May05 as of BD3_ASIAPnLRisk_NEW VERSION_PPL" xfId="305"/>
    <cellStyle name="_Asia Mar Data_AXJ_May05 as of BD3_Credit Sales" xfId="306"/>
    <cellStyle name="_Asia Mar Data_AXJ_May05 as of BD3_SUMMARY" xfId="307"/>
    <cellStyle name="_Asia Mar Data_Credit Sales" xfId="308"/>
    <cellStyle name="_Asia Mar Data_SUMMARY" xfId="309"/>
    <cellStyle name="_Asia Markets Flash Feb'05" xfId="310"/>
    <cellStyle name="_Asia May Data" xfId="311"/>
    <cellStyle name="_Asia May Data_2009 budget balance sheet &amp; capital v3" xfId="312"/>
    <cellStyle name="_Asia May Data_Americas Emerging Markets Plan 08 Template v1.17" xfId="313"/>
    <cellStyle name="_Asia May Data_Asia Credit Hybrids" xfId="314"/>
    <cellStyle name="_Asia May Data_Asia Credit Hybrids V2 SR Template march 2007_revised" xfId="315"/>
    <cellStyle name="_Asia May Data_ASIA CRedit Markets V 2" xfId="316"/>
    <cellStyle name="_Asia May Data_ASIAPnLRisk_05_0831" xfId="317"/>
    <cellStyle name="_Asia May Data_Asis credit Markets SR Template march 2007_ACM" xfId="318"/>
    <cellStyle name="_Asia May Data_BS" xfId="319"/>
    <cellStyle name="_Asia May Data_BS compliance" xfId="320"/>
    <cellStyle name="_Asia May Data_Credit Sales" xfId="321"/>
    <cellStyle name="_Asia May Data_Credit Sales_2005_PRF breakdown_Asia Credit Market" xfId="322"/>
    <cellStyle name="_Asia May Data_Credit Sales_21 Dec CM Daily" xfId="323"/>
    <cellStyle name="_Asia May Data_Credit Sales_ASIA SUMMARY-CONSOL2" xfId="324"/>
    <cellStyle name="_Asia May Data_Credit Sales_ASIAPnLRisk" xfId="325"/>
    <cellStyle name="_Asia May Data_Credit Sales_ASIAPnLRisk_06_0131B" xfId="326"/>
    <cellStyle name="_Asia May Data_Credit Sales_ASIAPnLRisk_NEW VERSION_PPL" xfId="327"/>
    <cellStyle name="_Asia May Data_Credit Sales_SUMMARY" xfId="328"/>
    <cellStyle name="_Asia May Data_Don-Marie 9-26-07 v6(CM)" xfId="329"/>
    <cellStyle name="_Asia May Data_EMEA EM BD2 Forecast V2" xfId="330"/>
    <cellStyle name="_Asia May Data_EMEA EM BD2 Forecast V3" xfId="331"/>
    <cellStyle name="_Asia May Data_ENTRY SHEET" xfId="332"/>
    <cellStyle name="_Asia May Data_Final Revenues Sep" xfId="333"/>
    <cellStyle name="_Asia May Data_GEM P&amp;L ACTUAL COB 31 August 07" xfId="334"/>
    <cellStyle name="_Asia May Data_HC Tracking Feb 07BIUSHI-elee" xfId="335"/>
    <cellStyle name="_Asia May Data_LEOU Map Jun" xfId="336"/>
    <cellStyle name="_Asia May Data_LEOU Map Jun_2005_PRF breakdown_Asia Credit Market" xfId="337"/>
    <cellStyle name="_Asia May Data_LEOU Map Jun_21 Dec CM Daily" xfId="338"/>
    <cellStyle name="_Asia May Data_LEOU Map Jun_ASIA SUMMARY-CONSOL2" xfId="339"/>
    <cellStyle name="_Asia May Data_LEOU Map Jun_ASIAPnLRisk" xfId="340"/>
    <cellStyle name="_Asia May Data_LEOU Map Jun_ASIAPnLRisk_06_0131B" xfId="341"/>
    <cellStyle name="_Asia May Data_LEOU Map Jun_ASIAPnLRisk_NEW VERSION_PPL" xfId="342"/>
    <cellStyle name="_Asia May Data_LEOU Map Jun_Credit Sales" xfId="343"/>
    <cellStyle name="_Asia May Data_LEOU Map Jun_SUMMARY" xfId="344"/>
    <cellStyle name="_Asia May Data_Summary " xfId="345"/>
    <cellStyle name="_Asia May Data_TOK Credit Hybrids SR Template June 2007_Final" xfId="346"/>
    <cellStyle name="_Asia Oct Data" xfId="347"/>
    <cellStyle name="_Asia Oct Data_Asia Credit Hybrids" xfId="348"/>
    <cellStyle name="_Asia Oct Data_Asia Credit Hybrids V2 SR Template march 2007_revised" xfId="349"/>
    <cellStyle name="_Asia Oct Data_ASIA CRedit Markets V 2" xfId="350"/>
    <cellStyle name="_Asia Oct Data_Asis credit Markets SR Template march 2007_ACM" xfId="351"/>
    <cellStyle name="_Asia Oct Data_Credit Sales" xfId="352"/>
    <cellStyle name="_Asia Oct Data_Restricted_PPL_28Jun" xfId="353"/>
    <cellStyle name="_Asia Oct Data_Restricted_PrdRpt_12 Jun" xfId="354"/>
    <cellStyle name="_Asia Oct Data_Sheet1" xfId="355"/>
    <cellStyle name="_Asia Oct Data_TOK Credit Hybrids SR Template June 2007_Final" xfId="356"/>
    <cellStyle name="_Asia Rates" xfId="357"/>
    <cellStyle name="_ASIA SUMMARY-CONSOL2" xfId="358"/>
    <cellStyle name="_ASIA-Equities Shares to NY" xfId="359"/>
    <cellStyle name="_AsiaIB_CLIENT_Jul_05" xfId="360"/>
    <cellStyle name="_ASIAPnLRisk" xfId="361"/>
    <cellStyle name="_ASIAPnLRisk_05_0228C" xfId="362"/>
    <cellStyle name="_ASIAPnLRisk_05_0829" xfId="363"/>
    <cellStyle name="_ASIAPnLRisk_05_0831" xfId="364"/>
    <cellStyle name="_ASIAPnLRisk_05_1230F" xfId="365"/>
    <cellStyle name="_ASIAPnLRisk_06_0131B" xfId="366"/>
    <cellStyle name="_ASIAPnLRisk_06_0405" xfId="367"/>
    <cellStyle name="_ASIAPnLRisk_NEW VERSION_PPL" xfId="368"/>
    <cellStyle name="_AsiaQ1Review-Dimon 503_Formatted" xfId="369"/>
    <cellStyle name="_Asis credit Markets SR Template march 2007_ACM" xfId="370"/>
    <cellStyle name="_Aspen Financial Update 3-8-07" xfId="371"/>
    <cellStyle name="_Average IB Loans - 2007 thru Nov 30" xfId="372"/>
    <cellStyle name="_AWM - DN" xfId="373"/>
    <cellStyle name="_AXJ IBC M&amp;A" xfId="374"/>
    <cellStyle name="_AXJ_May05 as of BD3" xfId="375"/>
    <cellStyle name="_AXJ_May05 as of BD3_2005_PRF breakdown_Asia Credit Market" xfId="376"/>
    <cellStyle name="_AXJ_May05 as of BD3_21 Dec CM Daily" xfId="377"/>
    <cellStyle name="_AXJ_May05 as of BD3_ASIA SUMMARY-CONSOL2" xfId="378"/>
    <cellStyle name="_AXJ_May05 as of BD3_ASIAPnLRisk" xfId="379"/>
    <cellStyle name="_AXJ_May05 as of BD3_ASIAPnLRisk_06_0131B" xfId="380"/>
    <cellStyle name="_AXJ_May05 as of BD3_ASIAPnLRisk_NEW VERSION_PPL" xfId="381"/>
    <cellStyle name="_AXJ_May05 as of BD3_Credit Sales" xfId="382"/>
    <cellStyle name="_AXJ_May05 as of BD3_SUMMARY" xfId="383"/>
    <cellStyle name="_Balance Sheet and RWA" xfId="384"/>
    <cellStyle name="_Basel I &amp; II RWA Forecast - 02-12 v1" xfId="385"/>
    <cellStyle name="_BD1" xfId="386"/>
    <cellStyle name="_BD9_O&amp;R_Template_Submissions" xfId="387"/>
    <cellStyle name="_BD9_O&amp;R_Template_Submissions_FY Forecast Tracker 9.25.08 v3" xfId="388"/>
    <cellStyle name="_BD9_O&amp;R_Template_Submissions_IB Fcst Variance 1-23-09" xfId="389"/>
    <cellStyle name="_BD9_O&amp;R_Template_Submissions_IB Mgmt Fcst 1-23-09" xfId="390"/>
    <cellStyle name="_BD9_O&amp;R_Template_Submissions_NI Schedule 10.24.08 v2" xfId="391"/>
    <cellStyle name="_BD9_O&amp;R_Template_Submissions_NI Schedule 11.26.08 (MGMT) v3" xfId="392"/>
    <cellStyle name="_BD9_O&amp;R_Template_Submissions_One time Itemsv3" xfId="393"/>
    <cellStyle name="_BD9_O&amp;R_Template_Submissions_Supplemental Sheets 5.20.09" xfId="394"/>
    <cellStyle name="_BD9_O&amp;R_Template_Submissions_Tracker 2Q  5.12.08" xfId="395"/>
    <cellStyle name="_BD9_O&amp;R_Template_Submissions_Tracker 2Q  5.15.08" xfId="396"/>
    <cellStyle name="_Bond Book - 9.30.2008" xfId="397"/>
    <cellStyle name="_Book1" xfId="398"/>
    <cellStyle name="_Book4" xfId="399"/>
    <cellStyle name="_Breakdown SAA" xfId="400"/>
    <cellStyle name="_Breakdown SAA_A" xfId="401"/>
    <cellStyle name="_BS" xfId="402"/>
    <cellStyle name="_BS 2" xfId="403"/>
    <cellStyle name="_BS 2_A" xfId="404"/>
    <cellStyle name="_BS compliance" xfId="405"/>
    <cellStyle name="_BS Netting Apr 08" xfId="406"/>
    <cellStyle name="_BS Netting Mar 08" xfId="407"/>
    <cellStyle name="_Cancun Budget Presentation PPT Excel Sheets" xfId="408"/>
    <cellStyle name="_Capital NII &amp; Brok" xfId="409"/>
    <cellStyle name="_Capital Ratio Detail page" xfId="410"/>
    <cellStyle name="_Cash CDO &amp; AI" xfId="411"/>
    <cellStyle name="_Cash CDO &amp; AI_2005_PRF breakdown_Asia Credit Market" xfId="412"/>
    <cellStyle name="_Cash CDO &amp; AI_21 Dec CM Daily" xfId="413"/>
    <cellStyle name="_Cash CDO &amp; AI_ASIA SUMMARY-CONSOL2" xfId="414"/>
    <cellStyle name="_Cash CDO &amp; AI_ASIAPnLRisk" xfId="415"/>
    <cellStyle name="_Cash CDO &amp; AI_ASIAPnLRisk_06_0131B" xfId="416"/>
    <cellStyle name="_Cash CDO &amp; AI_ASIAPnLRisk_NEW VERSION_PPL" xfId="417"/>
    <cellStyle name="_Cash CDO &amp; AI_Credit Sales" xfId="418"/>
    <cellStyle name="_Cash CDO &amp; AI_Data" xfId="419"/>
    <cellStyle name="_Cash CDO &amp; AI_SUMMARY" xfId="420"/>
    <cellStyle name="_Cashflow Projection for Ares ELIS_Request to JPMorgan Chase 2004-0802" xfId="421"/>
    <cellStyle name="_Cashflows" xfId="422"/>
    <cellStyle name="_Cashflows_A" xfId="423"/>
    <cellStyle name="_China" xfId="424"/>
    <cellStyle name="_Chrysler v.2" xfId="425"/>
    <cellStyle name="_CIO Entry" xfId="426"/>
    <cellStyle name="_CIO Mgmt" xfId="427"/>
    <cellStyle name="_Comma" xfId="428"/>
    <cellStyle name="_Comma_~1134290" xfId="429"/>
    <cellStyle name="_Comma_~3036172" xfId="430"/>
    <cellStyle name="_Comma_~7516164" xfId="431"/>
    <cellStyle name="_Comma_~9342525" xfId="432"/>
    <cellStyle name="_Comma_1 - Pizzi spread rec schedule" xfId="433"/>
    <cellStyle name="_Comma_2007 Budget Scenarios v2" xfId="434"/>
    <cellStyle name="_Comma_2008 Headcount Plan" xfId="435"/>
    <cellStyle name="_Comma_Appendix B" xfId="436"/>
    <cellStyle name="_Comma_Aspen Financial Update 3-8-07" xfId="437"/>
    <cellStyle name="_Comma_AutoPrice2000" xfId="438"/>
    <cellStyle name="_Comma_Book1" xfId="439"/>
    <cellStyle name="_Comma_Book4" xfId="440"/>
    <cellStyle name="_Comma_Cancun Budget Presentation PPT Excel Sheets" xfId="441"/>
    <cellStyle name="_Comma_Company Operating Model v24" xfId="442"/>
    <cellStyle name="_Comma_Covenant compliance 11-18-07 v3" xfId="443"/>
    <cellStyle name="_Comma_Covenant compliance 11-19-07 v2" xfId="444"/>
    <cellStyle name="_Comma_Earth holco capital structure" xfId="445"/>
    <cellStyle name="_Comma_Enterprise V10.1 budget input" xfId="446"/>
    <cellStyle name="_Comma_Latest Exposure Data" xfId="447"/>
    <cellStyle name="_Comma_Natural Account vs AMTD v2" xfId="448"/>
    <cellStyle name="_Comma_Q107 Company Estimate 3-29-07" xfId="449"/>
    <cellStyle name="_Comma_Q107 Company Estimate 3-8-07" xfId="450"/>
    <cellStyle name="_Comma_Q207 Forecast" xfId="451"/>
    <cellStyle name="_Comma_Q407 Consolidating Estimate" xfId="452"/>
    <cellStyle name="_Comma_Segment" xfId="453"/>
    <cellStyle name="_Comma_Spread Walk NEW_Budget ENT" xfId="454"/>
    <cellStyle name="_Comma_Valuation Materials_v6" xfId="455"/>
    <cellStyle name="_Commentary" xfId="456"/>
    <cellStyle name="_Company Operating Model v24" xfId="457"/>
    <cellStyle name="_comparison Apr 07" xfId="458"/>
    <cellStyle name="_Consol PL Summary" xfId="459"/>
    <cellStyle name="_Consol PL Summary 26 May" xfId="460"/>
    <cellStyle name="_Consol PL Summary-Dec(Jan10)" xfId="461"/>
    <cellStyle name="_Consol prod and clients" xfId="462"/>
    <cellStyle name="_Copy of AM Rpt- September Rptg Pkg   DAY 6 with 9+3 FY Fcst" xfId="463"/>
    <cellStyle name="_Copy of Project America Cash flows v59 xls SLF v 8 (2)" xfId="464"/>
    <cellStyle name="_Corp IC Page for Q1 Outlook v2" xfId="465"/>
    <cellStyle name="_Corp List - Oct 04" xfId="466"/>
    <cellStyle name="_Corp List - Oct 04_2009 budget balance sheet &amp; capital v3" xfId="467"/>
    <cellStyle name="_Corp List - Oct 04_Americas Emerging Markets Plan 08 Template v1.17" xfId="468"/>
    <cellStyle name="_Corp List - Oct 04_ASIAPnLRisk_05_0831" xfId="469"/>
    <cellStyle name="_Corp List - Oct 04_ASIAPnLRisk_05_1230F" xfId="470"/>
    <cellStyle name="_Corp List - Oct 04_ASIAPnLRisk_06_0405" xfId="471"/>
    <cellStyle name="_Corp List - Oct 04_BS" xfId="472"/>
    <cellStyle name="_Corp List - Oct 04_BS compliance" xfId="473"/>
    <cellStyle name="_Corp List - Oct 04_Credit Sales" xfId="474"/>
    <cellStyle name="_Corp List - Oct 04_Don-Marie 9-26-07 v6(CM)" xfId="475"/>
    <cellStyle name="_Corp List - Oct 04_Edsparr's historical" xfId="476"/>
    <cellStyle name="_Corp List - Oct 04_EMEA EM BD2 Forecast V2" xfId="477"/>
    <cellStyle name="_Corp List - Oct 04_EMEA EM BD2 Forecast V3" xfId="478"/>
    <cellStyle name="_Corp List - Oct 04_ENTRY SHEET" xfId="479"/>
    <cellStyle name="_Corp List - Oct 04_GEM P&amp;L ACTUAL COB 31 August 07" xfId="480"/>
    <cellStyle name="_Corp List - Oct 04_HC Tracking Feb 07BIUSHI-elee" xfId="481"/>
    <cellStyle name="_Corp List - Oct 04_MTM Figures" xfId="482"/>
    <cellStyle name="_Corp List - Oct 04_PnL_Split_Apr06" xfId="483"/>
    <cellStyle name="_Corp List - Oct 04_PnL_Split_Jan19" xfId="484"/>
    <cellStyle name="_Corp List - Oct 04_PnL_Split_Jun 02" xfId="485"/>
    <cellStyle name="_Corp List - Oct 04_PnL_Split_Jun 30_Final" xfId="486"/>
    <cellStyle name="_Corp List - Oct 04_PnL_Split_Mar06 - v2" xfId="487"/>
    <cellStyle name="_Corp List - Oct 04_PnL_Split_Mar15 - v2" xfId="488"/>
    <cellStyle name="_Corp List - Oct 04_PnL_Split_Mar16 - v2" xfId="489"/>
    <cellStyle name="_Corp List - Oct 04_PnL_Split_May16" xfId="490"/>
    <cellStyle name="_Corp List - Oct 04_PnL_Split_May24" xfId="491"/>
    <cellStyle name="_Corp List - Oct 04_PnL_Split_May26" xfId="492"/>
    <cellStyle name="_Corp List - Oct 04_PnL_Split_May30" xfId="493"/>
    <cellStyle name="_Corp List - Oct 04_Restricted_PPL_28Jun" xfId="494"/>
    <cellStyle name="_Corp List - Oct 04_Sheet1" xfId="495"/>
    <cellStyle name="_Corp List - Oct 04_Summary " xfId="496"/>
    <cellStyle name="_Corp List - Sep 04" xfId="497"/>
    <cellStyle name="_Corp List - Sep 04_2009 budget balance sheet &amp; capital v3" xfId="498"/>
    <cellStyle name="_Corp List - Sep 04_Americas Emerging Markets Plan 08 Template v1.17" xfId="499"/>
    <cellStyle name="_Corp List - Sep 04_ASIAPnLRisk_05_0831" xfId="500"/>
    <cellStyle name="_Corp List - Sep 04_ASIAPnLRisk_05_1230F" xfId="501"/>
    <cellStyle name="_Corp List - Sep 04_ASIAPnLRisk_06_0405" xfId="502"/>
    <cellStyle name="_Corp List - Sep 04_BS" xfId="503"/>
    <cellStyle name="_Corp List - Sep 04_BS compliance" xfId="504"/>
    <cellStyle name="_Corp List - Sep 04_Cash CDO &amp; AI" xfId="505"/>
    <cellStyle name="_Corp List - Sep 04_Cash CDO &amp; AI_2005_PRF breakdown_Asia Credit Market" xfId="506"/>
    <cellStyle name="_Corp List - Sep 04_Cash CDO &amp; AI_21 Dec CM Daily" xfId="507"/>
    <cellStyle name="_Corp List - Sep 04_Cash CDO &amp; AI_ASIA SUMMARY-CONSOL2" xfId="508"/>
    <cellStyle name="_Corp List - Sep 04_Cash CDO &amp; AI_ASIAPnLRisk" xfId="509"/>
    <cellStyle name="_Corp List - Sep 04_Cash CDO &amp; AI_ASIAPnLRisk_06_0131B" xfId="510"/>
    <cellStyle name="_Corp List - Sep 04_Cash CDO &amp; AI_ASIAPnLRisk_NEW VERSION_PPL" xfId="511"/>
    <cellStyle name="_Corp List - Sep 04_Cash CDO &amp; AI_Credit Sales" xfId="512"/>
    <cellStyle name="_Corp List - Sep 04_Cash CDO &amp; AI_Data" xfId="513"/>
    <cellStyle name="_Corp List - Sep 04_Cash CDO &amp; AI_SUMMARY" xfId="514"/>
    <cellStyle name="_Corp List - Sep 04_Credit Sales" xfId="515"/>
    <cellStyle name="_Corp List - Sep 04_Don-Marie 9-26-07 v6(CM)" xfId="516"/>
    <cellStyle name="_Corp List - Sep 04_Edsparr's historical" xfId="517"/>
    <cellStyle name="_Corp List - Sep 04_EMEA EM BD2 Forecast V2" xfId="518"/>
    <cellStyle name="_Corp List - Sep 04_EMEA EM BD2 Forecast V3" xfId="519"/>
    <cellStyle name="_Corp List - Sep 04_ENTRY SHEET" xfId="520"/>
    <cellStyle name="_Corp List - Sep 04_GEM P&amp;L ACTUAL COB 31 August 07" xfId="521"/>
    <cellStyle name="_Corp List - Sep 04_HC Tracking Feb 07BIUSHI-elee" xfId="522"/>
    <cellStyle name="_Corp List - Sep 04_MTM Figures" xfId="523"/>
    <cellStyle name="_Corp List - Sep 04_PnL_Split_Apr06" xfId="524"/>
    <cellStyle name="_Corp List - Sep 04_PnL_Split_Jan19" xfId="525"/>
    <cellStyle name="_Corp List - Sep 04_PnL_Split_Jun 02" xfId="526"/>
    <cellStyle name="_Corp List - Sep 04_PnL_Split_Jun 30_Final" xfId="527"/>
    <cellStyle name="_Corp List - Sep 04_PnL_Split_Mar06 - v2" xfId="528"/>
    <cellStyle name="_Corp List - Sep 04_PnL_Split_Mar15 - v2" xfId="529"/>
    <cellStyle name="_Corp List - Sep 04_PnL_Split_Mar16 - v2" xfId="530"/>
    <cellStyle name="_Corp List - Sep 04_PnL_Split_May16" xfId="531"/>
    <cellStyle name="_Corp List - Sep 04_PnL_Split_May24" xfId="532"/>
    <cellStyle name="_Corp List - Sep 04_PnL_Split_May26" xfId="533"/>
    <cellStyle name="_Corp List - Sep 04_PnL_Split_May30" xfId="534"/>
    <cellStyle name="_Corp List - Sep 04_Restricted_PPL_28Jun" xfId="535"/>
    <cellStyle name="_Corp List - Sep 04_Sheet1" xfId="536"/>
    <cellStyle name="_Corp List - Sep 04_SSG" xfId="537"/>
    <cellStyle name="_Corp List - Sep 04_SSG_2005_PRF breakdown_Asia Credit Market" xfId="538"/>
    <cellStyle name="_Corp List - Sep 04_SSG_21 Dec CM Daily" xfId="539"/>
    <cellStyle name="_Corp List - Sep 04_SSG_ASIA SUMMARY-CONSOL2" xfId="540"/>
    <cellStyle name="_Corp List - Sep 04_SSG_ASIAPnLRisk" xfId="541"/>
    <cellStyle name="_Corp List - Sep 04_SSG_ASIAPnLRisk_06_0131B" xfId="542"/>
    <cellStyle name="_Corp List - Sep 04_SSG_ASIAPnLRisk_NEW VERSION_PPL" xfId="543"/>
    <cellStyle name="_Corp List - Sep 04_SSG_Credit Sales" xfId="544"/>
    <cellStyle name="_Corp List - Sep 04_SSG_Data" xfId="545"/>
    <cellStyle name="_Corp List - Sep 04_SSG_SUMMARY" xfId="546"/>
    <cellStyle name="_Corp List - Sep 04_Summary " xfId="547"/>
    <cellStyle name="_CORPORATE" xfId="548"/>
    <cellStyle name="_Covenant compliance 11-18-07 v3" xfId="549"/>
    <cellStyle name="_Covenant compliance 11-19-07 v2" xfId="550"/>
    <cellStyle name="_cover page" xfId="551"/>
    <cellStyle name="_cover page_Book1" xfId="552"/>
    <cellStyle name="_cover page_File 1 - 2008 &amp; 2009 MYF - Board Pre-read View 7.24.08" xfId="553"/>
    <cellStyle name="_cover page_Supplemental Sheets 5.20.09" xfId="554"/>
    <cellStyle name="_Cr Exotics" xfId="555"/>
    <cellStyle name="_Cr Exotics_Data" xfId="556"/>
    <cellStyle name="_Cr Exotics_Summary" xfId="557"/>
    <cellStyle name="_Credit Costs 5.12.08tracker" xfId="558"/>
    <cellStyle name="_Credit Costs Slides - April EMR" xfId="559"/>
    <cellStyle name="_Credit Markets February Control Meeting" xfId="560"/>
    <cellStyle name="_Credit Markets October Control meeting" xfId="561"/>
    <cellStyle name="_Credit Metrics Slide - April" xfId="562"/>
    <cellStyle name="_Credit Sales" xfId="563"/>
    <cellStyle name="_CREDIT SUMM" xfId="564"/>
    <cellStyle name="_CREDIT SUMM_2005_PRF breakdown_Asia Credit Market" xfId="565"/>
    <cellStyle name="_CREDIT SUMM_21 Dec CM Daily" xfId="566"/>
    <cellStyle name="_CREDIT SUMM_ASIA SUMMARY-CONSOL2" xfId="567"/>
    <cellStyle name="_CREDIT SUMM_ASIAPnLRisk" xfId="568"/>
    <cellStyle name="_CREDIT SUMM_ASIAPnLRisk_06_0131B" xfId="569"/>
    <cellStyle name="_CREDIT SUMM_ASIAPnLRisk_NEW VERSION_PPL" xfId="570"/>
    <cellStyle name="_CREDIT SUMM_Credit Sales" xfId="571"/>
    <cellStyle name="_CREDIT SUMM_Data" xfId="572"/>
    <cellStyle name="_CREDIT SUMM_SUMMARY" xfId="573"/>
    <cellStyle name="_CREGS 2006 Budget Review 11.28.05" xfId="574"/>
    <cellStyle name="_CT&amp;O Deck for Jamie Review  20 Nov FINAL v2" xfId="575"/>
    <cellStyle name="_CT&amp;O Deck for Jamie Review  20 Nov FINAL v2_Book1" xfId="576"/>
    <cellStyle name="_CT&amp;O Deck for Jamie Review  20 Nov FINAL v2_File 1 - 2008 &amp; 2009 MYF - Board Pre-read View 7.24.08" xfId="577"/>
    <cellStyle name="_CT&amp;O Deck for Jamie Review  20 Nov FINAL v2_Supplemental Sheets 5.20.09" xfId="578"/>
    <cellStyle name="_CT&amp;o Deck for Jamie Review ~ 20 Nov FINAL" xfId="579"/>
    <cellStyle name="_CT&amp;o Deck for Jamie Review ~ 20 Nov FINAL_Book1" xfId="580"/>
    <cellStyle name="_CT&amp;o Deck for Jamie Review ~ 20 Nov FINAL_File 1 - 2008 &amp; 2009 MYF - Board Pre-read View 7.24.08" xfId="581"/>
    <cellStyle name="_CT&amp;o Deck for Jamie Review ~ 20 Nov FINAL_Supplemental Sheets 5.20.09" xfId="582"/>
    <cellStyle name="_CT&amp;O Oct BD2_ExecSummary v2 (with aspirational added)" xfId="583"/>
    <cellStyle name="_CT&amp;O Oct BD2_ExecSummary v2 (with aspirational added)_Book1" xfId="584"/>
    <cellStyle name="_CT&amp;O Oct BD2_ExecSummary v2 (with aspirational added)_File 1 - 2008 &amp; 2009 MYF - Board Pre-read View 7.24.08" xfId="585"/>
    <cellStyle name="_CT&amp;O Oct BD2_ExecSummary v2 (with aspirational added)_Supplemental Sheets 5.20.09" xfId="586"/>
    <cellStyle name="_CT&amp;O Oct BD8_ExecSummary (with aspirational added)_V3" xfId="587"/>
    <cellStyle name="_CT&amp;O Oct BD8_ExecSummary (with aspirational added)_V3_Book1" xfId="588"/>
    <cellStyle name="_CT&amp;O Oct BD8_ExecSummary (with aspirational added)_V3_File 1 - 2008 &amp; 2009 MYF - Board Pre-read View 7.24.08" xfId="589"/>
    <cellStyle name="_CT&amp;O Oct BD8_ExecSummary (with aspirational added)_V3_Supplemental Sheets 5.20.09" xfId="590"/>
    <cellStyle name="_Currency" xfId="591"/>
    <cellStyle name="_Currency_~1134290" xfId="592"/>
    <cellStyle name="_Currency_~3036172" xfId="593"/>
    <cellStyle name="_Currency_~7516164" xfId="594"/>
    <cellStyle name="_Currency_~9342525" xfId="595"/>
    <cellStyle name="_Currency_1 - Pizzi spread rec schedule" xfId="596"/>
    <cellStyle name="_Currency_2007 Budget Scenarios v2" xfId="597"/>
    <cellStyle name="_Currency_2008 Headcount Plan" xfId="598"/>
    <cellStyle name="_Currency_Appendix B" xfId="599"/>
    <cellStyle name="_Currency_Aspen Financial Update 3-8-07" xfId="600"/>
    <cellStyle name="_Currency_AutoPrice2000" xfId="601"/>
    <cellStyle name="_Currency_Book1" xfId="602"/>
    <cellStyle name="_Currency_Book4" xfId="603"/>
    <cellStyle name="_Currency_Cancun Budget Presentation PPT Excel Sheets" xfId="604"/>
    <cellStyle name="_Currency_Company Operating Model v24" xfId="605"/>
    <cellStyle name="_Currency_Covenant compliance 11-18-07 v3" xfId="606"/>
    <cellStyle name="_Currency_Covenant compliance 11-19-07 v2" xfId="607"/>
    <cellStyle name="_Currency_Earth holco capital structure" xfId="608"/>
    <cellStyle name="_Currency_Enterprise V10.1 budget input" xfId="609"/>
    <cellStyle name="_Currency_Latest Exposure Data" xfId="610"/>
    <cellStyle name="_Currency_Natural Account vs AMTD v2" xfId="611"/>
    <cellStyle name="_Currency_Q107 Company Estimate 3-29-07" xfId="612"/>
    <cellStyle name="_Currency_Q107 Company Estimate 3-8-07" xfId="613"/>
    <cellStyle name="_Currency_Q207 Forecast" xfId="614"/>
    <cellStyle name="_Currency_Q407 Consolidating Estimate" xfId="615"/>
    <cellStyle name="_Currency_Segment" xfId="616"/>
    <cellStyle name="_Currency_Spread Walk NEW_Budget ENT" xfId="617"/>
    <cellStyle name="_Currency_Valuation Materials_v2" xfId="618"/>
    <cellStyle name="_Currency_Valuation Materials_v6" xfId="619"/>
    <cellStyle name="_CurrencySpace" xfId="620"/>
    <cellStyle name="_CurrencySpace_~1134290" xfId="621"/>
    <cellStyle name="_CurrencySpace_~3036172" xfId="622"/>
    <cellStyle name="_CurrencySpace_~7516164" xfId="623"/>
    <cellStyle name="_CurrencySpace_~9342525" xfId="624"/>
    <cellStyle name="_CurrencySpace_1 - Pizzi spread rec schedule" xfId="625"/>
    <cellStyle name="_CurrencySpace_2007 Budget Scenarios v2" xfId="626"/>
    <cellStyle name="_CurrencySpace_2008 Headcount Plan" xfId="627"/>
    <cellStyle name="_CurrencySpace_Appendix B" xfId="628"/>
    <cellStyle name="_CurrencySpace_Aspen Financial Update 3-8-07" xfId="629"/>
    <cellStyle name="_CurrencySpace_AutoPrice2000" xfId="630"/>
    <cellStyle name="_CurrencySpace_Book1" xfId="631"/>
    <cellStyle name="_CurrencySpace_Book4" xfId="632"/>
    <cellStyle name="_CurrencySpace_Cancun Budget Presentation PPT Excel Sheets" xfId="633"/>
    <cellStyle name="_CurrencySpace_Company Operating Model v24" xfId="634"/>
    <cellStyle name="_CurrencySpace_Covenant compliance 11-18-07 v3" xfId="635"/>
    <cellStyle name="_CurrencySpace_Covenant compliance 11-19-07 v2" xfId="636"/>
    <cellStyle name="_CurrencySpace_Earth holco capital structure" xfId="637"/>
    <cellStyle name="_CurrencySpace_Enterprise V10.1 budget input" xfId="638"/>
    <cellStyle name="_CurrencySpace_Latest Exposure Data" xfId="639"/>
    <cellStyle name="_CurrencySpace_Natural Account vs AMTD v2" xfId="640"/>
    <cellStyle name="_CurrencySpace_Q107 Company Estimate 3-29-07" xfId="641"/>
    <cellStyle name="_CurrencySpace_Q107 Company Estimate 3-8-07" xfId="642"/>
    <cellStyle name="_CurrencySpace_Q207 Forecast" xfId="643"/>
    <cellStyle name="_CurrencySpace_Q407 Consolidating Estimate" xfId="644"/>
    <cellStyle name="_CurrencySpace_Segment" xfId="645"/>
    <cellStyle name="_CurrencySpace_Spread Walk NEW_Budget ENT" xfId="646"/>
    <cellStyle name="_CurrencySpace_Valuation Materials_v2" xfId="647"/>
    <cellStyle name="_CurrencySpace_Valuation Materials_v6" xfId="648"/>
    <cellStyle name="_cut2" xfId="649"/>
    <cellStyle name="_cut2_A" xfId="650"/>
    <cellStyle name="_CVA DVA Explain_Apr 09_0511" xfId="651"/>
    <cellStyle name="_CVA DVA Explain_May 09_2" xfId="652"/>
    <cellStyle name="_CVA_DVA Explain_2" xfId="653"/>
    <cellStyle name="_Daily" xfId="654"/>
    <cellStyle name="_Daily PL" xfId="655"/>
    <cellStyle name="_Data" xfId="656"/>
    <cellStyle name="_DataMTD" xfId="657"/>
    <cellStyle name="_DataYTD" xfId="658"/>
    <cellStyle name="_Defaulted Derivs (EMR) - 0210" xfId="659"/>
    <cellStyle name="_Defaulted Derivs Rec - 013110 (Cristal P&amp;L drops)" xfId="660"/>
    <cellStyle name="_Defaulted Derivs Rec - 013110 (Cristal P&amp;L drops)_Defaulted Derivs Rec - 022810 (Cristal vs GL PnL rec) BD3" xfId="661"/>
    <cellStyle name="_Defaulted Derivs Rec - 022810 (Cristal vs GL PnL rec) BD3" xfId="662"/>
    <cellStyle name="_Details from CMR Final - Sep 06" xfId="663"/>
    <cellStyle name="_Disc Agency ARMs" xfId="664"/>
    <cellStyle name="_Disc Agency ARMs_A" xfId="665"/>
    <cellStyle name="_DM Scorecard Metrics February 06 - 0331" xfId="666"/>
    <cellStyle name="_DM Weekly Scorecard Metrics -041406 v3" xfId="667"/>
    <cellStyle name="_Don-Marie 9-26-07 v6(CM)" xfId="668"/>
    <cellStyle name="_DPS" xfId="669"/>
    <cellStyle name="_DRAFT_AWM_IM_March_TECH_EMR" xfId="670"/>
    <cellStyle name="_DRAFT_AWM_IM_March_TECH_EMR_A" xfId="671"/>
    <cellStyle name="_Earnings Slide - LLA v1 to be updated for 3Q forecast" xfId="672"/>
    <cellStyle name="_Earth holco capital structure" xfId="673"/>
    <cellStyle name="_EdFin Est Balance Sheet TEMPLATE 08&amp;09 rev0605" xfId="674"/>
    <cellStyle name="_Edsparr - June 07_Flash" xfId="675"/>
    <cellStyle name="_Edsparr's historical" xfId="676"/>
    <cellStyle name="_EMEA EM BD2 Forecast V2" xfId="677"/>
    <cellStyle name="_EMEA EM BD2 Forecast V3" xfId="678"/>
    <cellStyle name="_EMEA Emerging Market Plan 08 Templatev1.17" xfId="679"/>
    <cellStyle name="_EMR - Monthly Estimation IMP Grid August 06 YTD" xfId="680"/>
    <cellStyle name="_EMR MAR06 CTO Summary" xfId="681"/>
    <cellStyle name="_EMR MAR06 CTO Summary v2" xfId="682"/>
    <cellStyle name="_EMR MAR06 ST&amp;O Summary" xfId="683"/>
    <cellStyle name="_EMR-Mar Investment Productivity" xfId="684"/>
    <cellStyle name="_Energy~Softs" xfId="685"/>
    <cellStyle name="_Energy-Softs and Index" xfId="686"/>
    <cellStyle name="_Enterprise V10.1 budget input" xfId="687"/>
    <cellStyle name="_Equities Cash" xfId="688"/>
    <cellStyle name="_Equities_S&amp;G and Investments_RevAssumptionR2" xfId="689"/>
    <cellStyle name="_EqutiesInfoSheet_11.03.05" xfId="690"/>
    <cellStyle name="_EqutiesInfoSheet_11.03.05_HC Tracking Feb 07BIUSHI-elee" xfId="691"/>
    <cellStyle name="_ETrade Model (Updated February 12, 2008) v.4" xfId="692"/>
    <cellStyle name="_Euro" xfId="693"/>
    <cellStyle name="_Executive Summary V1" xfId="694"/>
    <cellStyle name="_Ex-Japan Rates HC_April'07" xfId="695"/>
    <cellStyle name="_Exotics" xfId="696"/>
    <cellStyle name="_Exotics Pyramid" xfId="697"/>
    <cellStyle name="_External Data (slow growth)" xfId="698"/>
    <cellStyle name="_FCASTAUM (Revenue Forecast)" xfId="699"/>
    <cellStyle name="_Feb Month Investment Productivity" xfId="700"/>
    <cellStyle name="_FEGL&amp;PSGL_Jul05" xfId="701"/>
    <cellStyle name="_Final" xfId="702"/>
    <cellStyle name="_Final '07 Bottoms Up" xfId="703"/>
    <cellStyle name="_Final Revenues Sep" xfId="704"/>
    <cellStyle name="_Final_A" xfId="705"/>
    <cellStyle name="_For FO" xfId="706"/>
    <cellStyle name="_Forecast 3Q_8_05_08" xfId="707"/>
    <cellStyle name="_Format Example" xfId="708"/>
    <cellStyle name="_Frank B 11-7-06 Draft (pages from 10-23 allocs roundtable)" xfId="709"/>
    <cellStyle name="_FRB_APR-09 Balance Sheet - FINAL" xfId="710"/>
    <cellStyle name="_FSA OCt 06.final" xfId="711"/>
    <cellStyle name="_Functional model Danny V4" xfId="712"/>
    <cellStyle name="_Functional PnL 06 Budget Summary LS v7 (Proposed new L2)" xfId="713"/>
    <cellStyle name="_FunctionalpnlSlides_Michelle(old)" xfId="714"/>
    <cellStyle name="_Futures Recon Apr 2008" xfId="715"/>
    <cellStyle name="_FX- FXO Aug Flash pending numbers v0.02" xfId="716"/>
    <cellStyle name="_FY Forecast Tracker 9.25.08 v3" xfId="717"/>
    <cellStyle name="_GCCG EMR control pages - Apr 07" xfId="718"/>
    <cellStyle name="_GCCG templates" xfId="719"/>
    <cellStyle name="_GEM P&amp;L ACTUAL COB 31 August 07" xfId="720"/>
    <cellStyle name="_GEM Plan 08- Investment - Productivityv 0.08" xfId="721"/>
    <cellStyle name="_General Services - BD9 Files_JAN_2006" xfId="722"/>
    <cellStyle name="_General Services - BD9 Files_JAN_2006_FY Forecast Tracker 9.25.08 v3" xfId="723"/>
    <cellStyle name="_General Services - BD9 Files_JAN_2006_IB Fcst Variance 1-23-09" xfId="724"/>
    <cellStyle name="_General Services - BD9 Files_JAN_2006_IB Mgmt Fcst 1-23-09" xfId="725"/>
    <cellStyle name="_General Services - BD9 Files_JAN_2006_NI Schedule 10.24.08 v2" xfId="726"/>
    <cellStyle name="_General Services - BD9 Files_JAN_2006_NI Schedule 11.26.08 (MGMT) v3" xfId="727"/>
    <cellStyle name="_General Services - BD9 Files_JAN_2006_One time Itemsv3" xfId="728"/>
    <cellStyle name="_General Services - BD9 Files_JAN_2006_Supplemental Sheets 5.20.09" xfId="729"/>
    <cellStyle name="_General Services BD2 Estimate-Feb 2006" xfId="730"/>
    <cellStyle name="_General Services BD2 Estimate-Feb 2006_Tracker 2Q  5.12.08" xfId="731"/>
    <cellStyle name="_General Services BD2 Estimate-Feb 2006_Tracker 2Q  5.15.08" xfId="732"/>
    <cellStyle name="_General Servvices - 1Q 2006 Financial Update" xfId="733"/>
    <cellStyle name="_General Servvices - 1Q 2006 Financial Update_Tracker 2Q  5.12.08" xfId="734"/>
    <cellStyle name="_General Servvices - 1Q 2006 Financial Update_Tracker 2Q  5.15.08" xfId="735"/>
    <cellStyle name="_Global Eq First Round Investments 9 21 07" xfId="736"/>
    <cellStyle name="_Global Exotics" xfId="737"/>
    <cellStyle name="_GM Capital Structure" xfId="738"/>
    <cellStyle name="_GM Capital Structure v 2" xfId="739"/>
    <cellStyle name="_GMAC_Chrysler Tracker v.27" xfId="740"/>
    <cellStyle name="_GPG PL" xfId="741"/>
    <cellStyle name="_Graphs F3 and Round 1A 2007 IMI.1" xfId="742"/>
    <cellStyle name="_Gross Loan" xfId="743"/>
    <cellStyle name="_GROSSPL" xfId="744"/>
    <cellStyle name="_GTD" xfId="745"/>
    <cellStyle name="_GTI 2006 Plan_ Supporting Document Waterfalls" xfId="746"/>
    <cellStyle name="_gti depr_amort 121305" xfId="747"/>
    <cellStyle name="_GTI HC FY Forecast Temp" xfId="748"/>
    <cellStyle name="_GTI HC FY Forecast Temp_Book1" xfId="749"/>
    <cellStyle name="_GTI HC FY Forecast Temp_File 1 - 2008 &amp; 2009 MYF - Board Pre-read View 7.24.08" xfId="750"/>
    <cellStyle name="_GTI HC FY Forecast Temp_Supplemental Sheets 5.20.09" xfId="751"/>
    <cellStyle name="_GTI HC FY Forecast Temp_Tracker 2Q  5.12.08" xfId="752"/>
    <cellStyle name="_GTI HC FY Forecast Temp_Tracker 2Q  5.15.08" xfId="753"/>
    <cellStyle name="_GTI tower BD9_Exp_Template2_Submissions" xfId="754"/>
    <cellStyle name="_GTI tower BD9_Exp_Template2_Submissions_FY Forecast Tracker 9.25.08 v3" xfId="755"/>
    <cellStyle name="_GTI tower BD9_Exp_Template2_Submissions_IB Fcst Variance 1-23-09" xfId="756"/>
    <cellStyle name="_GTI tower BD9_Exp_Template2_Submissions_IB Mgmt Fcst 1-23-09" xfId="757"/>
    <cellStyle name="_GTI tower BD9_Exp_Template2_Submissions_NI Schedule 10.24.08 v2" xfId="758"/>
    <cellStyle name="_GTI tower BD9_Exp_Template2_Submissions_NI Schedule 11.26.08 (MGMT) v3" xfId="759"/>
    <cellStyle name="_GTI tower BD9_Exp_Template2_Submissions_One time Itemsv3" xfId="760"/>
    <cellStyle name="_GTI tower BD9_Exp_Template2_Submissions_Supplemental Sheets 5.20.09" xfId="761"/>
    <cellStyle name="_GTI tower BD9_Exp_Template2_Submissions_Tracker 2Q  5.12.08" xfId="762"/>
    <cellStyle name="_GTI tower BD9_Exp_Template2_Submissions_Tracker 2Q  5.15.08" xfId="763"/>
    <cellStyle name="_HC Numbers (2006 Plan) Templates 15 &amp; 16 - 09-15-2005" xfId="764"/>
    <cellStyle name="_HC Numbers (2006 Plan) Templates 15 &amp; 16 - 09-15-2005_Book1" xfId="765"/>
    <cellStyle name="_HC Numbers (2006 Plan) Templates 15 &amp; 16 - 09-15-2005_File 1 - 2008 &amp; 2009 MYF - Board Pre-read View 7.24.08" xfId="766"/>
    <cellStyle name="_HC Numbers (2006 Plan) Templates 15 &amp; 16 - 09-15-2005_Supplemental Sheets 5.20.09" xfId="767"/>
    <cellStyle name="_HC Numbers (2006 Plan) Templates 15 &amp; 16 - 09-15-2005_Tracker 2Q  5.12.08" xfId="768"/>
    <cellStyle name="_HC Numbers (2006 Plan) Templates 15 &amp; 16 - 09-15-2005_Tracker 2Q  5.15.08" xfId="769"/>
    <cellStyle name="_HC Tracking Feb 07BIUSHI-elee" xfId="770"/>
    <cellStyle name="_HC Tracking July 07" xfId="771"/>
    <cellStyle name="_Headcount Buildup Zoran" xfId="772"/>
    <cellStyle name="_Headcount Buildup Zoran_FY Forecast Tracker 9.25.08 v3" xfId="773"/>
    <cellStyle name="_Headcount Buildup Zoran_IB Fcst Variance 1-23-09" xfId="774"/>
    <cellStyle name="_Headcount Buildup Zoran_IB Mgmt Fcst 1-23-09" xfId="775"/>
    <cellStyle name="_Headcount Buildup Zoran_NI Schedule 10.24.08 v2" xfId="776"/>
    <cellStyle name="_Headcount Buildup Zoran_NI Schedule 11.26.08 (MGMT) v3" xfId="777"/>
    <cellStyle name="_Headcount Buildup Zoran_One time Itemsv3" xfId="778"/>
    <cellStyle name="_Headcount Buildup Zoran_Supplemental Sheets 5.20.09" xfId="779"/>
    <cellStyle name="_Headcount Buildup Zoran_Tracker 2Q  5.12.08" xfId="780"/>
    <cellStyle name="_Headcount Buildup Zoran_Tracker 2Q  5.15.08" xfId="781"/>
    <cellStyle name="_Heading" xfId="782"/>
    <cellStyle name="_Heading_2009 budget balance sheet &amp; capital v3" xfId="783"/>
    <cellStyle name="_Heading_2009 budget by quarter 3-03-09 1200hrs" xfId="784"/>
    <cellStyle name="_Heading_BS" xfId="785"/>
    <cellStyle name="_Heading_BS compliance" xfId="786"/>
    <cellStyle name="_Heading_Don-Marie 9-26-07 v6(CM)" xfId="787"/>
    <cellStyle name="_Heading_Final Budget Book 3-6" xfId="788"/>
    <cellStyle name="_Heading_IB Headcount Summary" xfId="789"/>
    <cellStyle name="_Heading_IB Headcount Summary 2" xfId="790"/>
    <cellStyle name="_Heading_IB Investments and Productivity" xfId="791"/>
    <cellStyle name="_Heading_management fee calc.071604" xfId="792"/>
    <cellStyle name="_Heading_management fee calc.071604_2007 Headcount" xfId="793"/>
    <cellStyle name="_Heading_management fee calc.071604_Sheet1" xfId="794"/>
    <cellStyle name="_Heading_management fee calc.071604_Stress" xfId="795"/>
    <cellStyle name="_Heading_management fee calc.071604_Summary" xfId="796"/>
    <cellStyle name="_Heading_Nov28pf" xfId="797"/>
    <cellStyle name="_Heading_prestemp" xfId="798"/>
    <cellStyle name="_Heading_prestemp_2007 Headcount" xfId="799"/>
    <cellStyle name="_Heading_prestemp_Sheet1" xfId="800"/>
    <cellStyle name="_Heading_prestemp_Stress" xfId="801"/>
    <cellStyle name="_Heading_prestemp_Summary" xfId="802"/>
    <cellStyle name="_Heading_Round 1 Summary FINAL 28 Sep" xfId="803"/>
    <cellStyle name="_Heading_Round 2 Adj Budget Book v2" xfId="804"/>
    <cellStyle name="_Heading_Sheet1" xfId="805"/>
    <cellStyle name="_Heading_Valuation Materials_v6" xfId="806"/>
    <cellStyle name="_HG DCM Financials" xfId="807"/>
    <cellStyle name="_Hierarchy" xfId="808"/>
    <cellStyle name="_Hierarchy Map" xfId="809"/>
    <cellStyle name="_Hierarchy Map_HC Tracking Feb 07BIUSHI-elee" xfId="810"/>
    <cellStyle name="_Highlight" xfId="811"/>
    <cellStyle name="_historical" xfId="812"/>
    <cellStyle name="_historical_2005_PRF breakdown_Asia Credit Market" xfId="813"/>
    <cellStyle name="_historical_21 Dec CM Daily" xfId="814"/>
    <cellStyle name="_historical_ASIA SUMMARY-CONSOL2" xfId="815"/>
    <cellStyle name="_historical_ASIAPnLRisk" xfId="816"/>
    <cellStyle name="_historical_ASIAPnLRisk_06_0131B" xfId="817"/>
    <cellStyle name="_historical_ASIAPnLRisk_NEW VERSION_PPL" xfId="818"/>
    <cellStyle name="_historical_Credit Sales" xfId="819"/>
    <cellStyle name="_historical_Data" xfId="820"/>
    <cellStyle name="_historical_SUMMARY" xfId="821"/>
    <cellStyle name="_HJK_KOR_Plan 2006_2" xfId="822"/>
    <cellStyle name="_HK - FX Budget" xfId="823"/>
    <cellStyle name="_HK-PRC" xfId="824"/>
    <cellStyle name="_HK-PRC_2005_PRF breakdown_Asia Credit Market" xfId="825"/>
    <cellStyle name="_HK-PRC_21 Dec CM Daily" xfId="826"/>
    <cellStyle name="_HK-PRC_ASIA SUMMARY-CONSOL2" xfId="827"/>
    <cellStyle name="_HK-PRC_ASIAPnLRisk" xfId="828"/>
    <cellStyle name="_HK-PRC_ASIAPnLRisk_06_0131B" xfId="829"/>
    <cellStyle name="_HK-PRC_ASIAPnLRisk_NEW VERSION_PPL" xfId="830"/>
    <cellStyle name="_HK-PRC_Credit Sales" xfId="831"/>
    <cellStyle name="_HK-PRC_Data" xfId="832"/>
    <cellStyle name="_HK-PRC_SUMMARY" xfId="833"/>
    <cellStyle name="_HPP Check Round 2" xfId="834"/>
    <cellStyle name="_HTM JPMC Leverage Lending and Allowance coverage Mar EMR (Pre - July 07 breakout) v1" xfId="835"/>
    <cellStyle name="_hybrids cv plan" xfId="836"/>
    <cellStyle name="_IB Fcst Variance 1-23-09" xfId="837"/>
    <cellStyle name="_IB Investment Schedule-Pass 0 - 012006 (version 1)" xfId="838"/>
    <cellStyle name="_IB LBO-related ALRC - Feb data 100% Agency 73 mult 14.5 leq" xfId="839"/>
    <cellStyle name="_IB Mgmt Fcst 1-23-09" xfId="840"/>
    <cellStyle name="_IB NPA  03 31 2009 as of 4-8-09 (AB Backup)" xfId="841"/>
    <cellStyle name="_IB Operations Invoices_Oct06" xfId="842"/>
    <cellStyle name="_IB Operations Invoices_Sep 06" xfId="843"/>
    <cellStyle name="_IB Ops Invoices_July 2006 FINAL MIS" xfId="844"/>
    <cellStyle name="_IB Ops June Invoices FINAL unlinked" xfId="845"/>
    <cellStyle name="_iCTO metrics" xfId="846"/>
    <cellStyle name="_iCTO metrics_A" xfId="847"/>
    <cellStyle name="_iCTO metrics_FY Forecast Tracker 9.25.08 v3" xfId="848"/>
    <cellStyle name="_iCTO metrics_IB Fcst Variance 1-23-09" xfId="849"/>
    <cellStyle name="_iCTO metrics_IB Mgmt Fcst 1-23-09" xfId="850"/>
    <cellStyle name="_iCTO metrics_NI Schedule 10.24.08 v2" xfId="851"/>
    <cellStyle name="_iCTO metrics_NI Schedule 11.26.08 (MGMT) v3" xfId="852"/>
    <cellStyle name="_iCTO metrics_One time Itemsv3" xfId="853"/>
    <cellStyle name="_iCTO metrics_Supplemental Sheets 5.20.09" xfId="854"/>
    <cellStyle name="_iCTO_Metrics_WIP" xfId="855"/>
    <cellStyle name="_iCTO_Metrics_WIP_FY Forecast Tracker 9.25.08 v3" xfId="856"/>
    <cellStyle name="_iCTO_Metrics_WIP_IB Fcst Variance 1-23-09" xfId="857"/>
    <cellStyle name="_iCTO_Metrics_WIP_IB Mgmt Fcst 1-23-09" xfId="858"/>
    <cellStyle name="_iCTO_Metrics_WIP_NI Schedule 10.24.08 v2" xfId="859"/>
    <cellStyle name="_iCTO_Metrics_WIP_NI Schedule 11.26.08 (MGMT) v3" xfId="860"/>
    <cellStyle name="_iCTO_Metrics_WIP_One time Itemsv3" xfId="861"/>
    <cellStyle name="_iCTO_Metrics_WIP_Supplemental Sheets 5.20.09" xfId="862"/>
    <cellStyle name="_iCTO_Metrics_WIP_Tracker 2Q  5.12.08" xfId="863"/>
    <cellStyle name="_iCTO_Metrics_WIP_Tracker 2Q  5.15.08" xfId="864"/>
    <cellStyle name="_IMI 2006 Budget Deck.FINAL" xfId="865"/>
    <cellStyle name="_IMI EMR Report. March 2007" xfId="866"/>
    <cellStyle name="_IMI F1 Review Flows Pages Apr07" xfId="867"/>
    <cellStyle name="_IMI F1.  Excel backing files.final.with additional F1 adj center topsides" xfId="868"/>
    <cellStyle name="_IMI MYF Headcounts" xfId="869"/>
    <cellStyle name="_IMI Round 1A and F3 Presentation.5" xfId="870"/>
    <cellStyle name="_Index Hedge GL Split" xfId="871"/>
    <cellStyle name="_Input" xfId="872"/>
    <cellStyle name="_Input_A" xfId="873"/>
    <cellStyle name="_INT DEALLIST" xfId="874"/>
    <cellStyle name="_International Summary Report.October 2006" xfId="875"/>
    <cellStyle name="_INVESTORS " xfId="876"/>
    <cellStyle name="_INVESTORS _1" xfId="877"/>
    <cellStyle name="_INVESTORS _2005_PRF breakdown_Asia Credit Market" xfId="878"/>
    <cellStyle name="_INVESTORS _21 Dec CM Daily" xfId="879"/>
    <cellStyle name="_INVESTORS _ASIA SUMMARY-CONSOL2" xfId="880"/>
    <cellStyle name="_INVESTORS _ASIAPnLRisk" xfId="881"/>
    <cellStyle name="_INVESTORS _ASIAPnLRisk_06_0131B" xfId="882"/>
    <cellStyle name="_INVESTORS _ASIAPnLRisk_NEW VERSION_PPL" xfId="883"/>
    <cellStyle name="_INVESTORS _Cash CDO &amp; AI" xfId="884"/>
    <cellStyle name="_INVESTORS _Cash CDO &amp; AI_2005_PRF breakdown_Asia Credit Market" xfId="885"/>
    <cellStyle name="_INVESTORS _Cash CDO &amp; AI_21 Dec CM Daily" xfId="886"/>
    <cellStyle name="_INVESTORS _Cash CDO &amp; AI_ASIA SUMMARY-CONSOL2" xfId="887"/>
    <cellStyle name="_INVESTORS _Cash CDO &amp; AI_ASIAPnLRisk" xfId="888"/>
    <cellStyle name="_INVESTORS _Cash CDO &amp; AI_ASIAPnLRisk_06_0131B" xfId="889"/>
    <cellStyle name="_INVESTORS _Cash CDO &amp; AI_ASIAPnLRisk_NEW VERSION_PPL" xfId="890"/>
    <cellStyle name="_INVESTORS _Cash CDO &amp; AI_Credit Sales" xfId="891"/>
    <cellStyle name="_INVESTORS _Cash CDO &amp; AI_Data" xfId="892"/>
    <cellStyle name="_INVESTORS _Cash CDO &amp; AI_SUMMARY" xfId="893"/>
    <cellStyle name="_INVESTORS _CORPORATE" xfId="894"/>
    <cellStyle name="_INVESTORS _Credit Sales" xfId="895"/>
    <cellStyle name="_INVESTORS _CREDIT SUMM" xfId="896"/>
    <cellStyle name="_INVESTORS _CREDIT SUMM_2005_PRF breakdown_Asia Credit Market" xfId="897"/>
    <cellStyle name="_INVESTORS _CREDIT SUMM_21 Dec CM Daily" xfId="898"/>
    <cellStyle name="_INVESTORS _CREDIT SUMM_ASIA SUMMARY-CONSOL2" xfId="899"/>
    <cellStyle name="_INVESTORS _CREDIT SUMM_ASIAPnLRisk" xfId="900"/>
    <cellStyle name="_INVESTORS _CREDIT SUMM_ASIAPnLRisk_06_0131B" xfId="901"/>
    <cellStyle name="_INVESTORS _CREDIT SUMM_ASIAPnLRisk_NEW VERSION_PPL" xfId="902"/>
    <cellStyle name="_INVESTORS _CREDIT SUMM_Credit Sales" xfId="903"/>
    <cellStyle name="_INVESTORS _CREDIT SUMM_Data" xfId="904"/>
    <cellStyle name="_INVESTORS _CREDIT SUMM_SUMMARY" xfId="905"/>
    <cellStyle name="_INVESTORS _Data" xfId="906"/>
    <cellStyle name="_INVESTORS _HK-PRC" xfId="907"/>
    <cellStyle name="_INVESTORS _HK-PRC_2005_PRF breakdown_Asia Credit Market" xfId="908"/>
    <cellStyle name="_INVESTORS _HK-PRC_21 Dec CM Daily" xfId="909"/>
    <cellStyle name="_INVESTORS _HK-PRC_ASIA SUMMARY-CONSOL2" xfId="910"/>
    <cellStyle name="_INVESTORS _HK-PRC_ASIAPnLRisk" xfId="911"/>
    <cellStyle name="_INVESTORS _HK-PRC_ASIAPnLRisk_06_0131B" xfId="912"/>
    <cellStyle name="_INVESTORS _HK-PRC_ASIAPnLRisk_NEW VERSION_PPL" xfId="913"/>
    <cellStyle name="_INVESTORS _HK-PRC_Credit Sales" xfId="914"/>
    <cellStyle name="_INVESTORS _HK-PRC_Data" xfId="915"/>
    <cellStyle name="_INVESTORS _HK-PRC_SUMMARY" xfId="916"/>
    <cellStyle name="_INVESTORS _INT DEALLIST" xfId="917"/>
    <cellStyle name="_INVESTORS _INVESTORS " xfId="918"/>
    <cellStyle name="_INVESTORS _Recon tracking" xfId="919"/>
    <cellStyle name="_INVESTORS _SGP" xfId="920"/>
    <cellStyle name="_INVESTORS _SGP_2005_PRF breakdown_Asia Credit Market" xfId="921"/>
    <cellStyle name="_INVESTORS _SGP_21 Dec CM Daily" xfId="922"/>
    <cellStyle name="_INVESTORS _SGP_ASIA SUMMARY-CONSOL2" xfId="923"/>
    <cellStyle name="_INVESTORS _SGP_ASIAPnLRisk" xfId="924"/>
    <cellStyle name="_INVESTORS _SGP_ASIAPnLRisk_06_0131B" xfId="925"/>
    <cellStyle name="_INVESTORS _SGP_ASIAPnLRisk_NEW VERSION_PPL" xfId="926"/>
    <cellStyle name="_INVESTORS _SGP_Credit Sales" xfId="927"/>
    <cellStyle name="_INVESTORS _SGP_Data" xfId="928"/>
    <cellStyle name="_INVESTORS _SGP_SUMMARY" xfId="929"/>
    <cellStyle name="_INVESTORS _SSG" xfId="930"/>
    <cellStyle name="_INVESTORS _SSG_2005_PRF breakdown_Asia Credit Market" xfId="931"/>
    <cellStyle name="_INVESTORS _SSG_21 Dec CM Daily" xfId="932"/>
    <cellStyle name="_INVESTORS _SSG_ASIA SUMMARY-CONSOL2" xfId="933"/>
    <cellStyle name="_INVESTORS _SSG_ASIAPnLRisk" xfId="934"/>
    <cellStyle name="_INVESTORS _SSG_ASIAPnLRisk_06_0131B" xfId="935"/>
    <cellStyle name="_INVESTORS _SSG_ASIAPnLRisk_NEW VERSION_PPL" xfId="936"/>
    <cellStyle name="_INVESTORS _SSG_Credit Sales" xfId="937"/>
    <cellStyle name="_INVESTORS _SSG_Data" xfId="938"/>
    <cellStyle name="_INVESTORS _SSG_SUMMARY" xfId="939"/>
    <cellStyle name="_INVESTORS _Staff Mapping" xfId="940"/>
    <cellStyle name="_INVESTORS _SUMMARY" xfId="941"/>
    <cellStyle name="_IP Final Marks 032808" xfId="942"/>
    <cellStyle name="_IR Slide Format - 4-11-09 (FV)" xfId="943"/>
    <cellStyle name="_IR Slide Format - 4-8-09" xfId="944"/>
    <cellStyle name="_Jan Month Investment Productivity" xfId="945"/>
    <cellStyle name="_Japan IBC M&amp;A" xfId="946"/>
    <cellStyle name="_JPMC GTI volume comparisons - SEPTEMBER" xfId="947"/>
    <cellStyle name="_June 06 Act FPnl Database v15" xfId="948"/>
    <cellStyle name="_KH Expense Pack - Jan 05" xfId="949"/>
    <cellStyle name="_Latest Exposure Data" xfId="950"/>
    <cellStyle name="_LFI BL Earnings Data_Master30Nov" xfId="951"/>
    <cellStyle name="_LFI Peer Analysis_Master_19 Nov 07" xfId="952"/>
    <cellStyle name="_LFI Peer Analysis_Master-v.6" xfId="953"/>
    <cellStyle name="_Line Map" xfId="954"/>
    <cellStyle name="_Line Map_HC Tracking Feb 07BIUSHI-elee" xfId="955"/>
    <cellStyle name="_Liquid Markets and Rates Exotics July 2005 Control meeting" xfId="956"/>
    <cellStyle name="_Loan Volume Trend thru Dec 09" xfId="957"/>
    <cellStyle name="_Loan Volume Trend thru Mar 09 v1" xfId="958"/>
    <cellStyle name="_Loans BOD template (version 1) 0409" xfId="959"/>
    <cellStyle name="_Loans Final Macro Oct" xfId="960"/>
    <cellStyle name="_Loans Macro Summary Jan'09 ME" xfId="961"/>
    <cellStyle name="_LOB Template" xfId="962"/>
    <cellStyle name="_LOB Template_A" xfId="963"/>
    <cellStyle name="_London FX_Detail" xfId="964"/>
    <cellStyle name="_MAC VIE Matrix 121305" xfId="965"/>
    <cellStyle name="_MAC VIE Matrix Dec 05_final" xfId="966"/>
    <cellStyle name="_Macro Launch" xfId="967"/>
    <cellStyle name="_Manager Wise P&amp;L Apr05" xfId="968"/>
    <cellStyle name="_Manual Input" xfId="969"/>
    <cellStyle name="_Mar 06 Onwing Attributions v1" xfId="970"/>
    <cellStyle name="_Mar ME adj" xfId="971"/>
    <cellStyle name="_Market Risk EMR" xfId="972"/>
    <cellStyle name="_Markets Revenue Nov" xfId="973"/>
    <cellStyle name="_Markets Revenue Run Rate1" xfId="974"/>
    <cellStyle name="_May 06 Onwing Attributionv2" xfId="975"/>
    <cellStyle name="_May Invoices-unlinked" xfId="976"/>
    <cellStyle name="_MEMO FX OPTION SALES CREDIT" xfId="977"/>
    <cellStyle name="_Merrill Eco Flash" xfId="978"/>
    <cellStyle name="_MKT" xfId="979"/>
    <cellStyle name="_MLGL 0609 draft" xfId="980"/>
    <cellStyle name="_MMF Master" xfId="981"/>
    <cellStyle name="_MO one-pager" xfId="982"/>
    <cellStyle name="_MO one-pager_1" xfId="983"/>
    <cellStyle name="_MO PRF Recon Jan2004 Japan 100204" xfId="984"/>
    <cellStyle name="_Mockup1024" xfId="985"/>
    <cellStyle name="_Mockup1024 (version 1)" xfId="986"/>
    <cellStyle name="_Month-end Pending Date 02-08 v3" xfId="987"/>
    <cellStyle name="_Mortgage Business Review 04.2005" xfId="988"/>
    <cellStyle name="_Mortgage Holdings Review 02.2005" xfId="989"/>
    <cellStyle name="_Multiple" xfId="990"/>
    <cellStyle name="_Multiple_~1134290" xfId="991"/>
    <cellStyle name="_Multiple_~3036172" xfId="992"/>
    <cellStyle name="_Multiple_~7516164" xfId="993"/>
    <cellStyle name="_Multiple_~9342525" xfId="994"/>
    <cellStyle name="_Multiple_1 - Pizzi spread rec schedule" xfId="995"/>
    <cellStyle name="_Multiple_2007 Budget Scenarios v2" xfId="996"/>
    <cellStyle name="_Multiple_2008 Headcount Plan" xfId="997"/>
    <cellStyle name="_Multiple_Appendix B" xfId="998"/>
    <cellStyle name="_Multiple_Aspen Financial Update 3-8-07" xfId="999"/>
    <cellStyle name="_Multiple_AutoPrice2000" xfId="1000"/>
    <cellStyle name="_Multiple_Book1" xfId="1001"/>
    <cellStyle name="_Multiple_Book4" xfId="1002"/>
    <cellStyle name="_Multiple_Cancun Budget Presentation PPT Excel Sheets" xfId="1003"/>
    <cellStyle name="_Multiple_Company Operating Model v24" xfId="1004"/>
    <cellStyle name="_Multiple_Covenant compliance 11-18-07 v3" xfId="1005"/>
    <cellStyle name="_Multiple_Covenant compliance 11-19-07 v2" xfId="1006"/>
    <cellStyle name="_Multiple_Earth holco capital structure" xfId="1007"/>
    <cellStyle name="_Multiple_Enterprise V10.1 budget input" xfId="1008"/>
    <cellStyle name="_Multiple_Latest Exposure Data" xfId="1009"/>
    <cellStyle name="_Multiple_Natural Account vs AMTD v2" xfId="1010"/>
    <cellStyle name="_Multiple_Q107 Company Estimate 3-29-07" xfId="1011"/>
    <cellStyle name="_Multiple_Q107 Company Estimate 3-8-07" xfId="1012"/>
    <cellStyle name="_Multiple_Q207 Forecast" xfId="1013"/>
    <cellStyle name="_Multiple_Q407 Consolidating Estimate" xfId="1014"/>
    <cellStyle name="_Multiple_Segment" xfId="1015"/>
    <cellStyle name="_Multiple_Spread Walk NEW_Budget ENT" xfId="1016"/>
    <cellStyle name="_Multiple_Valuation Materials_v2" xfId="1017"/>
    <cellStyle name="_Multiple_Valuation Materials_v6" xfId="1018"/>
    <cellStyle name="_MultipleSpace" xfId="1019"/>
    <cellStyle name="_MultipleSpace_~1134290" xfId="1020"/>
    <cellStyle name="_MultipleSpace_~3036172" xfId="1021"/>
    <cellStyle name="_MultipleSpace_~7516164" xfId="1022"/>
    <cellStyle name="_MultipleSpace_~9342525" xfId="1023"/>
    <cellStyle name="_MultipleSpace_1 - Pizzi spread rec schedule" xfId="1024"/>
    <cellStyle name="_MultipleSpace_2007 Budget Scenarios v2" xfId="1025"/>
    <cellStyle name="_MultipleSpace_2008 Headcount Plan" xfId="1026"/>
    <cellStyle name="_MultipleSpace_Appendix B" xfId="1027"/>
    <cellStyle name="_MultipleSpace_Aspen Financial Update 3-8-07" xfId="1028"/>
    <cellStyle name="_MultipleSpace_AutoPrice2000" xfId="1029"/>
    <cellStyle name="_MultipleSpace_Book1" xfId="1030"/>
    <cellStyle name="_MultipleSpace_Book4" xfId="1031"/>
    <cellStyle name="_MultipleSpace_Cancun Budget Presentation PPT Excel Sheets" xfId="1032"/>
    <cellStyle name="_MultipleSpace_Company Operating Model v24" xfId="1033"/>
    <cellStyle name="_MultipleSpace_Covenant compliance 11-18-07 v3" xfId="1034"/>
    <cellStyle name="_MultipleSpace_Covenant compliance 11-19-07 v2" xfId="1035"/>
    <cellStyle name="_MultipleSpace_Earth holco capital structure" xfId="1036"/>
    <cellStyle name="_MultipleSpace_Enterprise V10.1 budget input" xfId="1037"/>
    <cellStyle name="_MultipleSpace_Latest Exposure Data" xfId="1038"/>
    <cellStyle name="_MultipleSpace_Natural Account vs AMTD v2" xfId="1039"/>
    <cellStyle name="_MultipleSpace_Q107 Company Estimate 3-29-07" xfId="1040"/>
    <cellStyle name="_MultipleSpace_Q107 Company Estimate 3-8-07" xfId="1041"/>
    <cellStyle name="_MultipleSpace_Q207 Forecast" xfId="1042"/>
    <cellStyle name="_MultipleSpace_Q407 Consolidating Estimate" xfId="1043"/>
    <cellStyle name="_MultipleSpace_Segment" xfId="1044"/>
    <cellStyle name="_MultipleSpace_Spread Walk NEW_Budget ENT" xfId="1045"/>
    <cellStyle name="_MultipleSpace_Valuation Materials_v2" xfId="1046"/>
    <cellStyle name="_MultipleSpace_Valuation Materials_v6" xfId="1047"/>
    <cellStyle name="_NA Credit Exotics P&amp;L Dec 05" xfId="1048"/>
    <cellStyle name="_NA Struct Credit P&amp;L Feb 06" xfId="1049"/>
    <cellStyle name="_NA Struct Credit P&amp;L Jan 06" xfId="1050"/>
    <cellStyle name="_NA TRR" xfId="1051"/>
    <cellStyle name="_NA TRR_A" xfId="1052"/>
    <cellStyle name="_NACT MAC Delivrables 0306" xfId="1053"/>
    <cellStyle name="_NARS Control Package August 2005 v2" xfId="1054"/>
    <cellStyle name="_Natural Account vs AMTD v2" xfId="1055"/>
    <cellStyle name="_NETPL" xfId="1056"/>
    <cellStyle name="_NewFormatP&amp;L" xfId="1057"/>
    <cellStyle name="_NI Schedule 10.24.08 v2" xfId="1058"/>
    <cellStyle name="_NI Schedule 11.26.08 (MGMT) v3" xfId="1059"/>
    <cellStyle name="_NII Estimate - Oct" xfId="1060"/>
    <cellStyle name="_Nov 04" xfId="1061"/>
    <cellStyle name="_NPA Summary 3-31 (4-10 updates)" xfId="1062"/>
    <cellStyle name="_NPA Summary 3-31 v3" xfId="1063"/>
    <cellStyle name="_NPLSv2" xfId="1064"/>
    <cellStyle name="_oct2005.followups" xfId="1065"/>
    <cellStyle name="_One time Itemsv3" xfId="1066"/>
    <cellStyle name="_Online Index GL Split" xfId="1067"/>
    <cellStyle name="_Outstanding" xfId="1068"/>
    <cellStyle name="_Outstanding Revenue Tracking Dec 04" xfId="1069"/>
    <cellStyle name="_Outstanding Revenue Tracking Dec 04_2005_PRF breakdown_Asia Credit Market" xfId="1070"/>
    <cellStyle name="_Outstanding Revenue Tracking Dec 04_21 Dec CM Daily" xfId="1071"/>
    <cellStyle name="_Outstanding Revenue Tracking Dec 04_ASIA SUMMARY-CONSOL2" xfId="1072"/>
    <cellStyle name="_Outstanding Revenue Tracking Dec 04_ASIAPnLRisk" xfId="1073"/>
    <cellStyle name="_Outstanding Revenue Tracking Dec 04_ASIAPnLRisk_06_0131B" xfId="1074"/>
    <cellStyle name="_Outstanding Revenue Tracking Dec 04_ASIAPnLRisk_NEW VERSION_PPL" xfId="1075"/>
    <cellStyle name="_Outstanding Revenue Tracking Dec 04_Credit Sales" xfId="1076"/>
    <cellStyle name="_Outstanding Revenue Tracking Dec 04_Data" xfId="1077"/>
    <cellStyle name="_Outstanding Revenue Tracking Dec 04_SUMMARY" xfId="1078"/>
    <cellStyle name="_Outstanding_2005_PRF breakdown_Asia Credit Market" xfId="1079"/>
    <cellStyle name="_Outstanding_21 Dec CM Daily" xfId="1080"/>
    <cellStyle name="_Outstanding_ASIA SUMMARY-CONSOL2" xfId="1081"/>
    <cellStyle name="_Outstanding_ASIAPnLRisk" xfId="1082"/>
    <cellStyle name="_Outstanding_ASIAPnLRisk_06_0131B" xfId="1083"/>
    <cellStyle name="_Outstanding_ASIAPnLRisk_NEW VERSION_PPL" xfId="1084"/>
    <cellStyle name="_Outstanding_Credit Sales" xfId="1085"/>
    <cellStyle name="_Outstanding_Data" xfId="1086"/>
    <cellStyle name="_Outstanding_SUMMARY" xfId="1087"/>
    <cellStyle name="_P 40 EconRiskTrendbyComponent" xfId="1088"/>
    <cellStyle name="_P 40 EconRiskTrendbyComponent_July Estimate 08.04.10" xfId="1089"/>
    <cellStyle name="_P&amp;L by entity" xfId="1090"/>
    <cellStyle name="_P&amp;L(Value)_Round 2" xfId="1091"/>
    <cellStyle name="_P2 IncStat" xfId="1092"/>
    <cellStyle name="_Percent" xfId="1093"/>
    <cellStyle name="_PercentReal" xfId="1094"/>
    <cellStyle name="_PercentSpace" xfId="1095"/>
    <cellStyle name="_Pipeline Tracker" xfId="1096"/>
    <cellStyle name="_PL Macro - Current" xfId="1097"/>
    <cellStyle name="_PL Macro - October final" xfId="1098"/>
    <cellStyle name="_PL Macro - September Temp" xfId="1099"/>
    <cellStyle name="_Plan 2005-C&amp;R" xfId="1100"/>
    <cellStyle name="_Plan Summary 9 24 07v2 (Equities)" xfId="1101"/>
    <cellStyle name="_Plan_2006_HK(1)" xfId="1102"/>
    <cellStyle name="_Plan_2006_Sing(1)" xfId="1103"/>
    <cellStyle name="_portfolio" xfId="1104"/>
    <cellStyle name="_portfolio_Data" xfId="1105"/>
    <cellStyle name="_portfolio_Summary" xfId="1106"/>
    <cellStyle name="_Pricing Adjustment April 2008" xfId="1107"/>
    <cellStyle name="_product pricing 081805" xfId="1108"/>
    <cellStyle name="_product pricing 081805_Book1" xfId="1109"/>
    <cellStyle name="_product pricing 081805_File 1 - 2008 &amp; 2009 MYF - Board Pre-read View 7.24.08" xfId="1110"/>
    <cellStyle name="_product pricing 081805_Supplemental Sheets 5.20.09" xfId="1111"/>
    <cellStyle name="_Provision required Oct" xfId="1112"/>
    <cellStyle name="_Q1 2009 IB Credit Costs Q109 (FV)" xfId="1113"/>
    <cellStyle name="_Q1 IC - Tracker Update" xfId="1114"/>
    <cellStyle name="_Q107 Company Estimate 3-29-07" xfId="1115"/>
    <cellStyle name="_Q107 Company Estimate 3-8-07" xfId="1116"/>
    <cellStyle name="_Q2" xfId="1117"/>
    <cellStyle name="_Q207 Forecast" xfId="1118"/>
    <cellStyle name="_Q3 2009 IB Credit Costs Package - Oct 1st v2" xfId="1119"/>
    <cellStyle name="_Q3 VIE Revenue" xfId="1120"/>
    <cellStyle name="_Q4 VIE Revenue" xfId="1121"/>
    <cellStyle name="_Q407 Consolidating Estimate" xfId="1122"/>
    <cellStyle name="_QA" xfId="1123"/>
    <cellStyle name="_QA.investigating" xfId="1124"/>
    <cellStyle name="_Recon" xfId="1125"/>
    <cellStyle name="_Recon tracking" xfId="1126"/>
    <cellStyle name="_Remove SM flag y Jan" xfId="1127"/>
    <cellStyle name="_Report110905V1" xfId="1128"/>
    <cellStyle name="_Report110905V1_FY Forecast Tracker 9.25.08 v3" xfId="1129"/>
    <cellStyle name="_Report110905V1_IB Fcst Variance 1-23-09" xfId="1130"/>
    <cellStyle name="_Report110905V1_IB Mgmt Fcst 1-23-09" xfId="1131"/>
    <cellStyle name="_Report110905V1_NI Schedule 10.24.08 v2" xfId="1132"/>
    <cellStyle name="_Report110905V1_NI Schedule 11.26.08 (MGMT) v3" xfId="1133"/>
    <cellStyle name="_Report110905V1_One time Itemsv3" xfId="1134"/>
    <cellStyle name="_Report110905V1_Supplemental Sheets 5.20.09" xfId="1135"/>
    <cellStyle name="_Report110905V1_Tracker 2Q  5.12.08" xfId="1136"/>
    <cellStyle name="_Report110905V1_Tracker 2Q  5.15.08" xfId="1137"/>
    <cellStyle name="_Reported Net Income walk to adj PTPIC" xfId="1138"/>
    <cellStyle name="_Restricted_PPL_28Jun" xfId="1139"/>
    <cellStyle name="_Restricted_PrdRpt_12 Jun" xfId="1140"/>
    <cellStyle name="_RMBS_ABS Template (Alternative)_4Q08 Waterfall" xfId="1141"/>
    <cellStyle name="_RMBS_ABS_Request" xfId="1142"/>
    <cellStyle name="_Round 1 Summary FINAL 28 Sep" xfId="1143"/>
    <cellStyle name="_Round 2 final with 5 December EARs" xfId="1144"/>
    <cellStyle name="_Round 2 final with 5 December EARs_Book1" xfId="1145"/>
    <cellStyle name="_Round 2 final with 5 December EARs_File 1 - 2008 &amp; 2009 MYF - Board Pre-read View 7.24.08" xfId="1146"/>
    <cellStyle name="_Round 2 final with 5 December EARs_Supplemental Sheets 5.20.09" xfId="1147"/>
    <cellStyle name="_Round 2 final with 5 December EARs_v2" xfId="1148"/>
    <cellStyle name="_Round2ExecSum_and_byLOB" xfId="1149"/>
    <cellStyle name="_RT_AUS_Plan 2006" xfId="1150"/>
    <cellStyle name="_RWA schedule for MAC" xfId="1151"/>
    <cellStyle name="_RWA.credit.2005" xfId="1152"/>
    <cellStyle name="_SAA Agency Floaters" xfId="1153"/>
    <cellStyle name="_SAA Agency Floaters_A" xfId="1154"/>
    <cellStyle name="_SAA Agency IO" xfId="1155"/>
    <cellStyle name="_SAA Agency IO_A" xfId="1156"/>
    <cellStyle name="_SAA CLO" xfId="1157"/>
    <cellStyle name="_SAA CLO_A" xfId="1158"/>
    <cellStyle name="_SALES REVENUE SHARING" xfId="1159"/>
    <cellStyle name="_Sample Model Portfolio 2005-0527" xfId="1160"/>
    <cellStyle name="_Sample Model Portfolio 2005-0527_Data" xfId="1161"/>
    <cellStyle name="_Sample Model Portfolio 2005-0527_Summary" xfId="1162"/>
    <cellStyle name="_schedules for IC Presentation_v4" xfId="1163"/>
    <cellStyle name="_Sec Prod Control Package October 2005" xfId="1164"/>
    <cellStyle name="_Securitized Prod Control Package February 2006" xfId="1165"/>
    <cellStyle name="_Securitized Products KPI Submission - December ME 2005" xfId="1166"/>
    <cellStyle name="_Securitized Products Risk Event Stats 2005" xfId="1167"/>
    <cellStyle name="_Securitized Products Risk Event Stats 2005 - Dec 2005" xfId="1168"/>
    <cellStyle name="_Securitized Products Risk Event Stats 2005 - Nov 2005" xfId="1169"/>
    <cellStyle name="_Securitized Products Risk Event Stats 2006 - April 2006" xfId="1170"/>
    <cellStyle name="_Securitized Products Risk Event Stats 2006 - Feb 2006" xfId="1171"/>
    <cellStyle name="_Securitized Products Risk Event Stats 2006 - Jan 2006" xfId="1172"/>
    <cellStyle name="_Securitized Products Risk Event Stats 2006 - March 2006" xfId="1173"/>
    <cellStyle name="_Securitized Products Risk Event Stats 2006 - May 2006" xfId="1174"/>
    <cellStyle name="_Securitzed Products KPI Submission - April 2006" xfId="1175"/>
    <cellStyle name="_Securitzed Products KPI Submission - February 2006" xfId="1176"/>
    <cellStyle name="_Securitzed Products KPI Submission - January 2006" xfId="1177"/>
    <cellStyle name="_Securitzed Products KPI Submission - March 2006" xfId="1178"/>
    <cellStyle name="_Securitzed Products KPI Submission - May 2006" xfId="1179"/>
    <cellStyle name="_Segment" xfId="1180"/>
    <cellStyle name="_SGP" xfId="1181"/>
    <cellStyle name="_SGP_1" xfId="1182"/>
    <cellStyle name="_SGP_1_2005_PRF breakdown_Asia Credit Market" xfId="1183"/>
    <cellStyle name="_SGP_1_21 Dec CM Daily" xfId="1184"/>
    <cellStyle name="_SGP_1_ASIA SUMMARY-CONSOL2" xfId="1185"/>
    <cellStyle name="_SGP_1_ASIAPnLRisk" xfId="1186"/>
    <cellStyle name="_SGP_1_ASIAPnLRisk_06_0131B" xfId="1187"/>
    <cellStyle name="_SGP_1_ASIAPnLRisk_NEW VERSION_PPL" xfId="1188"/>
    <cellStyle name="_SGP_1_Credit Sales" xfId="1189"/>
    <cellStyle name="_SGP_1_Data" xfId="1190"/>
    <cellStyle name="_SGP_1_SUMMARY" xfId="1191"/>
    <cellStyle name="_SGP_2" xfId="1192"/>
    <cellStyle name="_SGP_2005_PRF breakdown_Asia Credit Market" xfId="1193"/>
    <cellStyle name="_SGP_21 Dec CM Daily" xfId="1194"/>
    <cellStyle name="_SGP_ASIA SUMMARY-CONSOL2" xfId="1195"/>
    <cellStyle name="_SGP_ASIAPnLRisk" xfId="1196"/>
    <cellStyle name="_SGP_ASIAPnLRisk_06_0131B" xfId="1197"/>
    <cellStyle name="_SGP_ASIAPnLRisk_NEW VERSION_PPL" xfId="1198"/>
    <cellStyle name="_SGP_Cash CDO &amp; AI" xfId="1199"/>
    <cellStyle name="_SGP_Cash CDO &amp; AI_2005_PRF breakdown_Asia Credit Market" xfId="1200"/>
    <cellStyle name="_SGP_Cash CDO &amp; AI_21 Dec CM Daily" xfId="1201"/>
    <cellStyle name="_SGP_Cash CDO &amp; AI_ASIA SUMMARY-CONSOL2" xfId="1202"/>
    <cellStyle name="_SGP_Cash CDO &amp; AI_ASIAPnLRisk" xfId="1203"/>
    <cellStyle name="_SGP_Cash CDO &amp; AI_ASIAPnLRisk_06_0131B" xfId="1204"/>
    <cellStyle name="_SGP_Cash CDO &amp; AI_ASIAPnLRisk_NEW VERSION_PPL" xfId="1205"/>
    <cellStyle name="_SGP_Cash CDO &amp; AI_Credit Sales" xfId="1206"/>
    <cellStyle name="_SGP_Cash CDO &amp; AI_Data" xfId="1207"/>
    <cellStyle name="_SGP_Cash CDO &amp; AI_SUMMARY" xfId="1208"/>
    <cellStyle name="_SGP_CORPORATE" xfId="1209"/>
    <cellStyle name="_SGP_Credit Sales" xfId="1210"/>
    <cellStyle name="_SGP_CREDIT SUMM" xfId="1211"/>
    <cellStyle name="_SGP_CREDIT SUMM_2005_PRF breakdown_Asia Credit Market" xfId="1212"/>
    <cellStyle name="_SGP_CREDIT SUMM_21 Dec CM Daily" xfId="1213"/>
    <cellStyle name="_SGP_CREDIT SUMM_ASIA SUMMARY-CONSOL2" xfId="1214"/>
    <cellStyle name="_SGP_CREDIT SUMM_ASIAPnLRisk" xfId="1215"/>
    <cellStyle name="_SGP_CREDIT SUMM_ASIAPnLRisk_06_0131B" xfId="1216"/>
    <cellStyle name="_SGP_CREDIT SUMM_ASIAPnLRisk_NEW VERSION_PPL" xfId="1217"/>
    <cellStyle name="_SGP_CREDIT SUMM_Credit Sales" xfId="1218"/>
    <cellStyle name="_SGP_CREDIT SUMM_Data" xfId="1219"/>
    <cellStyle name="_SGP_CREDIT SUMM_SUMMARY" xfId="1220"/>
    <cellStyle name="_SGP_Data" xfId="1221"/>
    <cellStyle name="_SGP_HK-PRC" xfId="1222"/>
    <cellStyle name="_SGP_HK-PRC_2005_PRF breakdown_Asia Credit Market" xfId="1223"/>
    <cellStyle name="_SGP_HK-PRC_21 Dec CM Daily" xfId="1224"/>
    <cellStyle name="_SGP_HK-PRC_ASIA SUMMARY-CONSOL2" xfId="1225"/>
    <cellStyle name="_SGP_HK-PRC_ASIAPnLRisk" xfId="1226"/>
    <cellStyle name="_SGP_HK-PRC_ASIAPnLRisk_06_0131B" xfId="1227"/>
    <cellStyle name="_SGP_HK-PRC_ASIAPnLRisk_NEW VERSION_PPL" xfId="1228"/>
    <cellStyle name="_SGP_HK-PRC_Credit Sales" xfId="1229"/>
    <cellStyle name="_SGP_HK-PRC_Data" xfId="1230"/>
    <cellStyle name="_SGP_HK-PRC_SUMMARY" xfId="1231"/>
    <cellStyle name="_SGP_INT DEALLIST" xfId="1232"/>
    <cellStyle name="_SGP_INVESTORS " xfId="1233"/>
    <cellStyle name="_SGP_Recon tracking" xfId="1234"/>
    <cellStyle name="_SGP_SGP" xfId="1235"/>
    <cellStyle name="_SGP_SGP_2005_PRF breakdown_Asia Credit Market" xfId="1236"/>
    <cellStyle name="_SGP_SGP_21 Dec CM Daily" xfId="1237"/>
    <cellStyle name="_SGP_SGP_ASIA SUMMARY-CONSOL2" xfId="1238"/>
    <cellStyle name="_SGP_SGP_ASIAPnLRisk" xfId="1239"/>
    <cellStyle name="_SGP_SGP_ASIAPnLRisk_06_0131B" xfId="1240"/>
    <cellStyle name="_SGP_SGP_ASIAPnLRisk_NEW VERSION_PPL" xfId="1241"/>
    <cellStyle name="_SGP_SGP_Credit Sales" xfId="1242"/>
    <cellStyle name="_SGP_SGP_Data" xfId="1243"/>
    <cellStyle name="_SGP_SGP_SUMMARY" xfId="1244"/>
    <cellStyle name="_SGP_SSG" xfId="1245"/>
    <cellStyle name="_SGP_SSG_2005_PRF breakdown_Asia Credit Market" xfId="1246"/>
    <cellStyle name="_SGP_SSG_21 Dec CM Daily" xfId="1247"/>
    <cellStyle name="_SGP_SSG_ASIA SUMMARY-CONSOL2" xfId="1248"/>
    <cellStyle name="_SGP_SSG_ASIAPnLRisk" xfId="1249"/>
    <cellStyle name="_SGP_SSG_ASIAPnLRisk_06_0131B" xfId="1250"/>
    <cellStyle name="_SGP_SSG_ASIAPnLRisk_NEW VERSION_PPL" xfId="1251"/>
    <cellStyle name="_SGP_SSG_Credit Sales" xfId="1252"/>
    <cellStyle name="_SGP_SSG_Data" xfId="1253"/>
    <cellStyle name="_SGP_SSG_SUMMARY" xfId="1254"/>
    <cellStyle name="_SGP_Staff Mapping" xfId="1255"/>
    <cellStyle name="_SGP_SUMMARY" xfId="1256"/>
    <cellStyle name="_Sheet1" xfId="1257"/>
    <cellStyle name="_Sheet1_~5254638" xfId="1258"/>
    <cellStyle name="_Sheet1_1" xfId="1259"/>
    <cellStyle name="_Sheet1_1_Cash IC Reductions 1H09 Expected vs Outlook 5.20.09" xfId="1260"/>
    <cellStyle name="_Sheet1_1_Data" xfId="1261"/>
    <cellStyle name="_Sheet1_1_IB Forecast 05.14.09 BD10 2Q" xfId="1262"/>
    <cellStyle name="_Sheet1_1_Sheet2" xfId="1263"/>
    <cellStyle name="_Sheet1_1_Summary" xfId="1264"/>
    <cellStyle name="_Sheet1_2005_PRF breakdown_Asia Credit Market" xfId="1265"/>
    <cellStyle name="_Sheet1_2008 HC Baseline - Energy" xfId="1266"/>
    <cellStyle name="_Sheet1_21 Dec CM Daily" xfId="1267"/>
    <cellStyle name="_Sheet1_Americas Emerging Markets Plan 08 Template v1.17" xfId="1268"/>
    <cellStyle name="_Sheet1_ASIA Emerging Market Plan 08 Templatev1.1" xfId="1269"/>
    <cellStyle name="_Sheet1_ASIA SUMMARY-CONSOL2" xfId="1270"/>
    <cellStyle name="_Sheet1_ASIAPnLRisk" xfId="1271"/>
    <cellStyle name="_Sheet1_ASIAPnLRisk_06_0131B" xfId="1272"/>
    <cellStyle name="_Sheet1_ASIAPnLRisk_NEW VERSION_PPL" xfId="1273"/>
    <cellStyle name="_Sheet1_Cash CDO &amp; AI" xfId="1274"/>
    <cellStyle name="_Sheet1_Cash CDO &amp; AI_2005_PRF breakdown_Asia Credit Market" xfId="1275"/>
    <cellStyle name="_Sheet1_Cash CDO &amp; AI_21 Dec CM Daily" xfId="1276"/>
    <cellStyle name="_Sheet1_Cash CDO &amp; AI_ASIA SUMMARY-CONSOL2" xfId="1277"/>
    <cellStyle name="_Sheet1_Cash CDO &amp; AI_ASIAPnLRisk" xfId="1278"/>
    <cellStyle name="_Sheet1_Cash CDO &amp; AI_ASIAPnLRisk_06_0131B" xfId="1279"/>
    <cellStyle name="_Sheet1_Cash CDO &amp; AI_ASIAPnLRisk_NEW VERSION_PPL" xfId="1280"/>
    <cellStyle name="_Sheet1_Cash CDO &amp; AI_Credit Sales" xfId="1281"/>
    <cellStyle name="_Sheet1_Cash CDO &amp; AI_Data" xfId="1282"/>
    <cellStyle name="_Sheet1_Cash CDO &amp; AI_SUMMARY" xfId="1283"/>
    <cellStyle name="_Sheet1_Cash IC Reductions 1H09 Expected vs Outlook 5.20.09" xfId="1284"/>
    <cellStyle name="_Sheet1_CORPORATE" xfId="1285"/>
    <cellStyle name="_Sheet1_Credit Sales" xfId="1286"/>
    <cellStyle name="_Sheet1_CREDIT SUMM" xfId="1287"/>
    <cellStyle name="_Sheet1_CREDIT SUMM_2005_PRF breakdown_Asia Credit Market" xfId="1288"/>
    <cellStyle name="_Sheet1_CREDIT SUMM_21 Dec CM Daily" xfId="1289"/>
    <cellStyle name="_Sheet1_CREDIT SUMM_ASIA SUMMARY-CONSOL2" xfId="1290"/>
    <cellStyle name="_Sheet1_CREDIT SUMM_ASIAPnLRisk" xfId="1291"/>
    <cellStyle name="_Sheet1_CREDIT SUMM_ASIAPnLRisk_06_0131B" xfId="1292"/>
    <cellStyle name="_Sheet1_CREDIT SUMM_ASIAPnLRisk_NEW VERSION_PPL" xfId="1293"/>
    <cellStyle name="_Sheet1_CREDIT SUMM_Credit Sales" xfId="1294"/>
    <cellStyle name="_Sheet1_CREDIT SUMM_Data" xfId="1295"/>
    <cellStyle name="_Sheet1_CREDIT SUMM_SUMMARY" xfId="1296"/>
    <cellStyle name="_Sheet1_Data" xfId="1297"/>
    <cellStyle name="_Sheet1_Data_Summary" xfId="1298"/>
    <cellStyle name="_Sheet1_EMEA Emerging Market Plan 08 Templatev1.17" xfId="1299"/>
    <cellStyle name="_Sheet1_Energy~Softs" xfId="1300"/>
    <cellStyle name="_Sheet1_Exotics Pyramid" xfId="1301"/>
    <cellStyle name="_Sheet1_GCCG templates" xfId="1302"/>
    <cellStyle name="_Sheet1_Global Exotics" xfId="1303"/>
    <cellStyle name="_Sheet1_HC Tracking July 07" xfId="1304"/>
    <cellStyle name="_Sheet1_HK-PRC" xfId="1305"/>
    <cellStyle name="_Sheet1_HK-PRC_2005_PRF breakdown_Asia Credit Market" xfId="1306"/>
    <cellStyle name="_Sheet1_HK-PRC_21 Dec CM Daily" xfId="1307"/>
    <cellStyle name="_Sheet1_HK-PRC_ASIA SUMMARY-CONSOL2" xfId="1308"/>
    <cellStyle name="_Sheet1_HK-PRC_ASIAPnLRisk" xfId="1309"/>
    <cellStyle name="_Sheet1_HK-PRC_ASIAPnLRisk_06_0131B" xfId="1310"/>
    <cellStyle name="_Sheet1_HK-PRC_ASIAPnLRisk_NEW VERSION_PPL" xfId="1311"/>
    <cellStyle name="_Sheet1_HK-PRC_Credit Sales" xfId="1312"/>
    <cellStyle name="_Sheet1_HK-PRC_Data" xfId="1313"/>
    <cellStyle name="_Sheet1_HK-PRC_SUMMARY" xfId="1314"/>
    <cellStyle name="_Sheet1_IB Forecast 05.14.09 BD10 2Q" xfId="1315"/>
    <cellStyle name="_Sheet1_INT DEALLIST" xfId="1316"/>
    <cellStyle name="_Sheet1_INVESTORS " xfId="1317"/>
    <cellStyle name="_Sheet1_NewFormatP&amp;L" xfId="1318"/>
    <cellStyle name="_Sheet1_Recon tracking" xfId="1319"/>
    <cellStyle name="_Sheet1_Round 1 Summary FINAL 28 Sep" xfId="1320"/>
    <cellStyle name="_Sheet1_SGP" xfId="1321"/>
    <cellStyle name="_Sheet1_SGP_2005_PRF breakdown_Asia Credit Market" xfId="1322"/>
    <cellStyle name="_Sheet1_SGP_21 Dec CM Daily" xfId="1323"/>
    <cellStyle name="_Sheet1_SGP_ASIA SUMMARY-CONSOL2" xfId="1324"/>
    <cellStyle name="_Sheet1_SGP_ASIAPnLRisk" xfId="1325"/>
    <cellStyle name="_Sheet1_SGP_ASIAPnLRisk_06_0131B" xfId="1326"/>
    <cellStyle name="_Sheet1_SGP_ASIAPnLRisk_NEW VERSION_PPL" xfId="1327"/>
    <cellStyle name="_Sheet1_SGP_Credit Sales" xfId="1328"/>
    <cellStyle name="_Sheet1_SGP_Data" xfId="1329"/>
    <cellStyle name="_Sheet1_SGP_SUMMARY" xfId="1330"/>
    <cellStyle name="_Sheet1_Sheet2" xfId="1331"/>
    <cellStyle name="_Sheet1_SSG" xfId="1332"/>
    <cellStyle name="_Sheet1_SSG_2005_PRF breakdown_Asia Credit Market" xfId="1333"/>
    <cellStyle name="_Sheet1_SSG_21 Dec CM Daily" xfId="1334"/>
    <cellStyle name="_Sheet1_SSG_ASIA SUMMARY-CONSOL2" xfId="1335"/>
    <cellStyle name="_Sheet1_SSG_ASIAPnLRisk" xfId="1336"/>
    <cellStyle name="_Sheet1_SSG_ASIAPnLRisk_06_0131B" xfId="1337"/>
    <cellStyle name="_Sheet1_SSG_ASIAPnLRisk_NEW VERSION_PPL" xfId="1338"/>
    <cellStyle name="_Sheet1_SSG_Credit Sales" xfId="1339"/>
    <cellStyle name="_Sheet1_SSG_Data" xfId="1340"/>
    <cellStyle name="_Sheet1_SSG_SUMMARY" xfId="1341"/>
    <cellStyle name="_Sheet1_Staff Mapping" xfId="1342"/>
    <cellStyle name="_Sheet1_Summary" xfId="1343"/>
    <cellStyle name="_Sheet1_SUMMARY_1" xfId="1344"/>
    <cellStyle name="_Sheet18" xfId="1345"/>
    <cellStyle name="_Sheet2" xfId="1346"/>
    <cellStyle name="_Sheet2_~5254638" xfId="1347"/>
    <cellStyle name="_Sheet2_1" xfId="1348"/>
    <cellStyle name="_Sheet2_2005_PRF breakdown_Asia Credit Market" xfId="1349"/>
    <cellStyle name="_Sheet2_2007 Commodities PassII v10 112106" xfId="1350"/>
    <cellStyle name="_Sheet2_2007 Commodities PassII v8 112006 S&amp;G Inv" xfId="1351"/>
    <cellStyle name="_Sheet2_2007 Commodities Revised v3" xfId="1352"/>
    <cellStyle name="_Sheet2_2007 Currency PassII V10 112006" xfId="1353"/>
    <cellStyle name="_Sheet2_2007 Currency PassII V11 112006 S&amp;G Inv" xfId="1354"/>
    <cellStyle name="_Sheet2_2007 Currency PassII V12 112106" xfId="1355"/>
    <cellStyle name="_Sheet2_2007 Currency Revised v3" xfId="1356"/>
    <cellStyle name="_Sheet2_2008 Budget Templates - 8-28-07" xfId="1357"/>
    <cellStyle name="_Sheet2_2008 Budget Templates 8-30-07" xfId="1358"/>
    <cellStyle name="_Sheet2_2008 Budget Templates 8-30-07 Asia EM" xfId="1359"/>
    <cellStyle name="_Sheet2_2008 HC Baseline - Energy" xfId="1360"/>
    <cellStyle name="_Sheet2_2009 budget balance sheet &amp; capital v3" xfId="1361"/>
    <cellStyle name="_Sheet2_21 Dec CM Daily" xfId="1362"/>
    <cellStyle name="_Sheet2_Americas Emerging Markets Plan 08 Template v1.17" xfId="1363"/>
    <cellStyle name="_Sheet2_ASIA Emerging Market Plan 08 Templatev1.1" xfId="1364"/>
    <cellStyle name="_Sheet2_ASIA SUMMARY-CONSOL2" xfId="1365"/>
    <cellStyle name="_Sheet2_ASIAPnLRisk" xfId="1366"/>
    <cellStyle name="_Sheet2_ASIAPnLRisk_06_0131B" xfId="1367"/>
    <cellStyle name="_Sheet2_ASIAPnLRisk_NEW VERSION_PPL" xfId="1368"/>
    <cellStyle name="_Sheet2_BS" xfId="1369"/>
    <cellStyle name="_Sheet2_BS compliance" xfId="1370"/>
    <cellStyle name="_Sheet2_Cash CDO &amp; AI" xfId="1371"/>
    <cellStyle name="_Sheet2_Cash CDO &amp; AI_2005_PRF breakdown_Asia Credit Market" xfId="1372"/>
    <cellStyle name="_Sheet2_Cash CDO &amp; AI_21 Dec CM Daily" xfId="1373"/>
    <cellStyle name="_Sheet2_Cash CDO &amp; AI_ASIA SUMMARY-CONSOL2" xfId="1374"/>
    <cellStyle name="_Sheet2_Cash CDO &amp; AI_ASIAPnLRisk" xfId="1375"/>
    <cellStyle name="_Sheet2_Cash CDO &amp; AI_ASIAPnLRisk_06_0131B" xfId="1376"/>
    <cellStyle name="_Sheet2_Cash CDO &amp; AI_ASIAPnLRisk_NEW VERSION_PPL" xfId="1377"/>
    <cellStyle name="_Sheet2_Cash CDO &amp; AI_Credit Sales" xfId="1378"/>
    <cellStyle name="_Sheet2_Cash CDO &amp; AI_Data" xfId="1379"/>
    <cellStyle name="_Sheet2_Cash CDO &amp; AI_SUMMARY" xfId="1380"/>
    <cellStyle name="_Sheet2_Corp IC Page for Q1 Outlook v2" xfId="1381"/>
    <cellStyle name="_Sheet2_CORPORATE" xfId="1382"/>
    <cellStyle name="_Sheet2_Credit Sales" xfId="1383"/>
    <cellStyle name="_Sheet2_CREDIT SUMM" xfId="1384"/>
    <cellStyle name="_Sheet2_CREDIT SUMM_2005_PRF breakdown_Asia Credit Market" xfId="1385"/>
    <cellStyle name="_Sheet2_CREDIT SUMM_21 Dec CM Daily" xfId="1386"/>
    <cellStyle name="_Sheet2_CREDIT SUMM_ASIA SUMMARY-CONSOL2" xfId="1387"/>
    <cellStyle name="_Sheet2_CREDIT SUMM_ASIAPnLRisk" xfId="1388"/>
    <cellStyle name="_Sheet2_CREDIT SUMM_ASIAPnLRisk_06_0131B" xfId="1389"/>
    <cellStyle name="_Sheet2_CREDIT SUMM_ASIAPnLRisk_NEW VERSION_PPL" xfId="1390"/>
    <cellStyle name="_Sheet2_CREDIT SUMM_Credit Sales" xfId="1391"/>
    <cellStyle name="_Sheet2_CREDIT SUMM_Data" xfId="1392"/>
    <cellStyle name="_Sheet2_CREDIT SUMM_SUMMARY" xfId="1393"/>
    <cellStyle name="_Sheet2_Data" xfId="1394"/>
    <cellStyle name="_Sheet2_Don-Marie 9-26-07 v6(CM)" xfId="1395"/>
    <cellStyle name="_Sheet2_EMEA Emerging Market Plan 08 Templatev1.17" xfId="1396"/>
    <cellStyle name="_Sheet2_GCCG templates" xfId="1397"/>
    <cellStyle name="_Sheet2_GEM Plan 08- Investment - Productivityv 0.08" xfId="1398"/>
    <cellStyle name="_Sheet2_HC Tracking July 07" xfId="1399"/>
    <cellStyle name="_Sheet2_HK-PRC" xfId="1400"/>
    <cellStyle name="_Sheet2_HK-PRC_2005_PRF breakdown_Asia Credit Market" xfId="1401"/>
    <cellStyle name="_Sheet2_HK-PRC_21 Dec CM Daily" xfId="1402"/>
    <cellStyle name="_Sheet2_HK-PRC_ASIA SUMMARY-CONSOL2" xfId="1403"/>
    <cellStyle name="_Sheet2_HK-PRC_ASIAPnLRisk" xfId="1404"/>
    <cellStyle name="_Sheet2_HK-PRC_ASIAPnLRisk_06_0131B" xfId="1405"/>
    <cellStyle name="_Sheet2_HK-PRC_ASIAPnLRisk_NEW VERSION_PPL" xfId="1406"/>
    <cellStyle name="_Sheet2_HK-PRC_Credit Sales" xfId="1407"/>
    <cellStyle name="_Sheet2_HK-PRC_Data" xfId="1408"/>
    <cellStyle name="_Sheet2_HK-PRC_SUMMARY" xfId="1409"/>
    <cellStyle name="_Sheet2_INT DEALLIST" xfId="1410"/>
    <cellStyle name="_Sheet2_INVESTORS " xfId="1411"/>
    <cellStyle name="_Sheet2_Q1 IC - Tracker Update" xfId="1412"/>
    <cellStyle name="_Sheet2_Recon tracking" xfId="1413"/>
    <cellStyle name="_Sheet2_SGP" xfId="1414"/>
    <cellStyle name="_Sheet2_SGP_2005_PRF breakdown_Asia Credit Market" xfId="1415"/>
    <cellStyle name="_Sheet2_SGP_21 Dec CM Daily" xfId="1416"/>
    <cellStyle name="_Sheet2_SGP_ASIA SUMMARY-CONSOL2" xfId="1417"/>
    <cellStyle name="_Sheet2_SGP_ASIAPnLRisk" xfId="1418"/>
    <cellStyle name="_Sheet2_SGP_ASIAPnLRisk_06_0131B" xfId="1419"/>
    <cellStyle name="_Sheet2_SGP_ASIAPnLRisk_NEW VERSION_PPL" xfId="1420"/>
    <cellStyle name="_Sheet2_SGP_Credit Sales" xfId="1421"/>
    <cellStyle name="_Sheet2_SGP_Data" xfId="1422"/>
    <cellStyle name="_Sheet2_SGP_SUMMARY" xfId="1423"/>
    <cellStyle name="_Sheet2_Sheet1" xfId="1424"/>
    <cellStyle name="_Sheet2_SSG" xfId="1425"/>
    <cellStyle name="_Sheet2_SSG_2005_PRF breakdown_Asia Credit Market" xfId="1426"/>
    <cellStyle name="_Sheet2_SSG_21 Dec CM Daily" xfId="1427"/>
    <cellStyle name="_Sheet2_SSG_ASIA SUMMARY-CONSOL2" xfId="1428"/>
    <cellStyle name="_Sheet2_SSG_ASIAPnLRisk" xfId="1429"/>
    <cellStyle name="_Sheet2_SSG_ASIAPnLRisk_06_0131B" xfId="1430"/>
    <cellStyle name="_Sheet2_SSG_ASIAPnLRisk_NEW VERSION_PPL" xfId="1431"/>
    <cellStyle name="_Sheet2_SSG_Credit Sales" xfId="1432"/>
    <cellStyle name="_Sheet2_SSG_Data" xfId="1433"/>
    <cellStyle name="_Sheet2_SSG_SUMMARY" xfId="1434"/>
    <cellStyle name="_Sheet2_Staff Mapping" xfId="1435"/>
    <cellStyle name="_Sheet2_Summary" xfId="1436"/>
    <cellStyle name="_Sheet3" xfId="1437"/>
    <cellStyle name="_Sheet3_2005_PRF breakdown_Asia Credit Market" xfId="1438"/>
    <cellStyle name="_Sheet3_21 Dec CM Daily" xfId="1439"/>
    <cellStyle name="_Sheet3_ASIA SUMMARY-CONSOL2" xfId="1440"/>
    <cellStyle name="_Sheet3_ASIAPnLRisk" xfId="1441"/>
    <cellStyle name="_Sheet3_ASIAPnLRisk_06_0131B" xfId="1442"/>
    <cellStyle name="_Sheet3_ASIAPnLRisk_NEW VERSION_PPL" xfId="1443"/>
    <cellStyle name="_Sheet3_Cash CDO &amp; AI" xfId="1444"/>
    <cellStyle name="_Sheet3_Cash CDO &amp; AI_2005_PRF breakdown_Asia Credit Market" xfId="1445"/>
    <cellStyle name="_Sheet3_Cash CDO &amp; AI_21 Dec CM Daily" xfId="1446"/>
    <cellStyle name="_Sheet3_Cash CDO &amp; AI_ASIA SUMMARY-CONSOL2" xfId="1447"/>
    <cellStyle name="_Sheet3_Cash CDO &amp; AI_ASIAPnLRisk" xfId="1448"/>
    <cellStyle name="_Sheet3_Cash CDO &amp; AI_ASIAPnLRisk_06_0131B" xfId="1449"/>
    <cellStyle name="_Sheet3_Cash CDO &amp; AI_ASIAPnLRisk_NEW VERSION_PPL" xfId="1450"/>
    <cellStyle name="_Sheet3_Cash CDO &amp; AI_Credit Sales" xfId="1451"/>
    <cellStyle name="_Sheet3_Cash CDO &amp; AI_Data" xfId="1452"/>
    <cellStyle name="_Sheet3_Cash CDO &amp; AI_SUMMARY" xfId="1453"/>
    <cellStyle name="_Sheet3_CORPORATE" xfId="1454"/>
    <cellStyle name="_Sheet3_Credit Sales" xfId="1455"/>
    <cellStyle name="_Sheet3_CREDIT SUMM" xfId="1456"/>
    <cellStyle name="_Sheet3_CREDIT SUMM_2005_PRF breakdown_Asia Credit Market" xfId="1457"/>
    <cellStyle name="_Sheet3_CREDIT SUMM_21 Dec CM Daily" xfId="1458"/>
    <cellStyle name="_Sheet3_CREDIT SUMM_ASIA SUMMARY-CONSOL2" xfId="1459"/>
    <cellStyle name="_Sheet3_CREDIT SUMM_ASIAPnLRisk" xfId="1460"/>
    <cellStyle name="_Sheet3_CREDIT SUMM_ASIAPnLRisk_06_0131B" xfId="1461"/>
    <cellStyle name="_Sheet3_CREDIT SUMM_ASIAPnLRisk_NEW VERSION_PPL" xfId="1462"/>
    <cellStyle name="_Sheet3_CREDIT SUMM_Credit Sales" xfId="1463"/>
    <cellStyle name="_Sheet3_CREDIT SUMM_Data" xfId="1464"/>
    <cellStyle name="_Sheet3_CREDIT SUMM_SUMMARY" xfId="1465"/>
    <cellStyle name="_Sheet3_Data" xfId="1466"/>
    <cellStyle name="_Sheet3_HK-PRC" xfId="1467"/>
    <cellStyle name="_Sheet3_HK-PRC_2005_PRF breakdown_Asia Credit Market" xfId="1468"/>
    <cellStyle name="_Sheet3_HK-PRC_21 Dec CM Daily" xfId="1469"/>
    <cellStyle name="_Sheet3_HK-PRC_ASIA SUMMARY-CONSOL2" xfId="1470"/>
    <cellStyle name="_Sheet3_HK-PRC_ASIAPnLRisk" xfId="1471"/>
    <cellStyle name="_Sheet3_HK-PRC_ASIAPnLRisk_06_0131B" xfId="1472"/>
    <cellStyle name="_Sheet3_HK-PRC_ASIAPnLRisk_NEW VERSION_PPL" xfId="1473"/>
    <cellStyle name="_Sheet3_HK-PRC_Credit Sales" xfId="1474"/>
    <cellStyle name="_Sheet3_HK-PRC_Data" xfId="1475"/>
    <cellStyle name="_Sheet3_HK-PRC_SUMMARY" xfId="1476"/>
    <cellStyle name="_Sheet3_INT DEALLIST" xfId="1477"/>
    <cellStyle name="_Sheet3_INVESTORS " xfId="1478"/>
    <cellStyle name="_Sheet3_Recon tracking" xfId="1479"/>
    <cellStyle name="_Sheet3_SGP" xfId="1480"/>
    <cellStyle name="_Sheet3_SGP_2005_PRF breakdown_Asia Credit Market" xfId="1481"/>
    <cellStyle name="_Sheet3_SGP_21 Dec CM Daily" xfId="1482"/>
    <cellStyle name="_Sheet3_SGP_ASIA SUMMARY-CONSOL2" xfId="1483"/>
    <cellStyle name="_Sheet3_SGP_ASIAPnLRisk" xfId="1484"/>
    <cellStyle name="_Sheet3_SGP_ASIAPnLRisk_06_0131B" xfId="1485"/>
    <cellStyle name="_Sheet3_SGP_ASIAPnLRisk_NEW VERSION_PPL" xfId="1486"/>
    <cellStyle name="_Sheet3_SGP_Credit Sales" xfId="1487"/>
    <cellStyle name="_Sheet3_SGP_Data" xfId="1488"/>
    <cellStyle name="_Sheet3_SGP_SUMMARY" xfId="1489"/>
    <cellStyle name="_Sheet3_SSG" xfId="1490"/>
    <cellStyle name="_Sheet3_SSG_2005_PRF breakdown_Asia Credit Market" xfId="1491"/>
    <cellStyle name="_Sheet3_SSG_21 Dec CM Daily" xfId="1492"/>
    <cellStyle name="_Sheet3_SSG_ASIA SUMMARY-CONSOL2" xfId="1493"/>
    <cellStyle name="_Sheet3_SSG_ASIAPnLRisk" xfId="1494"/>
    <cellStyle name="_Sheet3_SSG_ASIAPnLRisk_06_0131B" xfId="1495"/>
    <cellStyle name="_Sheet3_SSG_ASIAPnLRisk_NEW VERSION_PPL" xfId="1496"/>
    <cellStyle name="_Skybox" xfId="1497"/>
    <cellStyle name="_Skybox_Data" xfId="1498"/>
    <cellStyle name="_Skybox_Sheet1" xfId="1499"/>
    <cellStyle name="_Skybox_Stress" xfId="1500"/>
    <cellStyle name="_Skybox_Summary" xfId="1501"/>
    <cellStyle name="_SOX_Control_#8_Jan09_Data_as of 2-11-09 FV" xfId="1502"/>
    <cellStyle name="_Spot BS &amp; BII RWA" xfId="1503"/>
    <cellStyle name="_Spread Walk NEW_Budget ENT" xfId="1504"/>
    <cellStyle name="_SubHeading" xfId="1505"/>
    <cellStyle name="_SubHeading_management fee calc.071604" xfId="1506"/>
    <cellStyle name="_SubHeading_management fee calc.071604_Sheet1" xfId="1507"/>
    <cellStyle name="_SubHeading_management fee calc.071604_Stress" xfId="1508"/>
    <cellStyle name="_SubHeading_prestemp" xfId="1509"/>
    <cellStyle name="_SubHeading_prestemp_Sheet1" xfId="1510"/>
    <cellStyle name="_SubHeading_prestemp_Stress" xfId="1511"/>
    <cellStyle name="_Summary Table" xfId="1512"/>
    <cellStyle name="_Table" xfId="1513"/>
    <cellStyle name="_TableHead" xfId="1514"/>
    <cellStyle name="_TableRowHead" xfId="1515"/>
    <cellStyle name="_TableSuperHead" xfId="1516"/>
    <cellStyle name="_tradeadj download" xfId="1517"/>
    <cellStyle name="_tradeadj sep" xfId="1518"/>
    <cellStyle name="_TSS Outlook 9-21-07" xfId="1519"/>
    <cellStyle name="_unused" xfId="1520"/>
    <cellStyle name="_Update Assets Liquidity  Exits" xfId="1521"/>
    <cellStyle name="_Update Assets Liquidity  Exits_Sheet1" xfId="1522"/>
    <cellStyle name="_Update Assets Liquidity  Exits_Stress" xfId="1523"/>
    <cellStyle name="_Update Assets Liquidity  Exits_Summary" xfId="1524"/>
    <cellStyle name="_VIE MAC Matrix 020706_final" xfId="1525"/>
    <cellStyle name="_VIE MAC Matrix 030806" xfId="1526"/>
    <cellStyle name="_VIE MAC Matrix 041106 - Final" xfId="1527"/>
    <cellStyle name="_VIE MAC Matrix 091605" xfId="1528"/>
    <cellStyle name="_VIE MAC Matrix 11" xfId="1529"/>
    <cellStyle name="_VIE MAC Matrix 110805" xfId="1530"/>
    <cellStyle name="_YTD Chargeoffs-Recoveries" xfId="1531"/>
    <cellStyle name="_YTD Chargeoffs-Recoveries_FRB Rollforward Template Final 0409 _ana_comments" xfId="1532"/>
    <cellStyle name="_Z_TrackingJan17" xfId="1533"/>
    <cellStyle name="_Z_Waterfall_RevenueType(forPPT Oct14)" xfId="1534"/>
    <cellStyle name="£ BP" xfId="1535"/>
    <cellStyle name="¥ JY" xfId="1536"/>
    <cellStyle name="€" xfId="1537"/>
    <cellStyle name="=C:\WINDOWS\SYSTEM32\COMMAND.COM" xfId="1538"/>
    <cellStyle name="=C:\WINNT\SYSTEM32\COMMAND.COM" xfId="1539"/>
    <cellStyle name="•W€_DATABASE" xfId="1540"/>
    <cellStyle name="_x000b_À_x000d__x0014__x0016_À_x0018__x001a_À_x001d_" xfId="1541"/>
    <cellStyle name="0" xfId="1542"/>
    <cellStyle name="0%" xfId="1543"/>
    <cellStyle name="0,0_x000a__x000a_NA_x000a__x000a_" xfId="1544"/>
    <cellStyle name="0,0_x000d__x000a_NA_x000d__x000a_" xfId="1545"/>
    <cellStyle name="0.0" xfId="1546"/>
    <cellStyle name="0.0%" xfId="1547"/>
    <cellStyle name="0.0_Sheet1" xfId="1548"/>
    <cellStyle name="0.00" xfId="1549"/>
    <cellStyle name="0.00%" xfId="1550"/>
    <cellStyle name="0.00_Sheet1" xfId="1551"/>
    <cellStyle name="0_Sheet1" xfId="1552"/>
    <cellStyle name="0_Stress" xfId="1553"/>
    <cellStyle name="0IsBlank" xfId="1554"/>
    <cellStyle name="1" xfId="1555"/>
    <cellStyle name="1_03 final prod models" xfId="1556"/>
    <cellStyle name="1_04 Prod Walk" xfId="1557"/>
    <cellStyle name="1_10-25-02 ISC Review" xfId="1558"/>
    <cellStyle name="1_2002 TOTAL" xfId="1559"/>
    <cellStyle name="1_2003 AOP DECK Ademco" xfId="1560"/>
    <cellStyle name="1_2003 AOP Deck ADI" xfId="1561"/>
    <cellStyle name="1_2003 AOP DECK Fire" xfId="1562"/>
    <cellStyle name="1_2003 AOP Deck International" xfId="1563"/>
    <cellStyle name="1_2003 Fire Productivity Deck_Gilligan Review" xfId="1564"/>
    <cellStyle name="1_2003 Productivity Model v33 (External)" xfId="1565"/>
    <cellStyle name="1_2003 SBE Productivity Decks" xfId="1566"/>
    <cellStyle name="1_2003 Template Values" xfId="1567"/>
    <cellStyle name="1_2003_02 Costs structure" xfId="1568"/>
    <cellStyle name="1_2004scorecardna66fcst" xfId="1569"/>
    <cellStyle name="1_2005scorecardwwaop" xfId="1570"/>
    <cellStyle name="1_America Debt Schedule v 21" xfId="1571"/>
    <cellStyle name="1_AOP 2003 Germany MASTER" xfId="1572"/>
    <cellStyle name="1_AOP Productivity" xfId="1573"/>
    <cellStyle name="1_AOP_present_draft1" xfId="1574"/>
    <cellStyle name="1_BASELINEEUROPE" xfId="1575"/>
    <cellStyle name="1_CopyOfOI Walks" xfId="1576"/>
    <cellStyle name="1_cost category exercise1" xfId="1577"/>
    <cellStyle name="1_Cost Structure AOP 2003 US$" xfId="1578"/>
    <cellStyle name="1_Cost Structure Benelux USD" xfId="1579"/>
    <cellStyle name="1_Cost Structure mars 03" xfId="1580"/>
    <cellStyle name="1_Cost Structure Template v" xfId="1581"/>
    <cellStyle name="1_Cost Structure Template_sz_2002_2003" xfId="1582"/>
    <cellStyle name="1_Cost Structure Template240303" xfId="1583"/>
    <cellStyle name="1_Cost Structure Templatev2" xfId="1584"/>
    <cellStyle name="1_Dec QOR_productivity chart" xfId="1585"/>
    <cellStyle name="1_December QOR_Dec11" xfId="1586"/>
    <cellStyle name="1_discretionary" xfId="1587"/>
    <cellStyle name="1_discretionary2" xfId="1588"/>
    <cellStyle name="1_Download 11-09 13h" xfId="1589"/>
    <cellStyle name="1_Dynamic Sales 2" xfId="1590"/>
    <cellStyle name="1_ESS COST CATEGORY UPDATED" xfId="1591"/>
    <cellStyle name="1_ETrade Model (Updated February 12, 2008) v.4" xfId="1592"/>
    <cellStyle name="1_February MOR_Feb11" xfId="1593"/>
    <cellStyle name="1_GD_Project_2001.10.22" xfId="1594"/>
    <cellStyle name="1_HFM Productivty Model.xls Chart 1" xfId="1595"/>
    <cellStyle name="1_HFM Productivty Model.xls Chart 3" xfId="1596"/>
    <cellStyle name="1_HFM Productivty Model.xls Chart 6" xfId="1597"/>
    <cellStyle name="1_HFM Productivty Model.xls Chart 8" xfId="1598"/>
    <cellStyle name="1_hfm200484estscorecardwwhps" xfId="1599"/>
    <cellStyle name="1_ISC Productivity Fact Sheet" xfId="1600"/>
    <cellStyle name="1_Jan'03 QOR_productivity chart" xfId="1601"/>
    <cellStyle name="1_MFR Regional Template - LAR - August" xfId="1602"/>
    <cellStyle name="1_New Ops 2003.xls Chart 1" xfId="1603"/>
    <cellStyle name="1_New Ops 2003.xls Chart 10" xfId="1604"/>
    <cellStyle name="1_New Ops 2003.xls Chart 11" xfId="1605"/>
    <cellStyle name="1_New Ops 2003.xls Chart 12" xfId="1606"/>
    <cellStyle name="1_New Ops 2003.xls Chart 2" xfId="1607"/>
    <cellStyle name="1_New Ops 2003.xls Chart 3" xfId="1608"/>
    <cellStyle name="1_New Ops 2003.xls Chart 4" xfId="1609"/>
    <cellStyle name="1_New Ops 2003.xls Chart 5" xfId="1610"/>
    <cellStyle name="1_New Ops 2003.xls Chart 6" xfId="1611"/>
    <cellStyle name="1_New Ops 2003.xls Chart 7" xfId="1612"/>
    <cellStyle name="1_New Ops 2003.xls Chart 8" xfId="1613"/>
    <cellStyle name="1_New Ops 2003.xls Chart 9" xfId="1614"/>
    <cellStyle name="1_orders" xfId="1615"/>
    <cellStyle name="1_pace" xfId="1616"/>
    <cellStyle name="1_planp&amp;l_revised_24.02" xfId="1617"/>
    <cellStyle name="1_Prod Calc SFS 15 July 2002" xfId="1618"/>
    <cellStyle name="1_Prodcutivity Comparison_101002 Review" xfId="1619"/>
    <cellStyle name="1_Productivity by Quarter Access" xfId="1620"/>
    <cellStyle name="1_Productivity2003AOP" xfId="1621"/>
    <cellStyle name="1_Q1 2003 Actions" xfId="1622"/>
    <cellStyle name="1_Q3 and Q4 Estimate-IS Productivity Staff Mtg" xfId="1623"/>
    <cellStyle name="1_qtr3ESTITALYaug" xfId="1624"/>
    <cellStyle name="1_revised Revenue Composition" xfId="1625"/>
    <cellStyle name="1_September Scorecard - deep dive" xfId="1626"/>
    <cellStyle name="1_SFS Project Deck 2003V1" xfId="1627"/>
    <cellStyle name="1_sheets_planrev1" xfId="1628"/>
    <cellStyle name="1_Training Plan v3" xfId="1629"/>
    <cellStyle name="1_Volume Review_11.09" xfId="1630"/>
    <cellStyle name="1_WCap" xfId="1631"/>
    <cellStyle name="1000s (0)" xfId="1632"/>
    <cellStyle name="10Q" xfId="1633"/>
    <cellStyle name="10Q 2" xfId="1634"/>
    <cellStyle name="2" xfId="1635"/>
    <cellStyle name="2 Decimal Places" xfId="1636"/>
    <cellStyle name="2_Sheet1" xfId="1637"/>
    <cellStyle name="2_Stress" xfId="1638"/>
    <cellStyle name="20% - Accent1 10" xfId="1639"/>
    <cellStyle name="20% - Accent1 10 2" xfId="1640"/>
    <cellStyle name="20% - Accent1 10 2 2" xfId="1641"/>
    <cellStyle name="20% - Accent1 10 2 3" xfId="1642"/>
    <cellStyle name="20% - Accent1 11" xfId="1643"/>
    <cellStyle name="20% - Accent1 11 2" xfId="1644"/>
    <cellStyle name="20% - Accent1 11 2 2" xfId="1645"/>
    <cellStyle name="20% - Accent1 11 2 3" xfId="1646"/>
    <cellStyle name="20% - Accent1 12" xfId="1647"/>
    <cellStyle name="20% - Accent1 12 2" xfId="1648"/>
    <cellStyle name="20% - Accent1 12 2 2" xfId="1649"/>
    <cellStyle name="20% - Accent1 12 2 3" xfId="1650"/>
    <cellStyle name="20% - Accent1 13" xfId="1651"/>
    <cellStyle name="20% - Accent1 13 2" xfId="1652"/>
    <cellStyle name="20% - Accent1 13 2 2" xfId="1653"/>
    <cellStyle name="20% - Accent1 13 2 3" xfId="1654"/>
    <cellStyle name="20% - Accent1 14" xfId="1655"/>
    <cellStyle name="20% - Accent1 14 2" xfId="1656"/>
    <cellStyle name="20% - Accent1 14 2 2" xfId="1657"/>
    <cellStyle name="20% - Accent1 14 2 3" xfId="1658"/>
    <cellStyle name="20% - Accent1 15" xfId="1659"/>
    <cellStyle name="20% - Accent1 15 2" xfId="1660"/>
    <cellStyle name="20% - Accent1 15 2 2" xfId="1661"/>
    <cellStyle name="20% - Accent1 15 2 3" xfId="1662"/>
    <cellStyle name="20% - Accent1 16" xfId="1663"/>
    <cellStyle name="20% - Accent1 16 2" xfId="1664"/>
    <cellStyle name="20% - Accent1 16 2 2" xfId="1665"/>
    <cellStyle name="20% - Accent1 16 2 3" xfId="1666"/>
    <cellStyle name="20% - Accent1 17" xfId="1667"/>
    <cellStyle name="20% - Accent1 17 2" xfId="1668"/>
    <cellStyle name="20% - Accent1 17 2 2" xfId="1669"/>
    <cellStyle name="20% - Accent1 17 2 3" xfId="1670"/>
    <cellStyle name="20% - Accent1 18" xfId="1671"/>
    <cellStyle name="20% - Accent1 18 2" xfId="1672"/>
    <cellStyle name="20% - Accent1 18 2 2" xfId="1673"/>
    <cellStyle name="20% - Accent1 18 2 3" xfId="1674"/>
    <cellStyle name="20% - Accent1 19" xfId="1675"/>
    <cellStyle name="20% - Accent1 19 2" xfId="1676"/>
    <cellStyle name="20% - Accent1 19 2 2" xfId="1677"/>
    <cellStyle name="20% - Accent1 19 2 3" xfId="1678"/>
    <cellStyle name="20% - Accent1 2" xfId="1679"/>
    <cellStyle name="20% - Accent1 2 2" xfId="1680"/>
    <cellStyle name="20% - Accent1 2 3" xfId="1681"/>
    <cellStyle name="20% - Accent1 2 4" xfId="1682"/>
    <cellStyle name="20% - Accent1 2 5" xfId="1683"/>
    <cellStyle name="20% - Accent1 20" xfId="1684"/>
    <cellStyle name="20% - Accent1 20 2" xfId="1685"/>
    <cellStyle name="20% - Accent1 20 2 2" xfId="1686"/>
    <cellStyle name="20% - Accent1 20 2 3" xfId="1687"/>
    <cellStyle name="20% - Accent1 21" xfId="1688"/>
    <cellStyle name="20% - Accent1 21 2" xfId="1689"/>
    <cellStyle name="20% - Accent1 21 2 2" xfId="1690"/>
    <cellStyle name="20% - Accent1 21 2 3" xfId="1691"/>
    <cellStyle name="20% - Accent1 22" xfId="1692"/>
    <cellStyle name="20% - Accent1 23" xfId="1693"/>
    <cellStyle name="20% - Accent1 24" xfId="1694"/>
    <cellStyle name="20% - Accent1 25" xfId="1695"/>
    <cellStyle name="20% - Accent1 26" xfId="1696"/>
    <cellStyle name="20% - Accent1 27" xfId="1697"/>
    <cellStyle name="20% - Accent1 28" xfId="1698"/>
    <cellStyle name="20% - Accent1 29" xfId="1699"/>
    <cellStyle name="20% - Accent1 3" xfId="1700"/>
    <cellStyle name="20% - Accent1 3 2" xfId="1701"/>
    <cellStyle name="20% - Accent1 3 3" xfId="1702"/>
    <cellStyle name="20% - Accent1 3 4" xfId="1703"/>
    <cellStyle name="20% - Accent1 30" xfId="1704"/>
    <cellStyle name="20% - Accent1 31" xfId="1705"/>
    <cellStyle name="20% - Accent1 32" xfId="1706"/>
    <cellStyle name="20% - Accent1 33" xfId="1707"/>
    <cellStyle name="20% - Accent1 34" xfId="1708"/>
    <cellStyle name="20% - Accent1 35" xfId="1709"/>
    <cellStyle name="20% - Accent1 36" xfId="1710"/>
    <cellStyle name="20% - Accent1 4" xfId="1711"/>
    <cellStyle name="20% - Accent1 4 2" xfId="1712"/>
    <cellStyle name="20% - Accent1 4 3" xfId="1713"/>
    <cellStyle name="20% - Accent1 4 4" xfId="1714"/>
    <cellStyle name="20% - Accent1 5" xfId="1715"/>
    <cellStyle name="20% - Accent1 5 2" xfId="1716"/>
    <cellStyle name="20% - Accent1 6" xfId="1717"/>
    <cellStyle name="20% - Accent1 6 2" xfId="1718"/>
    <cellStyle name="20% - Accent1 6 2 2" xfId="1719"/>
    <cellStyle name="20% - Accent1 6 2 3" xfId="1720"/>
    <cellStyle name="20% - Accent1 7" xfId="1721"/>
    <cellStyle name="20% - Accent1 7 2" xfId="1722"/>
    <cellStyle name="20% - Accent1 7 2 2" xfId="1723"/>
    <cellStyle name="20% - Accent1 7 2 3" xfId="1724"/>
    <cellStyle name="20% - Accent1 8" xfId="1725"/>
    <cellStyle name="20% - Accent1 8 2" xfId="1726"/>
    <cellStyle name="20% - Accent1 8 2 2" xfId="1727"/>
    <cellStyle name="20% - Accent1 8 2 3" xfId="1728"/>
    <cellStyle name="20% - Accent1 9" xfId="1729"/>
    <cellStyle name="20% - Accent1 9 2" xfId="1730"/>
    <cellStyle name="20% - Accent1 9 2 2" xfId="1731"/>
    <cellStyle name="20% - Accent1 9 2 3" xfId="1732"/>
    <cellStyle name="20% - Accent2 10" xfId="1733"/>
    <cellStyle name="20% - Accent2 10 2" xfId="1734"/>
    <cellStyle name="20% - Accent2 10 2 2" xfId="1735"/>
    <cellStyle name="20% - Accent2 10 2 3" xfId="1736"/>
    <cellStyle name="20% - Accent2 11" xfId="1737"/>
    <cellStyle name="20% - Accent2 11 2" xfId="1738"/>
    <cellStyle name="20% - Accent2 11 2 2" xfId="1739"/>
    <cellStyle name="20% - Accent2 11 2 3" xfId="1740"/>
    <cellStyle name="20% - Accent2 12" xfId="1741"/>
    <cellStyle name="20% - Accent2 12 2" xfId="1742"/>
    <cellStyle name="20% - Accent2 12 2 2" xfId="1743"/>
    <cellStyle name="20% - Accent2 12 2 3" xfId="1744"/>
    <cellStyle name="20% - Accent2 13" xfId="1745"/>
    <cellStyle name="20% - Accent2 13 2" xfId="1746"/>
    <cellStyle name="20% - Accent2 13 2 2" xfId="1747"/>
    <cellStyle name="20% - Accent2 13 2 3" xfId="1748"/>
    <cellStyle name="20% - Accent2 14" xfId="1749"/>
    <cellStyle name="20% - Accent2 14 2" xfId="1750"/>
    <cellStyle name="20% - Accent2 14 2 2" xfId="1751"/>
    <cellStyle name="20% - Accent2 14 2 3" xfId="1752"/>
    <cellStyle name="20% - Accent2 15" xfId="1753"/>
    <cellStyle name="20% - Accent2 15 2" xfId="1754"/>
    <cellStyle name="20% - Accent2 15 2 2" xfId="1755"/>
    <cellStyle name="20% - Accent2 15 2 3" xfId="1756"/>
    <cellStyle name="20% - Accent2 16" xfId="1757"/>
    <cellStyle name="20% - Accent2 16 2" xfId="1758"/>
    <cellStyle name="20% - Accent2 16 2 2" xfId="1759"/>
    <cellStyle name="20% - Accent2 16 2 3" xfId="1760"/>
    <cellStyle name="20% - Accent2 17" xfId="1761"/>
    <cellStyle name="20% - Accent2 17 2" xfId="1762"/>
    <cellStyle name="20% - Accent2 17 2 2" xfId="1763"/>
    <cellStyle name="20% - Accent2 17 2 3" xfId="1764"/>
    <cellStyle name="20% - Accent2 18" xfId="1765"/>
    <cellStyle name="20% - Accent2 18 2" xfId="1766"/>
    <cellStyle name="20% - Accent2 18 2 2" xfId="1767"/>
    <cellStyle name="20% - Accent2 18 2 3" xfId="1768"/>
    <cellStyle name="20% - Accent2 19" xfId="1769"/>
    <cellStyle name="20% - Accent2 19 2" xfId="1770"/>
    <cellStyle name="20% - Accent2 19 2 2" xfId="1771"/>
    <cellStyle name="20% - Accent2 19 2 3" xfId="1772"/>
    <cellStyle name="20% - Accent2 2" xfId="1773"/>
    <cellStyle name="20% - Accent2 2 2" xfId="1774"/>
    <cellStyle name="20% - Accent2 2 3" xfId="1775"/>
    <cellStyle name="20% - Accent2 2 4" xfId="1776"/>
    <cellStyle name="20% - Accent2 2 5" xfId="1777"/>
    <cellStyle name="20% - Accent2 20" xfId="1778"/>
    <cellStyle name="20% - Accent2 20 2" xfId="1779"/>
    <cellStyle name="20% - Accent2 20 2 2" xfId="1780"/>
    <cellStyle name="20% - Accent2 20 2 3" xfId="1781"/>
    <cellStyle name="20% - Accent2 21" xfId="1782"/>
    <cellStyle name="20% - Accent2 21 2" xfId="1783"/>
    <cellStyle name="20% - Accent2 21 2 2" xfId="1784"/>
    <cellStyle name="20% - Accent2 21 2 3" xfId="1785"/>
    <cellStyle name="20% - Accent2 22" xfId="1786"/>
    <cellStyle name="20% - Accent2 23" xfId="1787"/>
    <cellStyle name="20% - Accent2 24" xfId="1788"/>
    <cellStyle name="20% - Accent2 25" xfId="1789"/>
    <cellStyle name="20% - Accent2 26" xfId="1790"/>
    <cellStyle name="20% - Accent2 27" xfId="1791"/>
    <cellStyle name="20% - Accent2 28" xfId="1792"/>
    <cellStyle name="20% - Accent2 29" xfId="1793"/>
    <cellStyle name="20% - Accent2 3" xfId="1794"/>
    <cellStyle name="20% - Accent2 3 2" xfId="1795"/>
    <cellStyle name="20% - Accent2 3 3" xfId="1796"/>
    <cellStyle name="20% - Accent2 3 4" xfId="1797"/>
    <cellStyle name="20% - Accent2 30" xfId="1798"/>
    <cellStyle name="20% - Accent2 31" xfId="1799"/>
    <cellStyle name="20% - Accent2 32" xfId="1800"/>
    <cellStyle name="20% - Accent2 33" xfId="1801"/>
    <cellStyle name="20% - Accent2 34" xfId="1802"/>
    <cellStyle name="20% - Accent2 35" xfId="1803"/>
    <cellStyle name="20% - Accent2 36" xfId="1804"/>
    <cellStyle name="20% - Accent2 4" xfId="1805"/>
    <cellStyle name="20% - Accent2 4 2" xfId="1806"/>
    <cellStyle name="20% - Accent2 4 3" xfId="1807"/>
    <cellStyle name="20% - Accent2 4 4" xfId="1808"/>
    <cellStyle name="20% - Accent2 5" xfId="1809"/>
    <cellStyle name="20% - Accent2 5 2" xfId="1810"/>
    <cellStyle name="20% - Accent2 6" xfId="1811"/>
    <cellStyle name="20% - Accent2 6 2" xfId="1812"/>
    <cellStyle name="20% - Accent2 6 2 2" xfId="1813"/>
    <cellStyle name="20% - Accent2 6 2 3" xfId="1814"/>
    <cellStyle name="20% - Accent2 7" xfId="1815"/>
    <cellStyle name="20% - Accent2 7 2" xfId="1816"/>
    <cellStyle name="20% - Accent2 7 2 2" xfId="1817"/>
    <cellStyle name="20% - Accent2 7 2 3" xfId="1818"/>
    <cellStyle name="20% - Accent2 8" xfId="1819"/>
    <cellStyle name="20% - Accent2 8 2" xfId="1820"/>
    <cellStyle name="20% - Accent2 8 2 2" xfId="1821"/>
    <cellStyle name="20% - Accent2 8 2 3" xfId="1822"/>
    <cellStyle name="20% - Accent2 9" xfId="1823"/>
    <cellStyle name="20% - Accent2 9 2" xfId="1824"/>
    <cellStyle name="20% - Accent2 9 2 2" xfId="1825"/>
    <cellStyle name="20% - Accent2 9 2 3" xfId="1826"/>
    <cellStyle name="20% - Accent3 10" xfId="1827"/>
    <cellStyle name="20% - Accent3 10 2" xfId="1828"/>
    <cellStyle name="20% - Accent3 10 2 2" xfId="1829"/>
    <cellStyle name="20% - Accent3 10 2 3" xfId="1830"/>
    <cellStyle name="20% - Accent3 11" xfId="1831"/>
    <cellStyle name="20% - Accent3 11 2" xfId="1832"/>
    <cellStyle name="20% - Accent3 11 2 2" xfId="1833"/>
    <cellStyle name="20% - Accent3 11 2 3" xfId="1834"/>
    <cellStyle name="20% - Accent3 12" xfId="1835"/>
    <cellStyle name="20% - Accent3 12 2" xfId="1836"/>
    <cellStyle name="20% - Accent3 12 2 2" xfId="1837"/>
    <cellStyle name="20% - Accent3 12 2 3" xfId="1838"/>
    <cellStyle name="20% - Accent3 13" xfId="1839"/>
    <cellStyle name="20% - Accent3 13 2" xfId="1840"/>
    <cellStyle name="20% - Accent3 13 2 2" xfId="1841"/>
    <cellStyle name="20% - Accent3 13 2 3" xfId="1842"/>
    <cellStyle name="20% - Accent3 14" xfId="1843"/>
    <cellStyle name="20% - Accent3 14 2" xfId="1844"/>
    <cellStyle name="20% - Accent3 14 2 2" xfId="1845"/>
    <cellStyle name="20% - Accent3 14 2 3" xfId="1846"/>
    <cellStyle name="20% - Accent3 15" xfId="1847"/>
    <cellStyle name="20% - Accent3 15 2" xfId="1848"/>
    <cellStyle name="20% - Accent3 15 2 2" xfId="1849"/>
    <cellStyle name="20% - Accent3 15 2 3" xfId="1850"/>
    <cellStyle name="20% - Accent3 16" xfId="1851"/>
    <cellStyle name="20% - Accent3 16 2" xfId="1852"/>
    <cellStyle name="20% - Accent3 16 2 2" xfId="1853"/>
    <cellStyle name="20% - Accent3 16 2 3" xfId="1854"/>
    <cellStyle name="20% - Accent3 17" xfId="1855"/>
    <cellStyle name="20% - Accent3 17 2" xfId="1856"/>
    <cellStyle name="20% - Accent3 17 2 2" xfId="1857"/>
    <cellStyle name="20% - Accent3 17 2 3" xfId="1858"/>
    <cellStyle name="20% - Accent3 18" xfId="1859"/>
    <cellStyle name="20% - Accent3 18 2" xfId="1860"/>
    <cellStyle name="20% - Accent3 18 2 2" xfId="1861"/>
    <cellStyle name="20% - Accent3 18 2 3" xfId="1862"/>
    <cellStyle name="20% - Accent3 19" xfId="1863"/>
    <cellStyle name="20% - Accent3 19 2" xfId="1864"/>
    <cellStyle name="20% - Accent3 19 2 2" xfId="1865"/>
    <cellStyle name="20% - Accent3 19 2 3" xfId="1866"/>
    <cellStyle name="20% - Accent3 2" xfId="1867"/>
    <cellStyle name="20% - Accent3 2 2" xfId="1868"/>
    <cellStyle name="20% - Accent3 2 3" xfId="1869"/>
    <cellStyle name="20% - Accent3 2 4" xfId="1870"/>
    <cellStyle name="20% - Accent3 2 5" xfId="1871"/>
    <cellStyle name="20% - Accent3 20" xfId="1872"/>
    <cellStyle name="20% - Accent3 20 2" xfId="1873"/>
    <cellStyle name="20% - Accent3 20 2 2" xfId="1874"/>
    <cellStyle name="20% - Accent3 20 2 3" xfId="1875"/>
    <cellStyle name="20% - Accent3 21" xfId="1876"/>
    <cellStyle name="20% - Accent3 21 2" xfId="1877"/>
    <cellStyle name="20% - Accent3 21 2 2" xfId="1878"/>
    <cellStyle name="20% - Accent3 21 2 3" xfId="1879"/>
    <cellStyle name="20% - Accent3 22" xfId="1880"/>
    <cellStyle name="20% - Accent3 23" xfId="1881"/>
    <cellStyle name="20% - Accent3 24" xfId="1882"/>
    <cellStyle name="20% - Accent3 25" xfId="1883"/>
    <cellStyle name="20% - Accent3 26" xfId="1884"/>
    <cellStyle name="20% - Accent3 27" xfId="1885"/>
    <cellStyle name="20% - Accent3 28" xfId="1886"/>
    <cellStyle name="20% - Accent3 29" xfId="1887"/>
    <cellStyle name="20% - Accent3 3" xfId="1888"/>
    <cellStyle name="20% - Accent3 3 2" xfId="1889"/>
    <cellStyle name="20% - Accent3 3 3" xfId="1890"/>
    <cellStyle name="20% - Accent3 3 4" xfId="1891"/>
    <cellStyle name="20% - Accent3 30" xfId="1892"/>
    <cellStyle name="20% - Accent3 31" xfId="1893"/>
    <cellStyle name="20% - Accent3 32" xfId="1894"/>
    <cellStyle name="20% - Accent3 33" xfId="1895"/>
    <cellStyle name="20% - Accent3 34" xfId="1896"/>
    <cellStyle name="20% - Accent3 35" xfId="1897"/>
    <cellStyle name="20% - Accent3 36" xfId="1898"/>
    <cellStyle name="20% - Accent3 4" xfId="1899"/>
    <cellStyle name="20% - Accent3 4 2" xfId="1900"/>
    <cellStyle name="20% - Accent3 4 3" xfId="1901"/>
    <cellStyle name="20% - Accent3 4 4" xfId="1902"/>
    <cellStyle name="20% - Accent3 5" xfId="1903"/>
    <cellStyle name="20% - Accent3 5 2" xfId="1904"/>
    <cellStyle name="20% - Accent3 6" xfId="1905"/>
    <cellStyle name="20% - Accent3 6 2" xfId="1906"/>
    <cellStyle name="20% - Accent3 6 2 2" xfId="1907"/>
    <cellStyle name="20% - Accent3 6 2 3" xfId="1908"/>
    <cellStyle name="20% - Accent3 7" xfId="1909"/>
    <cellStyle name="20% - Accent3 7 2" xfId="1910"/>
    <cellStyle name="20% - Accent3 7 2 2" xfId="1911"/>
    <cellStyle name="20% - Accent3 7 2 3" xfId="1912"/>
    <cellStyle name="20% - Accent3 8" xfId="1913"/>
    <cellStyle name="20% - Accent3 8 2" xfId="1914"/>
    <cellStyle name="20% - Accent3 8 2 2" xfId="1915"/>
    <cellStyle name="20% - Accent3 8 2 3" xfId="1916"/>
    <cellStyle name="20% - Accent3 9" xfId="1917"/>
    <cellStyle name="20% - Accent3 9 2" xfId="1918"/>
    <cellStyle name="20% - Accent3 9 2 2" xfId="1919"/>
    <cellStyle name="20% - Accent3 9 2 3" xfId="1920"/>
    <cellStyle name="20% - Accent4 10" xfId="1921"/>
    <cellStyle name="20% - Accent4 10 2" xfId="1922"/>
    <cellStyle name="20% - Accent4 10 2 2" xfId="1923"/>
    <cellStyle name="20% - Accent4 10 2 3" xfId="1924"/>
    <cellStyle name="20% - Accent4 11" xfId="1925"/>
    <cellStyle name="20% - Accent4 11 2" xfId="1926"/>
    <cellStyle name="20% - Accent4 11 2 2" xfId="1927"/>
    <cellStyle name="20% - Accent4 11 2 3" xfId="1928"/>
    <cellStyle name="20% - Accent4 12" xfId="1929"/>
    <cellStyle name="20% - Accent4 12 2" xfId="1930"/>
    <cellStyle name="20% - Accent4 12 2 2" xfId="1931"/>
    <cellStyle name="20% - Accent4 12 2 3" xfId="1932"/>
    <cellStyle name="20% - Accent4 13" xfId="1933"/>
    <cellStyle name="20% - Accent4 13 2" xfId="1934"/>
    <cellStyle name="20% - Accent4 13 2 2" xfId="1935"/>
    <cellStyle name="20% - Accent4 13 2 3" xfId="1936"/>
    <cellStyle name="20% - Accent4 14" xfId="1937"/>
    <cellStyle name="20% - Accent4 14 2" xfId="1938"/>
    <cellStyle name="20% - Accent4 14 2 2" xfId="1939"/>
    <cellStyle name="20% - Accent4 14 2 3" xfId="1940"/>
    <cellStyle name="20% - Accent4 15" xfId="1941"/>
    <cellStyle name="20% - Accent4 15 2" xfId="1942"/>
    <cellStyle name="20% - Accent4 15 2 2" xfId="1943"/>
    <cellStyle name="20% - Accent4 15 2 3" xfId="1944"/>
    <cellStyle name="20% - Accent4 16" xfId="1945"/>
    <cellStyle name="20% - Accent4 16 2" xfId="1946"/>
    <cellStyle name="20% - Accent4 16 2 2" xfId="1947"/>
    <cellStyle name="20% - Accent4 16 2 3" xfId="1948"/>
    <cellStyle name="20% - Accent4 17" xfId="1949"/>
    <cellStyle name="20% - Accent4 17 2" xfId="1950"/>
    <cellStyle name="20% - Accent4 17 2 2" xfId="1951"/>
    <cellStyle name="20% - Accent4 17 2 3" xfId="1952"/>
    <cellStyle name="20% - Accent4 18" xfId="1953"/>
    <cellStyle name="20% - Accent4 18 2" xfId="1954"/>
    <cellStyle name="20% - Accent4 18 2 2" xfId="1955"/>
    <cellStyle name="20% - Accent4 18 2 3" xfId="1956"/>
    <cellStyle name="20% - Accent4 19" xfId="1957"/>
    <cellStyle name="20% - Accent4 19 2" xfId="1958"/>
    <cellStyle name="20% - Accent4 19 2 2" xfId="1959"/>
    <cellStyle name="20% - Accent4 19 2 3" xfId="1960"/>
    <cellStyle name="20% - Accent4 2" xfId="1961"/>
    <cellStyle name="20% - Accent4 2 2" xfId="1962"/>
    <cellStyle name="20% - Accent4 2 3" xfId="1963"/>
    <cellStyle name="20% - Accent4 2 4" xfId="1964"/>
    <cellStyle name="20% - Accent4 2 5" xfId="1965"/>
    <cellStyle name="20% - Accent4 20" xfId="1966"/>
    <cellStyle name="20% - Accent4 20 2" xfId="1967"/>
    <cellStyle name="20% - Accent4 20 2 2" xfId="1968"/>
    <cellStyle name="20% - Accent4 20 2 3" xfId="1969"/>
    <cellStyle name="20% - Accent4 21" xfId="1970"/>
    <cellStyle name="20% - Accent4 21 2" xfId="1971"/>
    <cellStyle name="20% - Accent4 21 2 2" xfId="1972"/>
    <cellStyle name="20% - Accent4 21 2 3" xfId="1973"/>
    <cellStyle name="20% - Accent4 22" xfId="1974"/>
    <cellStyle name="20% - Accent4 23" xfId="1975"/>
    <cellStyle name="20% - Accent4 24" xfId="1976"/>
    <cellStyle name="20% - Accent4 25" xfId="1977"/>
    <cellStyle name="20% - Accent4 26" xfId="1978"/>
    <cellStyle name="20% - Accent4 27" xfId="1979"/>
    <cellStyle name="20% - Accent4 28" xfId="1980"/>
    <cellStyle name="20% - Accent4 29" xfId="1981"/>
    <cellStyle name="20% - Accent4 3" xfId="1982"/>
    <cellStyle name="20% - Accent4 3 2" xfId="1983"/>
    <cellStyle name="20% - Accent4 3 3" xfId="1984"/>
    <cellStyle name="20% - Accent4 3 4" xfId="1985"/>
    <cellStyle name="20% - Accent4 30" xfId="1986"/>
    <cellStyle name="20% - Accent4 31" xfId="1987"/>
    <cellStyle name="20% - Accent4 32" xfId="1988"/>
    <cellStyle name="20% - Accent4 33" xfId="1989"/>
    <cellStyle name="20% - Accent4 34" xfId="1990"/>
    <cellStyle name="20% - Accent4 35" xfId="1991"/>
    <cellStyle name="20% - Accent4 36" xfId="1992"/>
    <cellStyle name="20% - Accent4 4" xfId="1993"/>
    <cellStyle name="20% - Accent4 4 2" xfId="1994"/>
    <cellStyle name="20% - Accent4 4 3" xfId="1995"/>
    <cellStyle name="20% - Accent4 4 4" xfId="1996"/>
    <cellStyle name="20% - Accent4 5" xfId="1997"/>
    <cellStyle name="20% - Accent4 5 2" xfId="1998"/>
    <cellStyle name="20% - Accent4 6" xfId="1999"/>
    <cellStyle name="20% - Accent4 6 2" xfId="2000"/>
    <cellStyle name="20% - Accent4 6 2 2" xfId="2001"/>
    <cellStyle name="20% - Accent4 6 2 3" xfId="2002"/>
    <cellStyle name="20% - Accent4 7" xfId="2003"/>
    <cellStyle name="20% - Accent4 7 2" xfId="2004"/>
    <cellStyle name="20% - Accent4 7 2 2" xfId="2005"/>
    <cellStyle name="20% - Accent4 7 2 3" xfId="2006"/>
    <cellStyle name="20% - Accent4 8" xfId="2007"/>
    <cellStyle name="20% - Accent4 8 2" xfId="2008"/>
    <cellStyle name="20% - Accent4 8 2 2" xfId="2009"/>
    <cellStyle name="20% - Accent4 8 2 3" xfId="2010"/>
    <cellStyle name="20% - Accent4 9" xfId="2011"/>
    <cellStyle name="20% - Accent4 9 2" xfId="2012"/>
    <cellStyle name="20% - Accent4 9 2 2" xfId="2013"/>
    <cellStyle name="20% - Accent4 9 2 3" xfId="2014"/>
    <cellStyle name="20% - Accent5 10" xfId="2015"/>
    <cellStyle name="20% - Accent5 10 2" xfId="2016"/>
    <cellStyle name="20% - Accent5 10 2 2" xfId="2017"/>
    <cellStyle name="20% - Accent5 10 2 3" xfId="2018"/>
    <cellStyle name="20% - Accent5 11" xfId="2019"/>
    <cellStyle name="20% - Accent5 11 2" xfId="2020"/>
    <cellStyle name="20% - Accent5 11 2 2" xfId="2021"/>
    <cellStyle name="20% - Accent5 11 2 3" xfId="2022"/>
    <cellStyle name="20% - Accent5 12" xfId="2023"/>
    <cellStyle name="20% - Accent5 12 2" xfId="2024"/>
    <cellStyle name="20% - Accent5 12 2 2" xfId="2025"/>
    <cellStyle name="20% - Accent5 12 2 3" xfId="2026"/>
    <cellStyle name="20% - Accent5 13" xfId="2027"/>
    <cellStyle name="20% - Accent5 13 2" xfId="2028"/>
    <cellStyle name="20% - Accent5 13 2 2" xfId="2029"/>
    <cellStyle name="20% - Accent5 13 2 3" xfId="2030"/>
    <cellStyle name="20% - Accent5 14" xfId="2031"/>
    <cellStyle name="20% - Accent5 14 2" xfId="2032"/>
    <cellStyle name="20% - Accent5 14 2 2" xfId="2033"/>
    <cellStyle name="20% - Accent5 14 2 3" xfId="2034"/>
    <cellStyle name="20% - Accent5 15" xfId="2035"/>
    <cellStyle name="20% - Accent5 15 2" xfId="2036"/>
    <cellStyle name="20% - Accent5 15 2 2" xfId="2037"/>
    <cellStyle name="20% - Accent5 15 2 3" xfId="2038"/>
    <cellStyle name="20% - Accent5 16" xfId="2039"/>
    <cellStyle name="20% - Accent5 16 2" xfId="2040"/>
    <cellStyle name="20% - Accent5 16 2 2" xfId="2041"/>
    <cellStyle name="20% - Accent5 16 2 3" xfId="2042"/>
    <cellStyle name="20% - Accent5 17" xfId="2043"/>
    <cellStyle name="20% - Accent5 17 2" xfId="2044"/>
    <cellStyle name="20% - Accent5 17 2 2" xfId="2045"/>
    <cellStyle name="20% - Accent5 17 2 3" xfId="2046"/>
    <cellStyle name="20% - Accent5 18" xfId="2047"/>
    <cellStyle name="20% - Accent5 18 2" xfId="2048"/>
    <cellStyle name="20% - Accent5 18 2 2" xfId="2049"/>
    <cellStyle name="20% - Accent5 18 2 3" xfId="2050"/>
    <cellStyle name="20% - Accent5 19" xfId="2051"/>
    <cellStyle name="20% - Accent5 19 2" xfId="2052"/>
    <cellStyle name="20% - Accent5 19 2 2" xfId="2053"/>
    <cellStyle name="20% - Accent5 19 2 3" xfId="2054"/>
    <cellStyle name="20% - Accent5 2" xfId="2055"/>
    <cellStyle name="20% - Accent5 2 2" xfId="2056"/>
    <cellStyle name="20% - Accent5 2 3" xfId="2057"/>
    <cellStyle name="20% - Accent5 2 4" xfId="2058"/>
    <cellStyle name="20% - Accent5 2 5" xfId="2059"/>
    <cellStyle name="20% - Accent5 20" xfId="2060"/>
    <cellStyle name="20% - Accent5 20 2" xfId="2061"/>
    <cellStyle name="20% - Accent5 20 2 2" xfId="2062"/>
    <cellStyle name="20% - Accent5 20 2 3" xfId="2063"/>
    <cellStyle name="20% - Accent5 21" xfId="2064"/>
    <cellStyle name="20% - Accent5 21 2" xfId="2065"/>
    <cellStyle name="20% - Accent5 21 2 2" xfId="2066"/>
    <cellStyle name="20% - Accent5 21 2 3" xfId="2067"/>
    <cellStyle name="20% - Accent5 22" xfId="2068"/>
    <cellStyle name="20% - Accent5 23" xfId="2069"/>
    <cellStyle name="20% - Accent5 24" xfId="2070"/>
    <cellStyle name="20% - Accent5 25" xfId="2071"/>
    <cellStyle name="20% - Accent5 26" xfId="2072"/>
    <cellStyle name="20% - Accent5 27" xfId="2073"/>
    <cellStyle name="20% - Accent5 28" xfId="2074"/>
    <cellStyle name="20% - Accent5 29" xfId="2075"/>
    <cellStyle name="20% - Accent5 3" xfId="2076"/>
    <cellStyle name="20% - Accent5 3 2" xfId="2077"/>
    <cellStyle name="20% - Accent5 3 3" xfId="2078"/>
    <cellStyle name="20% - Accent5 3 4" xfId="2079"/>
    <cellStyle name="20% - Accent5 30" xfId="2080"/>
    <cellStyle name="20% - Accent5 31" xfId="2081"/>
    <cellStyle name="20% - Accent5 32" xfId="2082"/>
    <cellStyle name="20% - Accent5 33" xfId="2083"/>
    <cellStyle name="20% - Accent5 34" xfId="2084"/>
    <cellStyle name="20% - Accent5 35" xfId="2085"/>
    <cellStyle name="20% - Accent5 36" xfId="2086"/>
    <cellStyle name="20% - Accent5 4" xfId="2087"/>
    <cellStyle name="20% - Accent5 4 2" xfId="2088"/>
    <cellStyle name="20% - Accent5 4 3" xfId="2089"/>
    <cellStyle name="20% - Accent5 4 4" xfId="2090"/>
    <cellStyle name="20% - Accent5 5" xfId="2091"/>
    <cellStyle name="20% - Accent5 5 2" xfId="2092"/>
    <cellStyle name="20% - Accent5 6" xfId="2093"/>
    <cellStyle name="20% - Accent5 6 2" xfId="2094"/>
    <cellStyle name="20% - Accent5 6 2 2" xfId="2095"/>
    <cellStyle name="20% - Accent5 6 2 3" xfId="2096"/>
    <cellStyle name="20% - Accent5 7" xfId="2097"/>
    <cellStyle name="20% - Accent5 7 2" xfId="2098"/>
    <cellStyle name="20% - Accent5 7 2 2" xfId="2099"/>
    <cellStyle name="20% - Accent5 7 2 3" xfId="2100"/>
    <cellStyle name="20% - Accent5 8" xfId="2101"/>
    <cellStyle name="20% - Accent5 8 2" xfId="2102"/>
    <cellStyle name="20% - Accent5 8 2 2" xfId="2103"/>
    <cellStyle name="20% - Accent5 8 2 3" xfId="2104"/>
    <cellStyle name="20% - Accent5 9" xfId="2105"/>
    <cellStyle name="20% - Accent5 9 2" xfId="2106"/>
    <cellStyle name="20% - Accent5 9 2 2" xfId="2107"/>
    <cellStyle name="20% - Accent5 9 2 3" xfId="2108"/>
    <cellStyle name="20% - Accent6 10" xfId="2109"/>
    <cellStyle name="20% - Accent6 10 2" xfId="2110"/>
    <cellStyle name="20% - Accent6 10 2 2" xfId="2111"/>
    <cellStyle name="20% - Accent6 10 2 3" xfId="2112"/>
    <cellStyle name="20% - Accent6 11" xfId="2113"/>
    <cellStyle name="20% - Accent6 11 2" xfId="2114"/>
    <cellStyle name="20% - Accent6 11 2 2" xfId="2115"/>
    <cellStyle name="20% - Accent6 11 2 3" xfId="2116"/>
    <cellStyle name="20% - Accent6 12" xfId="2117"/>
    <cellStyle name="20% - Accent6 12 2" xfId="2118"/>
    <cellStyle name="20% - Accent6 12 2 2" xfId="2119"/>
    <cellStyle name="20% - Accent6 12 2 3" xfId="2120"/>
    <cellStyle name="20% - Accent6 13" xfId="2121"/>
    <cellStyle name="20% - Accent6 13 2" xfId="2122"/>
    <cellStyle name="20% - Accent6 13 2 2" xfId="2123"/>
    <cellStyle name="20% - Accent6 13 2 3" xfId="2124"/>
    <cellStyle name="20% - Accent6 14" xfId="2125"/>
    <cellStyle name="20% - Accent6 14 2" xfId="2126"/>
    <cellStyle name="20% - Accent6 14 2 2" xfId="2127"/>
    <cellStyle name="20% - Accent6 14 2 3" xfId="2128"/>
    <cellStyle name="20% - Accent6 15" xfId="2129"/>
    <cellStyle name="20% - Accent6 15 2" xfId="2130"/>
    <cellStyle name="20% - Accent6 15 2 2" xfId="2131"/>
    <cellStyle name="20% - Accent6 15 2 3" xfId="2132"/>
    <cellStyle name="20% - Accent6 16" xfId="2133"/>
    <cellStyle name="20% - Accent6 16 2" xfId="2134"/>
    <cellStyle name="20% - Accent6 16 2 2" xfId="2135"/>
    <cellStyle name="20% - Accent6 16 2 3" xfId="2136"/>
    <cellStyle name="20% - Accent6 17" xfId="2137"/>
    <cellStyle name="20% - Accent6 17 2" xfId="2138"/>
    <cellStyle name="20% - Accent6 17 2 2" xfId="2139"/>
    <cellStyle name="20% - Accent6 17 2 3" xfId="2140"/>
    <cellStyle name="20% - Accent6 18" xfId="2141"/>
    <cellStyle name="20% - Accent6 18 2" xfId="2142"/>
    <cellStyle name="20% - Accent6 18 2 2" xfId="2143"/>
    <cellStyle name="20% - Accent6 18 2 3" xfId="2144"/>
    <cellStyle name="20% - Accent6 19" xfId="2145"/>
    <cellStyle name="20% - Accent6 19 2" xfId="2146"/>
    <cellStyle name="20% - Accent6 19 2 2" xfId="2147"/>
    <cellStyle name="20% - Accent6 19 2 3" xfId="2148"/>
    <cellStyle name="20% - Accent6 2" xfId="2149"/>
    <cellStyle name="20% - Accent6 2 2" xfId="2150"/>
    <cellStyle name="20% - Accent6 2 3" xfId="2151"/>
    <cellStyle name="20% - Accent6 2 4" xfId="2152"/>
    <cellStyle name="20% - Accent6 2 5" xfId="2153"/>
    <cellStyle name="20% - Accent6 20" xfId="2154"/>
    <cellStyle name="20% - Accent6 20 2" xfId="2155"/>
    <cellStyle name="20% - Accent6 20 2 2" xfId="2156"/>
    <cellStyle name="20% - Accent6 20 2 3" xfId="2157"/>
    <cellStyle name="20% - Accent6 21" xfId="2158"/>
    <cellStyle name="20% - Accent6 21 2" xfId="2159"/>
    <cellStyle name="20% - Accent6 21 2 2" xfId="2160"/>
    <cellStyle name="20% - Accent6 21 2 3" xfId="2161"/>
    <cellStyle name="20% - Accent6 22" xfId="2162"/>
    <cellStyle name="20% - Accent6 23" xfId="2163"/>
    <cellStyle name="20% - Accent6 24" xfId="2164"/>
    <cellStyle name="20% - Accent6 25" xfId="2165"/>
    <cellStyle name="20% - Accent6 26" xfId="2166"/>
    <cellStyle name="20% - Accent6 27" xfId="2167"/>
    <cellStyle name="20% - Accent6 28" xfId="2168"/>
    <cellStyle name="20% - Accent6 29" xfId="2169"/>
    <cellStyle name="20% - Accent6 3" xfId="2170"/>
    <cellStyle name="20% - Accent6 3 2" xfId="2171"/>
    <cellStyle name="20% - Accent6 3 3" xfId="2172"/>
    <cellStyle name="20% - Accent6 3 4" xfId="2173"/>
    <cellStyle name="20% - Accent6 30" xfId="2174"/>
    <cellStyle name="20% - Accent6 31" xfId="2175"/>
    <cellStyle name="20% - Accent6 32" xfId="2176"/>
    <cellStyle name="20% - Accent6 33" xfId="2177"/>
    <cellStyle name="20% - Accent6 34" xfId="2178"/>
    <cellStyle name="20% - Accent6 35" xfId="2179"/>
    <cellStyle name="20% - Accent6 36" xfId="2180"/>
    <cellStyle name="20% - Accent6 4" xfId="2181"/>
    <cellStyle name="20% - Accent6 4 2" xfId="2182"/>
    <cellStyle name="20% - Accent6 4 3" xfId="2183"/>
    <cellStyle name="20% - Accent6 4 4" xfId="2184"/>
    <cellStyle name="20% - Accent6 5" xfId="2185"/>
    <cellStyle name="20% - Accent6 5 2" xfId="2186"/>
    <cellStyle name="20% - Accent6 6" xfId="2187"/>
    <cellStyle name="20% - Accent6 6 2" xfId="2188"/>
    <cellStyle name="20% - Accent6 6 2 2" xfId="2189"/>
    <cellStyle name="20% - Accent6 6 2 3" xfId="2190"/>
    <cellStyle name="20% - Accent6 7" xfId="2191"/>
    <cellStyle name="20% - Accent6 7 2" xfId="2192"/>
    <cellStyle name="20% - Accent6 7 2 2" xfId="2193"/>
    <cellStyle name="20% - Accent6 7 2 3" xfId="2194"/>
    <cellStyle name="20% - Accent6 8" xfId="2195"/>
    <cellStyle name="20% - Accent6 8 2" xfId="2196"/>
    <cellStyle name="20% - Accent6 8 2 2" xfId="2197"/>
    <cellStyle name="20% - Accent6 8 2 3" xfId="2198"/>
    <cellStyle name="20% - Accent6 9" xfId="2199"/>
    <cellStyle name="20% - Accent6 9 2" xfId="2200"/>
    <cellStyle name="20% - Accent6 9 2 2" xfId="2201"/>
    <cellStyle name="20% - Accent6 9 2 3" xfId="2202"/>
    <cellStyle name="3 V1.00 CORE IMAGE (5200MM3.100 08/01/97)_x000d__x000a__x000d__x000a_[windows]_x000d__x000a_;spooler=yes_x000d__x000a_load=nw" xfId="2203"/>
    <cellStyle name="3 V1.00 CORE IMAGE (5200MM3.100 08/01/97)_x000d__x000a__x000d__x000a_[windows]_x000d__x000a_;spooler=yes_x000d__x000a_load=nw 2" xfId="2204"/>
    <cellStyle name="3 V1.00 CORE IMAGE (5200MM3.100 08/01/97)_x000d__x000a__x000d__x000a_[windows]_x000d__x000a_;spooler=yes_x000d__x000a_load=nw 3" xfId="2205"/>
    <cellStyle name="3 V1.00 CORE IMAGE (5200MM3.100 08/01/97)_x000d__x000a__x000d__x000a_[windows]_x000d__x000a_;spooler=yes_x000d__x000a_load=nw 4" xfId="2206"/>
    <cellStyle name="3 V1.00 CORE IMAGE (5200MM3.100 08/01/97)_x000d__x000a__x000d__x000a_[windows]_x000d__x000a_;spooler=yes_x000d__x000a_load=nw 5" xfId="2207"/>
    <cellStyle name="40% - Accent1 10" xfId="2208"/>
    <cellStyle name="40% - Accent1 10 2" xfId="2209"/>
    <cellStyle name="40% - Accent1 10 2 2" xfId="2210"/>
    <cellStyle name="40% - Accent1 10 2 3" xfId="2211"/>
    <cellStyle name="40% - Accent1 11" xfId="2212"/>
    <cellStyle name="40% - Accent1 11 2" xfId="2213"/>
    <cellStyle name="40% - Accent1 11 2 2" xfId="2214"/>
    <cellStyle name="40% - Accent1 11 2 3" xfId="2215"/>
    <cellStyle name="40% - Accent1 12" xfId="2216"/>
    <cellStyle name="40% - Accent1 12 2" xfId="2217"/>
    <cellStyle name="40% - Accent1 12 2 2" xfId="2218"/>
    <cellStyle name="40% - Accent1 12 2 3" xfId="2219"/>
    <cellStyle name="40% - Accent1 13" xfId="2220"/>
    <cellStyle name="40% - Accent1 13 2" xfId="2221"/>
    <cellStyle name="40% - Accent1 13 2 2" xfId="2222"/>
    <cellStyle name="40% - Accent1 13 2 3" xfId="2223"/>
    <cellStyle name="40% - Accent1 14" xfId="2224"/>
    <cellStyle name="40% - Accent1 14 2" xfId="2225"/>
    <cellStyle name="40% - Accent1 14 2 2" xfId="2226"/>
    <cellStyle name="40% - Accent1 14 2 3" xfId="2227"/>
    <cellStyle name="40% - Accent1 15" xfId="2228"/>
    <cellStyle name="40% - Accent1 15 2" xfId="2229"/>
    <cellStyle name="40% - Accent1 15 2 2" xfId="2230"/>
    <cellStyle name="40% - Accent1 15 2 3" xfId="2231"/>
    <cellStyle name="40% - Accent1 16" xfId="2232"/>
    <cellStyle name="40% - Accent1 16 2" xfId="2233"/>
    <cellStyle name="40% - Accent1 16 2 2" xfId="2234"/>
    <cellStyle name="40% - Accent1 16 2 3" xfId="2235"/>
    <cellStyle name="40% - Accent1 17" xfId="2236"/>
    <cellStyle name="40% - Accent1 17 2" xfId="2237"/>
    <cellStyle name="40% - Accent1 17 2 2" xfId="2238"/>
    <cellStyle name="40% - Accent1 17 2 3" xfId="2239"/>
    <cellStyle name="40% - Accent1 18" xfId="2240"/>
    <cellStyle name="40% - Accent1 18 2" xfId="2241"/>
    <cellStyle name="40% - Accent1 18 2 2" xfId="2242"/>
    <cellStyle name="40% - Accent1 18 2 3" xfId="2243"/>
    <cellStyle name="40% - Accent1 19" xfId="2244"/>
    <cellStyle name="40% - Accent1 19 2" xfId="2245"/>
    <cellStyle name="40% - Accent1 19 2 2" xfId="2246"/>
    <cellStyle name="40% - Accent1 19 2 3" xfId="2247"/>
    <cellStyle name="40% - Accent1 2" xfId="2248"/>
    <cellStyle name="40% - Accent1 2 2" xfId="2249"/>
    <cellStyle name="40% - Accent1 2 3" xfId="2250"/>
    <cellStyle name="40% - Accent1 2 4" xfId="2251"/>
    <cellStyle name="40% - Accent1 2 5" xfId="2252"/>
    <cellStyle name="40% - Accent1 20" xfId="2253"/>
    <cellStyle name="40% - Accent1 20 2" xfId="2254"/>
    <cellStyle name="40% - Accent1 20 2 2" xfId="2255"/>
    <cellStyle name="40% - Accent1 20 2 3" xfId="2256"/>
    <cellStyle name="40% - Accent1 21" xfId="2257"/>
    <cellStyle name="40% - Accent1 21 2" xfId="2258"/>
    <cellStyle name="40% - Accent1 21 2 2" xfId="2259"/>
    <cellStyle name="40% - Accent1 21 2 3" xfId="2260"/>
    <cellStyle name="40% - Accent1 22" xfId="2261"/>
    <cellStyle name="40% - Accent1 23" xfId="2262"/>
    <cellStyle name="40% - Accent1 24" xfId="2263"/>
    <cellStyle name="40% - Accent1 25" xfId="2264"/>
    <cellStyle name="40% - Accent1 26" xfId="2265"/>
    <cellStyle name="40% - Accent1 27" xfId="2266"/>
    <cellStyle name="40% - Accent1 28" xfId="2267"/>
    <cellStyle name="40% - Accent1 29" xfId="2268"/>
    <cellStyle name="40% - Accent1 3" xfId="2269"/>
    <cellStyle name="40% - Accent1 3 2" xfId="2270"/>
    <cellStyle name="40% - Accent1 3 3" xfId="2271"/>
    <cellStyle name="40% - Accent1 3 4" xfId="2272"/>
    <cellStyle name="40% - Accent1 30" xfId="2273"/>
    <cellStyle name="40% - Accent1 31" xfId="2274"/>
    <cellStyle name="40% - Accent1 32" xfId="2275"/>
    <cellStyle name="40% - Accent1 33" xfId="2276"/>
    <cellStyle name="40% - Accent1 34" xfId="2277"/>
    <cellStyle name="40% - Accent1 35" xfId="2278"/>
    <cellStyle name="40% - Accent1 36" xfId="2279"/>
    <cellStyle name="40% - Accent1 4" xfId="2280"/>
    <cellStyle name="40% - Accent1 4 2" xfId="2281"/>
    <cellStyle name="40% - Accent1 4 3" xfId="2282"/>
    <cellStyle name="40% - Accent1 4 4" xfId="2283"/>
    <cellStyle name="40% - Accent1 5" xfId="2284"/>
    <cellStyle name="40% - Accent1 5 2" xfId="2285"/>
    <cellStyle name="40% - Accent1 6" xfId="2286"/>
    <cellStyle name="40% - Accent1 6 2" xfId="2287"/>
    <cellStyle name="40% - Accent1 6 2 2" xfId="2288"/>
    <cellStyle name="40% - Accent1 6 2 3" xfId="2289"/>
    <cellStyle name="40% - Accent1 7" xfId="2290"/>
    <cellStyle name="40% - Accent1 7 2" xfId="2291"/>
    <cellStyle name="40% - Accent1 7 2 2" xfId="2292"/>
    <cellStyle name="40% - Accent1 7 2 3" xfId="2293"/>
    <cellStyle name="40% - Accent1 8" xfId="2294"/>
    <cellStyle name="40% - Accent1 8 2" xfId="2295"/>
    <cellStyle name="40% - Accent1 8 2 2" xfId="2296"/>
    <cellStyle name="40% - Accent1 8 2 3" xfId="2297"/>
    <cellStyle name="40% - Accent1 9" xfId="2298"/>
    <cellStyle name="40% - Accent1 9 2" xfId="2299"/>
    <cellStyle name="40% - Accent1 9 2 2" xfId="2300"/>
    <cellStyle name="40% - Accent1 9 2 3" xfId="2301"/>
    <cellStyle name="40% - Accent2 10" xfId="2302"/>
    <cellStyle name="40% - Accent2 10 2" xfId="2303"/>
    <cellStyle name="40% - Accent2 10 2 2" xfId="2304"/>
    <cellStyle name="40% - Accent2 10 2 3" xfId="2305"/>
    <cellStyle name="40% - Accent2 11" xfId="2306"/>
    <cellStyle name="40% - Accent2 11 2" xfId="2307"/>
    <cellStyle name="40% - Accent2 11 2 2" xfId="2308"/>
    <cellStyle name="40% - Accent2 11 2 3" xfId="2309"/>
    <cellStyle name="40% - Accent2 12" xfId="2310"/>
    <cellStyle name="40% - Accent2 12 2" xfId="2311"/>
    <cellStyle name="40% - Accent2 12 2 2" xfId="2312"/>
    <cellStyle name="40% - Accent2 12 2 3" xfId="2313"/>
    <cellStyle name="40% - Accent2 13" xfId="2314"/>
    <cellStyle name="40% - Accent2 13 2" xfId="2315"/>
    <cellStyle name="40% - Accent2 13 2 2" xfId="2316"/>
    <cellStyle name="40% - Accent2 13 2 3" xfId="2317"/>
    <cellStyle name="40% - Accent2 14" xfId="2318"/>
    <cellStyle name="40% - Accent2 14 2" xfId="2319"/>
    <cellStyle name="40% - Accent2 14 2 2" xfId="2320"/>
    <cellStyle name="40% - Accent2 14 2 3" xfId="2321"/>
    <cellStyle name="40% - Accent2 15" xfId="2322"/>
    <cellStyle name="40% - Accent2 15 2" xfId="2323"/>
    <cellStyle name="40% - Accent2 15 2 2" xfId="2324"/>
    <cellStyle name="40% - Accent2 15 2 3" xfId="2325"/>
    <cellStyle name="40% - Accent2 16" xfId="2326"/>
    <cellStyle name="40% - Accent2 16 2" xfId="2327"/>
    <cellStyle name="40% - Accent2 16 2 2" xfId="2328"/>
    <cellStyle name="40% - Accent2 16 2 3" xfId="2329"/>
    <cellStyle name="40% - Accent2 17" xfId="2330"/>
    <cellStyle name="40% - Accent2 17 2" xfId="2331"/>
    <cellStyle name="40% - Accent2 17 2 2" xfId="2332"/>
    <cellStyle name="40% - Accent2 17 2 3" xfId="2333"/>
    <cellStyle name="40% - Accent2 18" xfId="2334"/>
    <cellStyle name="40% - Accent2 18 2" xfId="2335"/>
    <cellStyle name="40% - Accent2 18 2 2" xfId="2336"/>
    <cellStyle name="40% - Accent2 18 2 3" xfId="2337"/>
    <cellStyle name="40% - Accent2 19" xfId="2338"/>
    <cellStyle name="40% - Accent2 19 2" xfId="2339"/>
    <cellStyle name="40% - Accent2 19 2 2" xfId="2340"/>
    <cellStyle name="40% - Accent2 19 2 3" xfId="2341"/>
    <cellStyle name="40% - Accent2 2" xfId="2342"/>
    <cellStyle name="40% - Accent2 2 2" xfId="2343"/>
    <cellStyle name="40% - Accent2 2 3" xfId="2344"/>
    <cellStyle name="40% - Accent2 2 4" xfId="2345"/>
    <cellStyle name="40% - Accent2 2 5" xfId="2346"/>
    <cellStyle name="40% - Accent2 20" xfId="2347"/>
    <cellStyle name="40% - Accent2 20 2" xfId="2348"/>
    <cellStyle name="40% - Accent2 20 2 2" xfId="2349"/>
    <cellStyle name="40% - Accent2 20 2 3" xfId="2350"/>
    <cellStyle name="40% - Accent2 21" xfId="2351"/>
    <cellStyle name="40% - Accent2 21 2" xfId="2352"/>
    <cellStyle name="40% - Accent2 21 2 2" xfId="2353"/>
    <cellStyle name="40% - Accent2 21 2 3" xfId="2354"/>
    <cellStyle name="40% - Accent2 22" xfId="2355"/>
    <cellStyle name="40% - Accent2 23" xfId="2356"/>
    <cellStyle name="40% - Accent2 24" xfId="2357"/>
    <cellStyle name="40% - Accent2 25" xfId="2358"/>
    <cellStyle name="40% - Accent2 26" xfId="2359"/>
    <cellStyle name="40% - Accent2 27" xfId="2360"/>
    <cellStyle name="40% - Accent2 28" xfId="2361"/>
    <cellStyle name="40% - Accent2 29" xfId="2362"/>
    <cellStyle name="40% - Accent2 3" xfId="2363"/>
    <cellStyle name="40% - Accent2 3 2" xfId="2364"/>
    <cellStyle name="40% - Accent2 3 3" xfId="2365"/>
    <cellStyle name="40% - Accent2 3 4" xfId="2366"/>
    <cellStyle name="40% - Accent2 30" xfId="2367"/>
    <cellStyle name="40% - Accent2 31" xfId="2368"/>
    <cellStyle name="40% - Accent2 32" xfId="2369"/>
    <cellStyle name="40% - Accent2 33" xfId="2370"/>
    <cellStyle name="40% - Accent2 34" xfId="2371"/>
    <cellStyle name="40% - Accent2 35" xfId="2372"/>
    <cellStyle name="40% - Accent2 36" xfId="2373"/>
    <cellStyle name="40% - Accent2 4" xfId="2374"/>
    <cellStyle name="40% - Accent2 4 2" xfId="2375"/>
    <cellStyle name="40% - Accent2 4 3" xfId="2376"/>
    <cellStyle name="40% - Accent2 4 4" xfId="2377"/>
    <cellStyle name="40% - Accent2 5" xfId="2378"/>
    <cellStyle name="40% - Accent2 5 2" xfId="2379"/>
    <cellStyle name="40% - Accent2 6" xfId="2380"/>
    <cellStyle name="40% - Accent2 6 2" xfId="2381"/>
    <cellStyle name="40% - Accent2 6 2 2" xfId="2382"/>
    <cellStyle name="40% - Accent2 6 2 3" xfId="2383"/>
    <cellStyle name="40% - Accent2 7" xfId="2384"/>
    <cellStyle name="40% - Accent2 7 2" xfId="2385"/>
    <cellStyle name="40% - Accent2 7 2 2" xfId="2386"/>
    <cellStyle name="40% - Accent2 7 2 3" xfId="2387"/>
    <cellStyle name="40% - Accent2 8" xfId="2388"/>
    <cellStyle name="40% - Accent2 8 2" xfId="2389"/>
    <cellStyle name="40% - Accent2 8 2 2" xfId="2390"/>
    <cellStyle name="40% - Accent2 8 2 3" xfId="2391"/>
    <cellStyle name="40% - Accent2 9" xfId="2392"/>
    <cellStyle name="40% - Accent2 9 2" xfId="2393"/>
    <cellStyle name="40% - Accent2 9 2 2" xfId="2394"/>
    <cellStyle name="40% - Accent2 9 2 3" xfId="2395"/>
    <cellStyle name="40% - Accent3 10" xfId="2396"/>
    <cellStyle name="40% - Accent3 10 2" xfId="2397"/>
    <cellStyle name="40% - Accent3 10 2 2" xfId="2398"/>
    <cellStyle name="40% - Accent3 10 2 3" xfId="2399"/>
    <cellStyle name="40% - Accent3 11" xfId="2400"/>
    <cellStyle name="40% - Accent3 11 2" xfId="2401"/>
    <cellStyle name="40% - Accent3 11 2 2" xfId="2402"/>
    <cellStyle name="40% - Accent3 11 2 3" xfId="2403"/>
    <cellStyle name="40% - Accent3 12" xfId="2404"/>
    <cellStyle name="40% - Accent3 12 2" xfId="2405"/>
    <cellStyle name="40% - Accent3 12 2 2" xfId="2406"/>
    <cellStyle name="40% - Accent3 12 2 3" xfId="2407"/>
    <cellStyle name="40% - Accent3 13" xfId="2408"/>
    <cellStyle name="40% - Accent3 13 2" xfId="2409"/>
    <cellStyle name="40% - Accent3 13 2 2" xfId="2410"/>
    <cellStyle name="40% - Accent3 13 2 3" xfId="2411"/>
    <cellStyle name="40% - Accent3 14" xfId="2412"/>
    <cellStyle name="40% - Accent3 14 2" xfId="2413"/>
    <cellStyle name="40% - Accent3 14 2 2" xfId="2414"/>
    <cellStyle name="40% - Accent3 14 2 3" xfId="2415"/>
    <cellStyle name="40% - Accent3 15" xfId="2416"/>
    <cellStyle name="40% - Accent3 15 2" xfId="2417"/>
    <cellStyle name="40% - Accent3 15 2 2" xfId="2418"/>
    <cellStyle name="40% - Accent3 15 2 3" xfId="2419"/>
    <cellStyle name="40% - Accent3 16" xfId="2420"/>
    <cellStyle name="40% - Accent3 16 2" xfId="2421"/>
    <cellStyle name="40% - Accent3 16 2 2" xfId="2422"/>
    <cellStyle name="40% - Accent3 16 2 3" xfId="2423"/>
    <cellStyle name="40% - Accent3 17" xfId="2424"/>
    <cellStyle name="40% - Accent3 17 2" xfId="2425"/>
    <cellStyle name="40% - Accent3 17 2 2" xfId="2426"/>
    <cellStyle name="40% - Accent3 17 2 3" xfId="2427"/>
    <cellStyle name="40% - Accent3 18" xfId="2428"/>
    <cellStyle name="40% - Accent3 18 2" xfId="2429"/>
    <cellStyle name="40% - Accent3 18 2 2" xfId="2430"/>
    <cellStyle name="40% - Accent3 18 2 3" xfId="2431"/>
    <cellStyle name="40% - Accent3 19" xfId="2432"/>
    <cellStyle name="40% - Accent3 19 2" xfId="2433"/>
    <cellStyle name="40% - Accent3 19 2 2" xfId="2434"/>
    <cellStyle name="40% - Accent3 19 2 3" xfId="2435"/>
    <cellStyle name="40% - Accent3 2" xfId="2436"/>
    <cellStyle name="40% - Accent3 2 2" xfId="2437"/>
    <cellStyle name="40% - Accent3 2 3" xfId="2438"/>
    <cellStyle name="40% - Accent3 2 4" xfId="2439"/>
    <cellStyle name="40% - Accent3 2 5" xfId="2440"/>
    <cellStyle name="40% - Accent3 20" xfId="2441"/>
    <cellStyle name="40% - Accent3 20 2" xfId="2442"/>
    <cellStyle name="40% - Accent3 20 2 2" xfId="2443"/>
    <cellStyle name="40% - Accent3 20 2 3" xfId="2444"/>
    <cellStyle name="40% - Accent3 21" xfId="2445"/>
    <cellStyle name="40% - Accent3 21 2" xfId="2446"/>
    <cellStyle name="40% - Accent3 21 2 2" xfId="2447"/>
    <cellStyle name="40% - Accent3 21 2 3" xfId="2448"/>
    <cellStyle name="40% - Accent3 22" xfId="2449"/>
    <cellStyle name="40% - Accent3 23" xfId="2450"/>
    <cellStyle name="40% - Accent3 24" xfId="2451"/>
    <cellStyle name="40% - Accent3 25" xfId="2452"/>
    <cellStyle name="40% - Accent3 26" xfId="2453"/>
    <cellStyle name="40% - Accent3 27" xfId="2454"/>
    <cellStyle name="40% - Accent3 28" xfId="2455"/>
    <cellStyle name="40% - Accent3 29" xfId="2456"/>
    <cellStyle name="40% - Accent3 3" xfId="2457"/>
    <cellStyle name="40% - Accent3 3 2" xfId="2458"/>
    <cellStyle name="40% - Accent3 3 3" xfId="2459"/>
    <cellStyle name="40% - Accent3 3 4" xfId="2460"/>
    <cellStyle name="40% - Accent3 30" xfId="2461"/>
    <cellStyle name="40% - Accent3 31" xfId="2462"/>
    <cellStyle name="40% - Accent3 32" xfId="2463"/>
    <cellStyle name="40% - Accent3 33" xfId="2464"/>
    <cellStyle name="40% - Accent3 34" xfId="2465"/>
    <cellStyle name="40% - Accent3 35" xfId="2466"/>
    <cellStyle name="40% - Accent3 36" xfId="2467"/>
    <cellStyle name="40% - Accent3 4" xfId="2468"/>
    <cellStyle name="40% - Accent3 4 2" xfId="2469"/>
    <cellStyle name="40% - Accent3 4 3" xfId="2470"/>
    <cellStyle name="40% - Accent3 4 4" xfId="2471"/>
    <cellStyle name="40% - Accent3 5" xfId="2472"/>
    <cellStyle name="40% - Accent3 5 2" xfId="2473"/>
    <cellStyle name="40% - Accent3 6" xfId="2474"/>
    <cellStyle name="40% - Accent3 6 2" xfId="2475"/>
    <cellStyle name="40% - Accent3 6 2 2" xfId="2476"/>
    <cellStyle name="40% - Accent3 6 2 3" xfId="2477"/>
    <cellStyle name="40% - Accent3 7" xfId="2478"/>
    <cellStyle name="40% - Accent3 7 2" xfId="2479"/>
    <cellStyle name="40% - Accent3 7 2 2" xfId="2480"/>
    <cellStyle name="40% - Accent3 7 2 3" xfId="2481"/>
    <cellStyle name="40% - Accent3 8" xfId="2482"/>
    <cellStyle name="40% - Accent3 8 2" xfId="2483"/>
    <cellStyle name="40% - Accent3 8 2 2" xfId="2484"/>
    <cellStyle name="40% - Accent3 8 2 3" xfId="2485"/>
    <cellStyle name="40% - Accent3 9" xfId="2486"/>
    <cellStyle name="40% - Accent3 9 2" xfId="2487"/>
    <cellStyle name="40% - Accent3 9 2 2" xfId="2488"/>
    <cellStyle name="40% - Accent3 9 2 3" xfId="2489"/>
    <cellStyle name="40% - Accent4 10" xfId="2490"/>
    <cellStyle name="40% - Accent4 10 2" xfId="2491"/>
    <cellStyle name="40% - Accent4 10 2 2" xfId="2492"/>
    <cellStyle name="40% - Accent4 10 2 3" xfId="2493"/>
    <cellStyle name="40% - Accent4 11" xfId="2494"/>
    <cellStyle name="40% - Accent4 11 2" xfId="2495"/>
    <cellStyle name="40% - Accent4 11 2 2" xfId="2496"/>
    <cellStyle name="40% - Accent4 11 2 3" xfId="2497"/>
    <cellStyle name="40% - Accent4 12" xfId="2498"/>
    <cellStyle name="40% - Accent4 12 2" xfId="2499"/>
    <cellStyle name="40% - Accent4 12 2 2" xfId="2500"/>
    <cellStyle name="40% - Accent4 12 2 3" xfId="2501"/>
    <cellStyle name="40% - Accent4 13" xfId="2502"/>
    <cellStyle name="40% - Accent4 13 2" xfId="2503"/>
    <cellStyle name="40% - Accent4 13 2 2" xfId="2504"/>
    <cellStyle name="40% - Accent4 13 2 3" xfId="2505"/>
    <cellStyle name="40% - Accent4 14" xfId="2506"/>
    <cellStyle name="40% - Accent4 14 2" xfId="2507"/>
    <cellStyle name="40% - Accent4 14 2 2" xfId="2508"/>
    <cellStyle name="40% - Accent4 14 2 3" xfId="2509"/>
    <cellStyle name="40% - Accent4 15" xfId="2510"/>
    <cellStyle name="40% - Accent4 15 2" xfId="2511"/>
    <cellStyle name="40% - Accent4 15 2 2" xfId="2512"/>
    <cellStyle name="40% - Accent4 15 2 3" xfId="2513"/>
    <cellStyle name="40% - Accent4 16" xfId="2514"/>
    <cellStyle name="40% - Accent4 16 2" xfId="2515"/>
    <cellStyle name="40% - Accent4 16 2 2" xfId="2516"/>
    <cellStyle name="40% - Accent4 16 2 3" xfId="2517"/>
    <cellStyle name="40% - Accent4 17" xfId="2518"/>
    <cellStyle name="40% - Accent4 17 2" xfId="2519"/>
    <cellStyle name="40% - Accent4 17 2 2" xfId="2520"/>
    <cellStyle name="40% - Accent4 17 2 3" xfId="2521"/>
    <cellStyle name="40% - Accent4 18" xfId="2522"/>
    <cellStyle name="40% - Accent4 18 2" xfId="2523"/>
    <cellStyle name="40% - Accent4 18 2 2" xfId="2524"/>
    <cellStyle name="40% - Accent4 18 2 3" xfId="2525"/>
    <cellStyle name="40% - Accent4 19" xfId="2526"/>
    <cellStyle name="40% - Accent4 19 2" xfId="2527"/>
    <cellStyle name="40% - Accent4 19 2 2" xfId="2528"/>
    <cellStyle name="40% - Accent4 19 2 3" xfId="2529"/>
    <cellStyle name="40% - Accent4 2" xfId="2530"/>
    <cellStyle name="40% - Accent4 2 2" xfId="2531"/>
    <cellStyle name="40% - Accent4 2 3" xfId="2532"/>
    <cellStyle name="40% - Accent4 2 4" xfId="2533"/>
    <cellStyle name="40% - Accent4 2 5" xfId="2534"/>
    <cellStyle name="40% - Accent4 20" xfId="2535"/>
    <cellStyle name="40% - Accent4 20 2" xfId="2536"/>
    <cellStyle name="40% - Accent4 20 2 2" xfId="2537"/>
    <cellStyle name="40% - Accent4 20 2 3" xfId="2538"/>
    <cellStyle name="40% - Accent4 21" xfId="2539"/>
    <cellStyle name="40% - Accent4 21 2" xfId="2540"/>
    <cellStyle name="40% - Accent4 21 2 2" xfId="2541"/>
    <cellStyle name="40% - Accent4 21 2 3" xfId="2542"/>
    <cellStyle name="40% - Accent4 22" xfId="2543"/>
    <cellStyle name="40% - Accent4 23" xfId="2544"/>
    <cellStyle name="40% - Accent4 24" xfId="2545"/>
    <cellStyle name="40% - Accent4 25" xfId="2546"/>
    <cellStyle name="40% - Accent4 26" xfId="2547"/>
    <cellStyle name="40% - Accent4 27" xfId="2548"/>
    <cellStyle name="40% - Accent4 28" xfId="2549"/>
    <cellStyle name="40% - Accent4 29" xfId="2550"/>
    <cellStyle name="40% - Accent4 3" xfId="2551"/>
    <cellStyle name="40% - Accent4 3 2" xfId="2552"/>
    <cellStyle name="40% - Accent4 3 3" xfId="2553"/>
    <cellStyle name="40% - Accent4 3 4" xfId="2554"/>
    <cellStyle name="40% - Accent4 30" xfId="2555"/>
    <cellStyle name="40% - Accent4 31" xfId="2556"/>
    <cellStyle name="40% - Accent4 32" xfId="2557"/>
    <cellStyle name="40% - Accent4 33" xfId="2558"/>
    <cellStyle name="40% - Accent4 34" xfId="2559"/>
    <cellStyle name="40% - Accent4 35" xfId="2560"/>
    <cellStyle name="40% - Accent4 36" xfId="2561"/>
    <cellStyle name="40% - Accent4 4" xfId="2562"/>
    <cellStyle name="40% - Accent4 4 2" xfId="2563"/>
    <cellStyle name="40% - Accent4 4 3" xfId="2564"/>
    <cellStyle name="40% - Accent4 4 4" xfId="2565"/>
    <cellStyle name="40% - Accent4 5" xfId="2566"/>
    <cellStyle name="40% - Accent4 5 2" xfId="2567"/>
    <cellStyle name="40% - Accent4 6" xfId="2568"/>
    <cellStyle name="40% - Accent4 6 2" xfId="2569"/>
    <cellStyle name="40% - Accent4 6 2 2" xfId="2570"/>
    <cellStyle name="40% - Accent4 6 2 3" xfId="2571"/>
    <cellStyle name="40% - Accent4 7" xfId="2572"/>
    <cellStyle name="40% - Accent4 7 2" xfId="2573"/>
    <cellStyle name="40% - Accent4 7 2 2" xfId="2574"/>
    <cellStyle name="40% - Accent4 7 2 3" xfId="2575"/>
    <cellStyle name="40% - Accent4 8" xfId="2576"/>
    <cellStyle name="40% - Accent4 8 2" xfId="2577"/>
    <cellStyle name="40% - Accent4 8 2 2" xfId="2578"/>
    <cellStyle name="40% - Accent4 8 2 3" xfId="2579"/>
    <cellStyle name="40% - Accent4 9" xfId="2580"/>
    <cellStyle name="40% - Accent4 9 2" xfId="2581"/>
    <cellStyle name="40% - Accent4 9 2 2" xfId="2582"/>
    <cellStyle name="40% - Accent4 9 2 3" xfId="2583"/>
    <cellStyle name="40% - Accent5 10" xfId="2584"/>
    <cellStyle name="40% - Accent5 10 2" xfId="2585"/>
    <cellStyle name="40% - Accent5 10 2 2" xfId="2586"/>
    <cellStyle name="40% - Accent5 10 2 3" xfId="2587"/>
    <cellStyle name="40% - Accent5 11" xfId="2588"/>
    <cellStyle name="40% - Accent5 11 2" xfId="2589"/>
    <cellStyle name="40% - Accent5 11 2 2" xfId="2590"/>
    <cellStyle name="40% - Accent5 11 2 3" xfId="2591"/>
    <cellStyle name="40% - Accent5 12" xfId="2592"/>
    <cellStyle name="40% - Accent5 12 2" xfId="2593"/>
    <cellStyle name="40% - Accent5 12 2 2" xfId="2594"/>
    <cellStyle name="40% - Accent5 12 2 3" xfId="2595"/>
    <cellStyle name="40% - Accent5 13" xfId="2596"/>
    <cellStyle name="40% - Accent5 13 2" xfId="2597"/>
    <cellStyle name="40% - Accent5 13 2 2" xfId="2598"/>
    <cellStyle name="40% - Accent5 13 2 3" xfId="2599"/>
    <cellStyle name="40% - Accent5 14" xfId="2600"/>
    <cellStyle name="40% - Accent5 14 2" xfId="2601"/>
    <cellStyle name="40% - Accent5 14 2 2" xfId="2602"/>
    <cellStyle name="40% - Accent5 14 2 3" xfId="2603"/>
    <cellStyle name="40% - Accent5 15" xfId="2604"/>
    <cellStyle name="40% - Accent5 15 2" xfId="2605"/>
    <cellStyle name="40% - Accent5 15 2 2" xfId="2606"/>
    <cellStyle name="40% - Accent5 15 2 3" xfId="2607"/>
    <cellStyle name="40% - Accent5 16" xfId="2608"/>
    <cellStyle name="40% - Accent5 16 2" xfId="2609"/>
    <cellStyle name="40% - Accent5 16 2 2" xfId="2610"/>
    <cellStyle name="40% - Accent5 16 2 3" xfId="2611"/>
    <cellStyle name="40% - Accent5 17" xfId="2612"/>
    <cellStyle name="40% - Accent5 17 2" xfId="2613"/>
    <cellStyle name="40% - Accent5 17 2 2" xfId="2614"/>
    <cellStyle name="40% - Accent5 17 2 3" xfId="2615"/>
    <cellStyle name="40% - Accent5 18" xfId="2616"/>
    <cellStyle name="40% - Accent5 18 2" xfId="2617"/>
    <cellStyle name="40% - Accent5 18 2 2" xfId="2618"/>
    <cellStyle name="40% - Accent5 18 2 3" xfId="2619"/>
    <cellStyle name="40% - Accent5 19" xfId="2620"/>
    <cellStyle name="40% - Accent5 19 2" xfId="2621"/>
    <cellStyle name="40% - Accent5 19 2 2" xfId="2622"/>
    <cellStyle name="40% - Accent5 19 2 3" xfId="2623"/>
    <cellStyle name="40% - Accent5 2" xfId="2624"/>
    <cellStyle name="40% - Accent5 2 2" xfId="2625"/>
    <cellStyle name="40% - Accent5 2 3" xfId="2626"/>
    <cellStyle name="40% - Accent5 2 4" xfId="2627"/>
    <cellStyle name="40% - Accent5 2 5" xfId="2628"/>
    <cellStyle name="40% - Accent5 20" xfId="2629"/>
    <cellStyle name="40% - Accent5 20 2" xfId="2630"/>
    <cellStyle name="40% - Accent5 20 2 2" xfId="2631"/>
    <cellStyle name="40% - Accent5 20 2 3" xfId="2632"/>
    <cellStyle name="40% - Accent5 21" xfId="2633"/>
    <cellStyle name="40% - Accent5 21 2" xfId="2634"/>
    <cellStyle name="40% - Accent5 21 2 2" xfId="2635"/>
    <cellStyle name="40% - Accent5 21 2 3" xfId="2636"/>
    <cellStyle name="40% - Accent5 22" xfId="2637"/>
    <cellStyle name="40% - Accent5 23" xfId="2638"/>
    <cellStyle name="40% - Accent5 24" xfId="2639"/>
    <cellStyle name="40% - Accent5 25" xfId="2640"/>
    <cellStyle name="40% - Accent5 26" xfId="2641"/>
    <cellStyle name="40% - Accent5 27" xfId="2642"/>
    <cellStyle name="40% - Accent5 28" xfId="2643"/>
    <cellStyle name="40% - Accent5 29" xfId="2644"/>
    <cellStyle name="40% - Accent5 3" xfId="2645"/>
    <cellStyle name="40% - Accent5 3 2" xfId="2646"/>
    <cellStyle name="40% - Accent5 3 3" xfId="2647"/>
    <cellStyle name="40% - Accent5 3 4" xfId="2648"/>
    <cellStyle name="40% - Accent5 30" xfId="2649"/>
    <cellStyle name="40% - Accent5 31" xfId="2650"/>
    <cellStyle name="40% - Accent5 32" xfId="2651"/>
    <cellStyle name="40% - Accent5 33" xfId="2652"/>
    <cellStyle name="40% - Accent5 34" xfId="2653"/>
    <cellStyle name="40% - Accent5 35" xfId="2654"/>
    <cellStyle name="40% - Accent5 36" xfId="2655"/>
    <cellStyle name="40% - Accent5 4" xfId="2656"/>
    <cellStyle name="40% - Accent5 4 2" xfId="2657"/>
    <cellStyle name="40% - Accent5 4 3" xfId="2658"/>
    <cellStyle name="40% - Accent5 4 4" xfId="2659"/>
    <cellStyle name="40% - Accent5 5" xfId="2660"/>
    <cellStyle name="40% - Accent5 5 2" xfId="2661"/>
    <cellStyle name="40% - Accent5 6" xfId="2662"/>
    <cellStyle name="40% - Accent5 6 2" xfId="2663"/>
    <cellStyle name="40% - Accent5 6 2 2" xfId="2664"/>
    <cellStyle name="40% - Accent5 6 2 3" xfId="2665"/>
    <cellStyle name="40% - Accent5 7" xfId="2666"/>
    <cellStyle name="40% - Accent5 7 2" xfId="2667"/>
    <cellStyle name="40% - Accent5 7 2 2" xfId="2668"/>
    <cellStyle name="40% - Accent5 7 2 3" xfId="2669"/>
    <cellStyle name="40% - Accent5 8" xfId="2670"/>
    <cellStyle name="40% - Accent5 8 2" xfId="2671"/>
    <cellStyle name="40% - Accent5 8 2 2" xfId="2672"/>
    <cellStyle name="40% - Accent5 8 2 3" xfId="2673"/>
    <cellStyle name="40% - Accent5 9" xfId="2674"/>
    <cellStyle name="40% - Accent5 9 2" xfId="2675"/>
    <cellStyle name="40% - Accent5 9 2 2" xfId="2676"/>
    <cellStyle name="40% - Accent5 9 2 3" xfId="2677"/>
    <cellStyle name="40% - Accent6 10" xfId="2678"/>
    <cellStyle name="40% - Accent6 10 2" xfId="2679"/>
    <cellStyle name="40% - Accent6 10 2 2" xfId="2680"/>
    <cellStyle name="40% - Accent6 10 2 3" xfId="2681"/>
    <cellStyle name="40% - Accent6 11" xfId="2682"/>
    <cellStyle name="40% - Accent6 11 2" xfId="2683"/>
    <cellStyle name="40% - Accent6 11 2 2" xfId="2684"/>
    <cellStyle name="40% - Accent6 11 2 3" xfId="2685"/>
    <cellStyle name="40% - Accent6 12" xfId="2686"/>
    <cellStyle name="40% - Accent6 12 2" xfId="2687"/>
    <cellStyle name="40% - Accent6 12 2 2" xfId="2688"/>
    <cellStyle name="40% - Accent6 12 2 3" xfId="2689"/>
    <cellStyle name="40% - Accent6 13" xfId="2690"/>
    <cellStyle name="40% - Accent6 13 2" xfId="2691"/>
    <cellStyle name="40% - Accent6 13 2 2" xfId="2692"/>
    <cellStyle name="40% - Accent6 13 2 3" xfId="2693"/>
    <cellStyle name="40% - Accent6 14" xfId="2694"/>
    <cellStyle name="40% - Accent6 14 2" xfId="2695"/>
    <cellStyle name="40% - Accent6 14 2 2" xfId="2696"/>
    <cellStyle name="40% - Accent6 14 2 3" xfId="2697"/>
    <cellStyle name="40% - Accent6 15" xfId="2698"/>
    <cellStyle name="40% - Accent6 15 2" xfId="2699"/>
    <cellStyle name="40% - Accent6 15 2 2" xfId="2700"/>
    <cellStyle name="40% - Accent6 15 2 3" xfId="2701"/>
    <cellStyle name="40% - Accent6 16" xfId="2702"/>
    <cellStyle name="40% - Accent6 16 2" xfId="2703"/>
    <cellStyle name="40% - Accent6 16 2 2" xfId="2704"/>
    <cellStyle name="40% - Accent6 16 2 3" xfId="2705"/>
    <cellStyle name="40% - Accent6 17" xfId="2706"/>
    <cellStyle name="40% - Accent6 17 2" xfId="2707"/>
    <cellStyle name="40% - Accent6 17 2 2" xfId="2708"/>
    <cellStyle name="40% - Accent6 17 2 3" xfId="2709"/>
    <cellStyle name="40% - Accent6 18" xfId="2710"/>
    <cellStyle name="40% - Accent6 18 2" xfId="2711"/>
    <cellStyle name="40% - Accent6 18 2 2" xfId="2712"/>
    <cellStyle name="40% - Accent6 18 2 3" xfId="2713"/>
    <cellStyle name="40% - Accent6 19" xfId="2714"/>
    <cellStyle name="40% - Accent6 19 2" xfId="2715"/>
    <cellStyle name="40% - Accent6 19 2 2" xfId="2716"/>
    <cellStyle name="40% - Accent6 19 2 3" xfId="2717"/>
    <cellStyle name="40% - Accent6 2" xfId="2718"/>
    <cellStyle name="40% - Accent6 2 2" xfId="2719"/>
    <cellStyle name="40% - Accent6 2 3" xfId="2720"/>
    <cellStyle name="40% - Accent6 2 4" xfId="2721"/>
    <cellStyle name="40% - Accent6 2 5" xfId="2722"/>
    <cellStyle name="40% - Accent6 20" xfId="2723"/>
    <cellStyle name="40% - Accent6 20 2" xfId="2724"/>
    <cellStyle name="40% - Accent6 20 2 2" xfId="2725"/>
    <cellStyle name="40% - Accent6 20 2 3" xfId="2726"/>
    <cellStyle name="40% - Accent6 21" xfId="2727"/>
    <cellStyle name="40% - Accent6 21 2" xfId="2728"/>
    <cellStyle name="40% - Accent6 21 2 2" xfId="2729"/>
    <cellStyle name="40% - Accent6 21 2 3" xfId="2730"/>
    <cellStyle name="40% - Accent6 22" xfId="2731"/>
    <cellStyle name="40% - Accent6 23" xfId="2732"/>
    <cellStyle name="40% - Accent6 24" xfId="2733"/>
    <cellStyle name="40% - Accent6 25" xfId="2734"/>
    <cellStyle name="40% - Accent6 26" xfId="2735"/>
    <cellStyle name="40% - Accent6 27" xfId="2736"/>
    <cellStyle name="40% - Accent6 28" xfId="2737"/>
    <cellStyle name="40% - Accent6 29" xfId="2738"/>
    <cellStyle name="40% - Accent6 3" xfId="2739"/>
    <cellStyle name="40% - Accent6 3 2" xfId="2740"/>
    <cellStyle name="40% - Accent6 3 3" xfId="2741"/>
    <cellStyle name="40% - Accent6 3 4" xfId="2742"/>
    <cellStyle name="40% - Accent6 30" xfId="2743"/>
    <cellStyle name="40% - Accent6 31" xfId="2744"/>
    <cellStyle name="40% - Accent6 32" xfId="2745"/>
    <cellStyle name="40% - Accent6 33" xfId="2746"/>
    <cellStyle name="40% - Accent6 34" xfId="2747"/>
    <cellStyle name="40% - Accent6 35" xfId="2748"/>
    <cellStyle name="40% - Accent6 36" xfId="2749"/>
    <cellStyle name="40% - Accent6 4" xfId="2750"/>
    <cellStyle name="40% - Accent6 4 2" xfId="2751"/>
    <cellStyle name="40% - Accent6 4 3" xfId="2752"/>
    <cellStyle name="40% - Accent6 4 4" xfId="2753"/>
    <cellStyle name="40% - Accent6 5" xfId="2754"/>
    <cellStyle name="40% - Accent6 5 2" xfId="2755"/>
    <cellStyle name="40% - Accent6 6" xfId="2756"/>
    <cellStyle name="40% - Accent6 6 2" xfId="2757"/>
    <cellStyle name="40% - Accent6 6 2 2" xfId="2758"/>
    <cellStyle name="40% - Accent6 6 2 3" xfId="2759"/>
    <cellStyle name="40% - Accent6 7" xfId="2760"/>
    <cellStyle name="40% - Accent6 7 2" xfId="2761"/>
    <cellStyle name="40% - Accent6 7 2 2" xfId="2762"/>
    <cellStyle name="40% - Accent6 7 2 3" xfId="2763"/>
    <cellStyle name="40% - Accent6 8" xfId="2764"/>
    <cellStyle name="40% - Accent6 8 2" xfId="2765"/>
    <cellStyle name="40% - Accent6 8 2 2" xfId="2766"/>
    <cellStyle name="40% - Accent6 8 2 3" xfId="2767"/>
    <cellStyle name="40% - Accent6 9" xfId="2768"/>
    <cellStyle name="40% - Accent6 9 2" xfId="2769"/>
    <cellStyle name="40% - Accent6 9 2 2" xfId="2770"/>
    <cellStyle name="40% - Accent6 9 2 3" xfId="2771"/>
    <cellStyle name="572737" xfId="2772"/>
    <cellStyle name="60% - Accent1 10" xfId="2773"/>
    <cellStyle name="60% - Accent1 10 2" xfId="2774"/>
    <cellStyle name="60% - Accent1 11" xfId="2775"/>
    <cellStyle name="60% - Accent1 11 2" xfId="2776"/>
    <cellStyle name="60% - Accent1 12" xfId="2777"/>
    <cellStyle name="60% - Accent1 12 2" xfId="2778"/>
    <cellStyle name="60% - Accent1 13" xfId="2779"/>
    <cellStyle name="60% - Accent1 13 2" xfId="2780"/>
    <cellStyle name="60% - Accent1 14" xfId="2781"/>
    <cellStyle name="60% - Accent1 14 2" xfId="2782"/>
    <cellStyle name="60% - Accent1 15" xfId="2783"/>
    <cellStyle name="60% - Accent1 15 2" xfId="2784"/>
    <cellStyle name="60% - Accent1 16" xfId="2785"/>
    <cellStyle name="60% - Accent1 16 2" xfId="2786"/>
    <cellStyle name="60% - Accent1 17" xfId="2787"/>
    <cellStyle name="60% - Accent1 17 2" xfId="2788"/>
    <cellStyle name="60% - Accent1 18" xfId="2789"/>
    <cellStyle name="60% - Accent1 18 2" xfId="2790"/>
    <cellStyle name="60% - Accent1 19" xfId="2791"/>
    <cellStyle name="60% - Accent1 19 2" xfId="2792"/>
    <cellStyle name="60% - Accent1 2" xfId="2793"/>
    <cellStyle name="60% - Accent1 2 2" xfId="2794"/>
    <cellStyle name="60% - Accent1 20" xfId="2795"/>
    <cellStyle name="60% - Accent1 20 2" xfId="2796"/>
    <cellStyle name="60% - Accent1 21" xfId="2797"/>
    <cellStyle name="60% - Accent1 21 2" xfId="2798"/>
    <cellStyle name="60% - Accent1 22" xfId="2799"/>
    <cellStyle name="60% - Accent1 23" xfId="2800"/>
    <cellStyle name="60% - Accent1 24" xfId="2801"/>
    <cellStyle name="60% - Accent1 25" xfId="2802"/>
    <cellStyle name="60% - Accent1 26" xfId="2803"/>
    <cellStyle name="60% - Accent1 27" xfId="2804"/>
    <cellStyle name="60% - Accent1 28" xfId="2805"/>
    <cellStyle name="60% - Accent1 29" xfId="2806"/>
    <cellStyle name="60% - Accent1 3" xfId="2807"/>
    <cellStyle name="60% - Accent1 3 2" xfId="2808"/>
    <cellStyle name="60% - Accent1 30" xfId="2809"/>
    <cellStyle name="60% - Accent1 31" xfId="2810"/>
    <cellStyle name="60% - Accent1 32" xfId="2811"/>
    <cellStyle name="60% - Accent1 33" xfId="2812"/>
    <cellStyle name="60% - Accent1 34" xfId="2813"/>
    <cellStyle name="60% - Accent1 35" xfId="2814"/>
    <cellStyle name="60% - Accent1 36" xfId="2815"/>
    <cellStyle name="60% - Accent1 4" xfId="2816"/>
    <cellStyle name="60% - Accent1 4 2" xfId="2817"/>
    <cellStyle name="60% - Accent1 5" xfId="2818"/>
    <cellStyle name="60% - Accent1 5 2" xfId="2819"/>
    <cellStyle name="60% - Accent1 6" xfId="2820"/>
    <cellStyle name="60% - Accent1 6 2" xfId="2821"/>
    <cellStyle name="60% - Accent1 7" xfId="2822"/>
    <cellStyle name="60% - Accent1 7 2" xfId="2823"/>
    <cellStyle name="60% - Accent1 8" xfId="2824"/>
    <cellStyle name="60% - Accent1 8 2" xfId="2825"/>
    <cellStyle name="60% - Accent1 9" xfId="2826"/>
    <cellStyle name="60% - Accent1 9 2" xfId="2827"/>
    <cellStyle name="60% - Accent2 10" xfId="2828"/>
    <cellStyle name="60% - Accent2 10 2" xfId="2829"/>
    <cellStyle name="60% - Accent2 11" xfId="2830"/>
    <cellStyle name="60% - Accent2 11 2" xfId="2831"/>
    <cellStyle name="60% - Accent2 12" xfId="2832"/>
    <cellStyle name="60% - Accent2 12 2" xfId="2833"/>
    <cellStyle name="60% - Accent2 13" xfId="2834"/>
    <cellStyle name="60% - Accent2 13 2" xfId="2835"/>
    <cellStyle name="60% - Accent2 14" xfId="2836"/>
    <cellStyle name="60% - Accent2 14 2" xfId="2837"/>
    <cellStyle name="60% - Accent2 15" xfId="2838"/>
    <cellStyle name="60% - Accent2 15 2" xfId="2839"/>
    <cellStyle name="60% - Accent2 16" xfId="2840"/>
    <cellStyle name="60% - Accent2 16 2" xfId="2841"/>
    <cellStyle name="60% - Accent2 17" xfId="2842"/>
    <cellStyle name="60% - Accent2 17 2" xfId="2843"/>
    <cellStyle name="60% - Accent2 18" xfId="2844"/>
    <cellStyle name="60% - Accent2 18 2" xfId="2845"/>
    <cellStyle name="60% - Accent2 19" xfId="2846"/>
    <cellStyle name="60% - Accent2 19 2" xfId="2847"/>
    <cellStyle name="60% - Accent2 2" xfId="2848"/>
    <cellStyle name="60% - Accent2 2 2" xfId="2849"/>
    <cellStyle name="60% - Accent2 20" xfId="2850"/>
    <cellStyle name="60% - Accent2 20 2" xfId="2851"/>
    <cellStyle name="60% - Accent2 21" xfId="2852"/>
    <cellStyle name="60% - Accent2 21 2" xfId="2853"/>
    <cellStyle name="60% - Accent2 22" xfId="2854"/>
    <cellStyle name="60% - Accent2 23" xfId="2855"/>
    <cellStyle name="60% - Accent2 24" xfId="2856"/>
    <cellStyle name="60% - Accent2 25" xfId="2857"/>
    <cellStyle name="60% - Accent2 26" xfId="2858"/>
    <cellStyle name="60% - Accent2 27" xfId="2859"/>
    <cellStyle name="60% - Accent2 28" xfId="2860"/>
    <cellStyle name="60% - Accent2 29" xfId="2861"/>
    <cellStyle name="60% - Accent2 3" xfId="2862"/>
    <cellStyle name="60% - Accent2 3 2" xfId="2863"/>
    <cellStyle name="60% - Accent2 30" xfId="2864"/>
    <cellStyle name="60% - Accent2 31" xfId="2865"/>
    <cellStyle name="60% - Accent2 32" xfId="2866"/>
    <cellStyle name="60% - Accent2 33" xfId="2867"/>
    <cellStyle name="60% - Accent2 34" xfId="2868"/>
    <cellStyle name="60% - Accent2 35" xfId="2869"/>
    <cellStyle name="60% - Accent2 36" xfId="2870"/>
    <cellStyle name="60% - Accent2 4" xfId="2871"/>
    <cellStyle name="60% - Accent2 4 2" xfId="2872"/>
    <cellStyle name="60% - Accent2 5" xfId="2873"/>
    <cellStyle name="60% - Accent2 5 2" xfId="2874"/>
    <cellStyle name="60% - Accent2 6" xfId="2875"/>
    <cellStyle name="60% - Accent2 6 2" xfId="2876"/>
    <cellStyle name="60% - Accent2 7" xfId="2877"/>
    <cellStyle name="60% - Accent2 7 2" xfId="2878"/>
    <cellStyle name="60% - Accent2 8" xfId="2879"/>
    <cellStyle name="60% - Accent2 8 2" xfId="2880"/>
    <cellStyle name="60% - Accent2 9" xfId="2881"/>
    <cellStyle name="60% - Accent2 9 2" xfId="2882"/>
    <cellStyle name="60% - Accent3 10" xfId="2883"/>
    <cellStyle name="60% - Accent3 10 2" xfId="2884"/>
    <cellStyle name="60% - Accent3 11" xfId="2885"/>
    <cellStyle name="60% - Accent3 11 2" xfId="2886"/>
    <cellStyle name="60% - Accent3 12" xfId="2887"/>
    <cellStyle name="60% - Accent3 12 2" xfId="2888"/>
    <cellStyle name="60% - Accent3 13" xfId="2889"/>
    <cellStyle name="60% - Accent3 13 2" xfId="2890"/>
    <cellStyle name="60% - Accent3 14" xfId="2891"/>
    <cellStyle name="60% - Accent3 14 2" xfId="2892"/>
    <cellStyle name="60% - Accent3 15" xfId="2893"/>
    <cellStyle name="60% - Accent3 15 2" xfId="2894"/>
    <cellStyle name="60% - Accent3 16" xfId="2895"/>
    <cellStyle name="60% - Accent3 16 2" xfId="2896"/>
    <cellStyle name="60% - Accent3 17" xfId="2897"/>
    <cellStyle name="60% - Accent3 17 2" xfId="2898"/>
    <cellStyle name="60% - Accent3 18" xfId="2899"/>
    <cellStyle name="60% - Accent3 18 2" xfId="2900"/>
    <cellStyle name="60% - Accent3 19" xfId="2901"/>
    <cellStyle name="60% - Accent3 19 2" xfId="2902"/>
    <cellStyle name="60% - Accent3 2" xfId="2903"/>
    <cellStyle name="60% - Accent3 2 2" xfId="2904"/>
    <cellStyle name="60% - Accent3 20" xfId="2905"/>
    <cellStyle name="60% - Accent3 20 2" xfId="2906"/>
    <cellStyle name="60% - Accent3 21" xfId="2907"/>
    <cellStyle name="60% - Accent3 21 2" xfId="2908"/>
    <cellStyle name="60% - Accent3 22" xfId="2909"/>
    <cellStyle name="60% - Accent3 23" xfId="2910"/>
    <cellStyle name="60% - Accent3 24" xfId="2911"/>
    <cellStyle name="60% - Accent3 25" xfId="2912"/>
    <cellStyle name="60% - Accent3 26" xfId="2913"/>
    <cellStyle name="60% - Accent3 27" xfId="2914"/>
    <cellStyle name="60% - Accent3 28" xfId="2915"/>
    <cellStyle name="60% - Accent3 29" xfId="2916"/>
    <cellStyle name="60% - Accent3 3" xfId="2917"/>
    <cellStyle name="60% - Accent3 3 2" xfId="2918"/>
    <cellStyle name="60% - Accent3 30" xfId="2919"/>
    <cellStyle name="60% - Accent3 31" xfId="2920"/>
    <cellStyle name="60% - Accent3 32" xfId="2921"/>
    <cellStyle name="60% - Accent3 33" xfId="2922"/>
    <cellStyle name="60% - Accent3 34" xfId="2923"/>
    <cellStyle name="60% - Accent3 35" xfId="2924"/>
    <cellStyle name="60% - Accent3 36" xfId="2925"/>
    <cellStyle name="60% - Accent3 4" xfId="2926"/>
    <cellStyle name="60% - Accent3 4 2" xfId="2927"/>
    <cellStyle name="60% - Accent3 5" xfId="2928"/>
    <cellStyle name="60% - Accent3 5 2" xfId="2929"/>
    <cellStyle name="60% - Accent3 6" xfId="2930"/>
    <cellStyle name="60% - Accent3 6 2" xfId="2931"/>
    <cellStyle name="60% - Accent3 7" xfId="2932"/>
    <cellStyle name="60% - Accent3 7 2" xfId="2933"/>
    <cellStyle name="60% - Accent3 8" xfId="2934"/>
    <cellStyle name="60% - Accent3 8 2" xfId="2935"/>
    <cellStyle name="60% - Accent3 9" xfId="2936"/>
    <cellStyle name="60% - Accent3 9 2" xfId="2937"/>
    <cellStyle name="60% - Accent4 10" xfId="2938"/>
    <cellStyle name="60% - Accent4 10 2" xfId="2939"/>
    <cellStyle name="60% - Accent4 11" xfId="2940"/>
    <cellStyle name="60% - Accent4 11 2" xfId="2941"/>
    <cellStyle name="60% - Accent4 12" xfId="2942"/>
    <cellStyle name="60% - Accent4 12 2" xfId="2943"/>
    <cellStyle name="60% - Accent4 13" xfId="2944"/>
    <cellStyle name="60% - Accent4 13 2" xfId="2945"/>
    <cellStyle name="60% - Accent4 14" xfId="2946"/>
    <cellStyle name="60% - Accent4 14 2" xfId="2947"/>
    <cellStyle name="60% - Accent4 15" xfId="2948"/>
    <cellStyle name="60% - Accent4 15 2" xfId="2949"/>
    <cellStyle name="60% - Accent4 16" xfId="2950"/>
    <cellStyle name="60% - Accent4 16 2" xfId="2951"/>
    <cellStyle name="60% - Accent4 17" xfId="2952"/>
    <cellStyle name="60% - Accent4 17 2" xfId="2953"/>
    <cellStyle name="60% - Accent4 18" xfId="2954"/>
    <cellStyle name="60% - Accent4 18 2" xfId="2955"/>
    <cellStyle name="60% - Accent4 19" xfId="2956"/>
    <cellStyle name="60% - Accent4 19 2" xfId="2957"/>
    <cellStyle name="60% - Accent4 2" xfId="2958"/>
    <cellStyle name="60% - Accent4 2 2" xfId="2959"/>
    <cellStyle name="60% - Accent4 20" xfId="2960"/>
    <cellStyle name="60% - Accent4 20 2" xfId="2961"/>
    <cellStyle name="60% - Accent4 21" xfId="2962"/>
    <cellStyle name="60% - Accent4 21 2" xfId="2963"/>
    <cellStyle name="60% - Accent4 22" xfId="2964"/>
    <cellStyle name="60% - Accent4 23" xfId="2965"/>
    <cellStyle name="60% - Accent4 24" xfId="2966"/>
    <cellStyle name="60% - Accent4 25" xfId="2967"/>
    <cellStyle name="60% - Accent4 26" xfId="2968"/>
    <cellStyle name="60% - Accent4 27" xfId="2969"/>
    <cellStyle name="60% - Accent4 28" xfId="2970"/>
    <cellStyle name="60% - Accent4 29" xfId="2971"/>
    <cellStyle name="60% - Accent4 3" xfId="2972"/>
    <cellStyle name="60% - Accent4 3 2" xfId="2973"/>
    <cellStyle name="60% - Accent4 30" xfId="2974"/>
    <cellStyle name="60% - Accent4 31" xfId="2975"/>
    <cellStyle name="60% - Accent4 32" xfId="2976"/>
    <cellStyle name="60% - Accent4 33" xfId="2977"/>
    <cellStyle name="60% - Accent4 34" xfId="2978"/>
    <cellStyle name="60% - Accent4 35" xfId="2979"/>
    <cellStyle name="60% - Accent4 36" xfId="2980"/>
    <cellStyle name="60% - Accent4 4" xfId="2981"/>
    <cellStyle name="60% - Accent4 4 2" xfId="2982"/>
    <cellStyle name="60% - Accent4 5" xfId="2983"/>
    <cellStyle name="60% - Accent4 5 2" xfId="2984"/>
    <cellStyle name="60% - Accent4 6" xfId="2985"/>
    <cellStyle name="60% - Accent4 6 2" xfId="2986"/>
    <cellStyle name="60% - Accent4 7" xfId="2987"/>
    <cellStyle name="60% - Accent4 7 2" xfId="2988"/>
    <cellStyle name="60% - Accent4 8" xfId="2989"/>
    <cellStyle name="60% - Accent4 8 2" xfId="2990"/>
    <cellStyle name="60% - Accent4 9" xfId="2991"/>
    <cellStyle name="60% - Accent4 9 2" xfId="2992"/>
    <cellStyle name="60% - Accent5 10" xfId="2993"/>
    <cellStyle name="60% - Accent5 10 2" xfId="2994"/>
    <cellStyle name="60% - Accent5 11" xfId="2995"/>
    <cellStyle name="60% - Accent5 11 2" xfId="2996"/>
    <cellStyle name="60% - Accent5 12" xfId="2997"/>
    <cellStyle name="60% - Accent5 12 2" xfId="2998"/>
    <cellStyle name="60% - Accent5 13" xfId="2999"/>
    <cellStyle name="60% - Accent5 13 2" xfId="3000"/>
    <cellStyle name="60% - Accent5 14" xfId="3001"/>
    <cellStyle name="60% - Accent5 14 2" xfId="3002"/>
    <cellStyle name="60% - Accent5 15" xfId="3003"/>
    <cellStyle name="60% - Accent5 15 2" xfId="3004"/>
    <cellStyle name="60% - Accent5 16" xfId="3005"/>
    <cellStyle name="60% - Accent5 16 2" xfId="3006"/>
    <cellStyle name="60% - Accent5 17" xfId="3007"/>
    <cellStyle name="60% - Accent5 17 2" xfId="3008"/>
    <cellStyle name="60% - Accent5 18" xfId="3009"/>
    <cellStyle name="60% - Accent5 18 2" xfId="3010"/>
    <cellStyle name="60% - Accent5 19" xfId="3011"/>
    <cellStyle name="60% - Accent5 19 2" xfId="3012"/>
    <cellStyle name="60% - Accent5 2" xfId="3013"/>
    <cellStyle name="60% - Accent5 2 2" xfId="3014"/>
    <cellStyle name="60% - Accent5 20" xfId="3015"/>
    <cellStyle name="60% - Accent5 20 2" xfId="3016"/>
    <cellStyle name="60% - Accent5 21" xfId="3017"/>
    <cellStyle name="60% - Accent5 21 2" xfId="3018"/>
    <cellStyle name="60% - Accent5 22" xfId="3019"/>
    <cellStyle name="60% - Accent5 23" xfId="3020"/>
    <cellStyle name="60% - Accent5 24" xfId="3021"/>
    <cellStyle name="60% - Accent5 25" xfId="3022"/>
    <cellStyle name="60% - Accent5 26" xfId="3023"/>
    <cellStyle name="60% - Accent5 27" xfId="3024"/>
    <cellStyle name="60% - Accent5 28" xfId="3025"/>
    <cellStyle name="60% - Accent5 29" xfId="3026"/>
    <cellStyle name="60% - Accent5 3" xfId="3027"/>
    <cellStyle name="60% - Accent5 3 2" xfId="3028"/>
    <cellStyle name="60% - Accent5 30" xfId="3029"/>
    <cellStyle name="60% - Accent5 31" xfId="3030"/>
    <cellStyle name="60% - Accent5 32" xfId="3031"/>
    <cellStyle name="60% - Accent5 33" xfId="3032"/>
    <cellStyle name="60% - Accent5 34" xfId="3033"/>
    <cellStyle name="60% - Accent5 35" xfId="3034"/>
    <cellStyle name="60% - Accent5 36" xfId="3035"/>
    <cellStyle name="60% - Accent5 4" xfId="3036"/>
    <cellStyle name="60% - Accent5 4 2" xfId="3037"/>
    <cellStyle name="60% - Accent5 5" xfId="3038"/>
    <cellStyle name="60% - Accent5 5 2" xfId="3039"/>
    <cellStyle name="60% - Accent5 6" xfId="3040"/>
    <cellStyle name="60% - Accent5 6 2" xfId="3041"/>
    <cellStyle name="60% - Accent5 7" xfId="3042"/>
    <cellStyle name="60% - Accent5 7 2" xfId="3043"/>
    <cellStyle name="60% - Accent5 8" xfId="3044"/>
    <cellStyle name="60% - Accent5 8 2" xfId="3045"/>
    <cellStyle name="60% - Accent5 9" xfId="3046"/>
    <cellStyle name="60% - Accent5 9 2" xfId="3047"/>
    <cellStyle name="60% - Accent6 10" xfId="3048"/>
    <cellStyle name="60% - Accent6 10 2" xfId="3049"/>
    <cellStyle name="60% - Accent6 11" xfId="3050"/>
    <cellStyle name="60% - Accent6 11 2" xfId="3051"/>
    <cellStyle name="60% - Accent6 12" xfId="3052"/>
    <cellStyle name="60% - Accent6 12 2" xfId="3053"/>
    <cellStyle name="60% - Accent6 13" xfId="3054"/>
    <cellStyle name="60% - Accent6 13 2" xfId="3055"/>
    <cellStyle name="60% - Accent6 14" xfId="3056"/>
    <cellStyle name="60% - Accent6 14 2" xfId="3057"/>
    <cellStyle name="60% - Accent6 15" xfId="3058"/>
    <cellStyle name="60% - Accent6 15 2" xfId="3059"/>
    <cellStyle name="60% - Accent6 16" xfId="3060"/>
    <cellStyle name="60% - Accent6 16 2" xfId="3061"/>
    <cellStyle name="60% - Accent6 17" xfId="3062"/>
    <cellStyle name="60% - Accent6 17 2" xfId="3063"/>
    <cellStyle name="60% - Accent6 18" xfId="3064"/>
    <cellStyle name="60% - Accent6 18 2" xfId="3065"/>
    <cellStyle name="60% - Accent6 19" xfId="3066"/>
    <cellStyle name="60% - Accent6 19 2" xfId="3067"/>
    <cellStyle name="60% - Accent6 2" xfId="3068"/>
    <cellStyle name="60% - Accent6 2 2" xfId="3069"/>
    <cellStyle name="60% - Accent6 20" xfId="3070"/>
    <cellStyle name="60% - Accent6 20 2" xfId="3071"/>
    <cellStyle name="60% - Accent6 21" xfId="3072"/>
    <cellStyle name="60% - Accent6 21 2" xfId="3073"/>
    <cellStyle name="60% - Accent6 22" xfId="3074"/>
    <cellStyle name="60% - Accent6 23" xfId="3075"/>
    <cellStyle name="60% - Accent6 24" xfId="3076"/>
    <cellStyle name="60% - Accent6 25" xfId="3077"/>
    <cellStyle name="60% - Accent6 26" xfId="3078"/>
    <cellStyle name="60% - Accent6 27" xfId="3079"/>
    <cellStyle name="60% - Accent6 28" xfId="3080"/>
    <cellStyle name="60% - Accent6 29" xfId="3081"/>
    <cellStyle name="60% - Accent6 3" xfId="3082"/>
    <cellStyle name="60% - Accent6 3 2" xfId="3083"/>
    <cellStyle name="60% - Accent6 30" xfId="3084"/>
    <cellStyle name="60% - Accent6 31" xfId="3085"/>
    <cellStyle name="60% - Accent6 32" xfId="3086"/>
    <cellStyle name="60% - Accent6 33" xfId="3087"/>
    <cellStyle name="60% - Accent6 34" xfId="3088"/>
    <cellStyle name="60% - Accent6 35" xfId="3089"/>
    <cellStyle name="60% - Accent6 36" xfId="3090"/>
    <cellStyle name="60% - Accent6 4" xfId="3091"/>
    <cellStyle name="60% - Accent6 4 2" xfId="3092"/>
    <cellStyle name="60% - Accent6 5" xfId="3093"/>
    <cellStyle name="60% - Accent6 5 2" xfId="3094"/>
    <cellStyle name="60% - Accent6 6" xfId="3095"/>
    <cellStyle name="60% - Accent6 6 2" xfId="3096"/>
    <cellStyle name="60% - Accent6 7" xfId="3097"/>
    <cellStyle name="60% - Accent6 7 2" xfId="3098"/>
    <cellStyle name="60% - Accent6 8" xfId="3099"/>
    <cellStyle name="60% - Accent6 8 2" xfId="3100"/>
    <cellStyle name="60% - Accent6 9" xfId="3101"/>
    <cellStyle name="60% - Accent6 9 2" xfId="3102"/>
    <cellStyle name="6mal" xfId="3103"/>
    <cellStyle name="752131" xfId="3104"/>
    <cellStyle name="7978" xfId="3105"/>
    <cellStyle name="7978 2" xfId="3106"/>
    <cellStyle name="85" xfId="3107"/>
    <cellStyle name="90" xfId="3108"/>
    <cellStyle name="A satisfied Microsoft Office user" xfId="3109"/>
    <cellStyle name="ac" xfId="3110"/>
    <cellStyle name="ac 2" xfId="3111"/>
    <cellStyle name="Accent1 - 20%" xfId="3112"/>
    <cellStyle name="Accent1 - 40%" xfId="3113"/>
    <cellStyle name="Accent1 - 60%" xfId="3114"/>
    <cellStyle name="Accent1 10" xfId="3115"/>
    <cellStyle name="Accent1 10 2" xfId="3116"/>
    <cellStyle name="Accent1 11" xfId="3117"/>
    <cellStyle name="Accent1 11 2" xfId="3118"/>
    <cellStyle name="Accent1 12" xfId="3119"/>
    <cellStyle name="Accent1 12 2" xfId="3120"/>
    <cellStyle name="Accent1 13" xfId="3121"/>
    <cellStyle name="Accent1 13 2" xfId="3122"/>
    <cellStyle name="Accent1 14" xfId="3123"/>
    <cellStyle name="Accent1 14 2" xfId="3124"/>
    <cellStyle name="Accent1 15" xfId="3125"/>
    <cellStyle name="Accent1 15 2" xfId="3126"/>
    <cellStyle name="Accent1 16" xfId="3127"/>
    <cellStyle name="Accent1 16 2" xfId="3128"/>
    <cellStyle name="Accent1 17" xfId="3129"/>
    <cellStyle name="Accent1 17 2" xfId="3130"/>
    <cellStyle name="Accent1 18" xfId="3131"/>
    <cellStyle name="Accent1 18 2" xfId="3132"/>
    <cellStyle name="Accent1 19" xfId="3133"/>
    <cellStyle name="Accent1 19 2" xfId="3134"/>
    <cellStyle name="Accent1 2" xfId="3135"/>
    <cellStyle name="Accent1 2 2" xfId="3136"/>
    <cellStyle name="Accent1 20" xfId="3137"/>
    <cellStyle name="Accent1 20 2" xfId="3138"/>
    <cellStyle name="Accent1 21" xfId="3139"/>
    <cellStyle name="Accent1 21 2" xfId="3140"/>
    <cellStyle name="Accent1 22" xfId="3141"/>
    <cellStyle name="Accent1 23" xfId="3142"/>
    <cellStyle name="Accent1 24" xfId="3143"/>
    <cellStyle name="Accent1 25" xfId="3144"/>
    <cellStyle name="Accent1 26" xfId="3145"/>
    <cellStyle name="Accent1 27" xfId="3146"/>
    <cellStyle name="Accent1 28" xfId="3147"/>
    <cellStyle name="Accent1 29" xfId="3148"/>
    <cellStyle name="Accent1 3" xfId="3149"/>
    <cellStyle name="Accent1 3 2" xfId="3150"/>
    <cellStyle name="Accent1 30" xfId="3151"/>
    <cellStyle name="Accent1 31" xfId="3152"/>
    <cellStyle name="Accent1 32" xfId="3153"/>
    <cellStyle name="Accent1 33" xfId="3154"/>
    <cellStyle name="Accent1 34" xfId="3155"/>
    <cellStyle name="Accent1 35" xfId="3156"/>
    <cellStyle name="Accent1 36" xfId="3157"/>
    <cellStyle name="Accent1 4" xfId="3158"/>
    <cellStyle name="Accent1 4 2" xfId="3159"/>
    <cellStyle name="Accent1 5" xfId="3160"/>
    <cellStyle name="Accent1 5 2" xfId="3161"/>
    <cellStyle name="Accent1 6" xfId="3162"/>
    <cellStyle name="Accent1 6 2" xfId="3163"/>
    <cellStyle name="Accent1 7" xfId="3164"/>
    <cellStyle name="Accent1 7 2" xfId="3165"/>
    <cellStyle name="Accent1 8" xfId="3166"/>
    <cellStyle name="Accent1 8 2" xfId="3167"/>
    <cellStyle name="Accent1 9" xfId="3168"/>
    <cellStyle name="Accent1 9 2" xfId="3169"/>
    <cellStyle name="Accent2 - 20%" xfId="3170"/>
    <cellStyle name="Accent2 - 40%" xfId="3171"/>
    <cellStyle name="Accent2 - 60%" xfId="3172"/>
    <cellStyle name="Accent2 10" xfId="3173"/>
    <cellStyle name="Accent2 10 2" xfId="3174"/>
    <cellStyle name="Accent2 11" xfId="3175"/>
    <cellStyle name="Accent2 11 2" xfId="3176"/>
    <cellStyle name="Accent2 12" xfId="3177"/>
    <cellStyle name="Accent2 12 2" xfId="3178"/>
    <cellStyle name="Accent2 13" xfId="3179"/>
    <cellStyle name="Accent2 13 2" xfId="3180"/>
    <cellStyle name="Accent2 14" xfId="3181"/>
    <cellStyle name="Accent2 14 2" xfId="3182"/>
    <cellStyle name="Accent2 15" xfId="3183"/>
    <cellStyle name="Accent2 15 2" xfId="3184"/>
    <cellStyle name="Accent2 16" xfId="3185"/>
    <cellStyle name="Accent2 16 2" xfId="3186"/>
    <cellStyle name="Accent2 17" xfId="3187"/>
    <cellStyle name="Accent2 17 2" xfId="3188"/>
    <cellStyle name="Accent2 18" xfId="3189"/>
    <cellStyle name="Accent2 18 2" xfId="3190"/>
    <cellStyle name="Accent2 19" xfId="3191"/>
    <cellStyle name="Accent2 19 2" xfId="3192"/>
    <cellStyle name="Accent2 2" xfId="3193"/>
    <cellStyle name="Accent2 2 2" xfId="3194"/>
    <cellStyle name="Accent2 20" xfId="3195"/>
    <cellStyle name="Accent2 20 2" xfId="3196"/>
    <cellStyle name="Accent2 21" xfId="3197"/>
    <cellStyle name="Accent2 21 2" xfId="3198"/>
    <cellStyle name="Accent2 22" xfId="3199"/>
    <cellStyle name="Accent2 23" xfId="3200"/>
    <cellStyle name="Accent2 24" xfId="3201"/>
    <cellStyle name="Accent2 25" xfId="3202"/>
    <cellStyle name="Accent2 26" xfId="3203"/>
    <cellStyle name="Accent2 27" xfId="3204"/>
    <cellStyle name="Accent2 28" xfId="3205"/>
    <cellStyle name="Accent2 29" xfId="3206"/>
    <cellStyle name="Accent2 3" xfId="3207"/>
    <cellStyle name="Accent2 3 2" xfId="3208"/>
    <cellStyle name="Accent2 30" xfId="3209"/>
    <cellStyle name="Accent2 31" xfId="3210"/>
    <cellStyle name="Accent2 32" xfId="3211"/>
    <cellStyle name="Accent2 33" xfId="3212"/>
    <cellStyle name="Accent2 34" xfId="3213"/>
    <cellStyle name="Accent2 35" xfId="3214"/>
    <cellStyle name="Accent2 36" xfId="3215"/>
    <cellStyle name="Accent2 4" xfId="3216"/>
    <cellStyle name="Accent2 4 2" xfId="3217"/>
    <cellStyle name="Accent2 5" xfId="3218"/>
    <cellStyle name="Accent2 5 2" xfId="3219"/>
    <cellStyle name="Accent2 6" xfId="3220"/>
    <cellStyle name="Accent2 6 2" xfId="3221"/>
    <cellStyle name="Accent2 7" xfId="3222"/>
    <cellStyle name="Accent2 7 2" xfId="3223"/>
    <cellStyle name="Accent2 8" xfId="3224"/>
    <cellStyle name="Accent2 8 2" xfId="3225"/>
    <cellStyle name="Accent2 9" xfId="3226"/>
    <cellStyle name="Accent2 9 2" xfId="3227"/>
    <cellStyle name="Accent3 - 20%" xfId="3228"/>
    <cellStyle name="Accent3 - 40%" xfId="3229"/>
    <cellStyle name="Accent3 - 60%" xfId="3230"/>
    <cellStyle name="Accent3 10" xfId="3231"/>
    <cellStyle name="Accent3 10 2" xfId="3232"/>
    <cellStyle name="Accent3 11" xfId="3233"/>
    <cellStyle name="Accent3 11 2" xfId="3234"/>
    <cellStyle name="Accent3 12" xfId="3235"/>
    <cellStyle name="Accent3 12 2" xfId="3236"/>
    <cellStyle name="Accent3 13" xfId="3237"/>
    <cellStyle name="Accent3 13 2" xfId="3238"/>
    <cellStyle name="Accent3 14" xfId="3239"/>
    <cellStyle name="Accent3 14 2" xfId="3240"/>
    <cellStyle name="Accent3 15" xfId="3241"/>
    <cellStyle name="Accent3 15 2" xfId="3242"/>
    <cellStyle name="Accent3 16" xfId="3243"/>
    <cellStyle name="Accent3 16 2" xfId="3244"/>
    <cellStyle name="Accent3 17" xfId="3245"/>
    <cellStyle name="Accent3 17 2" xfId="3246"/>
    <cellStyle name="Accent3 18" xfId="3247"/>
    <cellStyle name="Accent3 18 2" xfId="3248"/>
    <cellStyle name="Accent3 19" xfId="3249"/>
    <cellStyle name="Accent3 19 2" xfId="3250"/>
    <cellStyle name="Accent3 2" xfId="3251"/>
    <cellStyle name="Accent3 2 2" xfId="3252"/>
    <cellStyle name="Accent3 20" xfId="3253"/>
    <cellStyle name="Accent3 20 2" xfId="3254"/>
    <cellStyle name="Accent3 21" xfId="3255"/>
    <cellStyle name="Accent3 21 2" xfId="3256"/>
    <cellStyle name="Accent3 22" xfId="3257"/>
    <cellStyle name="Accent3 23" xfId="3258"/>
    <cellStyle name="Accent3 24" xfId="3259"/>
    <cellStyle name="Accent3 25" xfId="3260"/>
    <cellStyle name="Accent3 26" xfId="3261"/>
    <cellStyle name="Accent3 27" xfId="3262"/>
    <cellStyle name="Accent3 28" xfId="3263"/>
    <cellStyle name="Accent3 29" xfId="3264"/>
    <cellStyle name="Accent3 3" xfId="3265"/>
    <cellStyle name="Accent3 3 2" xfId="3266"/>
    <cellStyle name="Accent3 30" xfId="3267"/>
    <cellStyle name="Accent3 31" xfId="3268"/>
    <cellStyle name="Accent3 32" xfId="3269"/>
    <cellStyle name="Accent3 33" xfId="3270"/>
    <cellStyle name="Accent3 34" xfId="3271"/>
    <cellStyle name="Accent3 35" xfId="3272"/>
    <cellStyle name="Accent3 36" xfId="3273"/>
    <cellStyle name="Accent3 4" xfId="3274"/>
    <cellStyle name="Accent3 4 2" xfId="3275"/>
    <cellStyle name="Accent3 5" xfId="3276"/>
    <cellStyle name="Accent3 5 2" xfId="3277"/>
    <cellStyle name="Accent3 6" xfId="3278"/>
    <cellStyle name="Accent3 6 2" xfId="3279"/>
    <cellStyle name="Accent3 7" xfId="3280"/>
    <cellStyle name="Accent3 7 2" xfId="3281"/>
    <cellStyle name="Accent3 8" xfId="3282"/>
    <cellStyle name="Accent3 8 2" xfId="3283"/>
    <cellStyle name="Accent3 9" xfId="3284"/>
    <cellStyle name="Accent3 9 2" xfId="3285"/>
    <cellStyle name="Accent4 - 20%" xfId="3286"/>
    <cellStyle name="Accent4 - 40%" xfId="3287"/>
    <cellStyle name="Accent4 - 60%" xfId="3288"/>
    <cellStyle name="Accent4 10" xfId="3289"/>
    <cellStyle name="Accent4 10 2" xfId="3290"/>
    <cellStyle name="Accent4 11" xfId="3291"/>
    <cellStyle name="Accent4 11 2" xfId="3292"/>
    <cellStyle name="Accent4 12" xfId="3293"/>
    <cellStyle name="Accent4 12 2" xfId="3294"/>
    <cellStyle name="Accent4 13" xfId="3295"/>
    <cellStyle name="Accent4 13 2" xfId="3296"/>
    <cellStyle name="Accent4 14" xfId="3297"/>
    <cellStyle name="Accent4 14 2" xfId="3298"/>
    <cellStyle name="Accent4 15" xfId="3299"/>
    <cellStyle name="Accent4 15 2" xfId="3300"/>
    <cellStyle name="Accent4 16" xfId="3301"/>
    <cellStyle name="Accent4 16 2" xfId="3302"/>
    <cellStyle name="Accent4 17" xfId="3303"/>
    <cellStyle name="Accent4 17 2" xfId="3304"/>
    <cellStyle name="Accent4 18" xfId="3305"/>
    <cellStyle name="Accent4 18 2" xfId="3306"/>
    <cellStyle name="Accent4 19" xfId="3307"/>
    <cellStyle name="Accent4 19 2" xfId="3308"/>
    <cellStyle name="Accent4 2" xfId="3309"/>
    <cellStyle name="Accent4 2 2" xfId="3310"/>
    <cellStyle name="Accent4 20" xfId="3311"/>
    <cellStyle name="Accent4 20 2" xfId="3312"/>
    <cellStyle name="Accent4 21" xfId="3313"/>
    <cellStyle name="Accent4 21 2" xfId="3314"/>
    <cellStyle name="Accent4 22" xfId="3315"/>
    <cellStyle name="Accent4 23" xfId="3316"/>
    <cellStyle name="Accent4 24" xfId="3317"/>
    <cellStyle name="Accent4 25" xfId="3318"/>
    <cellStyle name="Accent4 26" xfId="3319"/>
    <cellStyle name="Accent4 27" xfId="3320"/>
    <cellStyle name="Accent4 28" xfId="3321"/>
    <cellStyle name="Accent4 29" xfId="3322"/>
    <cellStyle name="Accent4 3" xfId="3323"/>
    <cellStyle name="Accent4 3 2" xfId="3324"/>
    <cellStyle name="Accent4 30" xfId="3325"/>
    <cellStyle name="Accent4 31" xfId="3326"/>
    <cellStyle name="Accent4 32" xfId="3327"/>
    <cellStyle name="Accent4 33" xfId="3328"/>
    <cellStyle name="Accent4 34" xfId="3329"/>
    <cellStyle name="Accent4 35" xfId="3330"/>
    <cellStyle name="Accent4 36" xfId="3331"/>
    <cellStyle name="Accent4 4" xfId="3332"/>
    <cellStyle name="Accent4 4 2" xfId="3333"/>
    <cellStyle name="Accent4 5" xfId="3334"/>
    <cellStyle name="Accent4 5 2" xfId="3335"/>
    <cellStyle name="Accent4 6" xfId="3336"/>
    <cellStyle name="Accent4 6 2" xfId="3337"/>
    <cellStyle name="Accent4 7" xfId="3338"/>
    <cellStyle name="Accent4 7 2" xfId="3339"/>
    <cellStyle name="Accent4 8" xfId="3340"/>
    <cellStyle name="Accent4 8 2" xfId="3341"/>
    <cellStyle name="Accent4 9" xfId="3342"/>
    <cellStyle name="Accent4 9 2" xfId="3343"/>
    <cellStyle name="Accent5 - 20%" xfId="3344"/>
    <cellStyle name="Accent5 - 40%" xfId="3345"/>
    <cellStyle name="Accent5 - 60%" xfId="3346"/>
    <cellStyle name="Accent5 10" xfId="3347"/>
    <cellStyle name="Accent5 10 2" xfId="3348"/>
    <cellStyle name="Accent5 11" xfId="3349"/>
    <cellStyle name="Accent5 11 2" xfId="3350"/>
    <cellStyle name="Accent5 12" xfId="3351"/>
    <cellStyle name="Accent5 12 2" xfId="3352"/>
    <cellStyle name="Accent5 13" xfId="3353"/>
    <cellStyle name="Accent5 13 2" xfId="3354"/>
    <cellStyle name="Accent5 14" xfId="3355"/>
    <cellStyle name="Accent5 14 2" xfId="3356"/>
    <cellStyle name="Accent5 15" xfId="3357"/>
    <cellStyle name="Accent5 15 2" xfId="3358"/>
    <cellStyle name="Accent5 16" xfId="3359"/>
    <cellStyle name="Accent5 16 2" xfId="3360"/>
    <cellStyle name="Accent5 17" xfId="3361"/>
    <cellStyle name="Accent5 17 2" xfId="3362"/>
    <cellStyle name="Accent5 18" xfId="3363"/>
    <cellStyle name="Accent5 18 2" xfId="3364"/>
    <cellStyle name="Accent5 19" xfId="3365"/>
    <cellStyle name="Accent5 19 2" xfId="3366"/>
    <cellStyle name="Accent5 2" xfId="3367"/>
    <cellStyle name="Accent5 2 2" xfId="3368"/>
    <cellStyle name="Accent5 20" xfId="3369"/>
    <cellStyle name="Accent5 20 2" xfId="3370"/>
    <cellStyle name="Accent5 21" xfId="3371"/>
    <cellStyle name="Accent5 21 2" xfId="3372"/>
    <cellStyle name="Accent5 22" xfId="3373"/>
    <cellStyle name="Accent5 23" xfId="3374"/>
    <cellStyle name="Accent5 24" xfId="3375"/>
    <cellStyle name="Accent5 25" xfId="3376"/>
    <cellStyle name="Accent5 26" xfId="3377"/>
    <cellStyle name="Accent5 27" xfId="3378"/>
    <cellStyle name="Accent5 28" xfId="3379"/>
    <cellStyle name="Accent5 29" xfId="3380"/>
    <cellStyle name="Accent5 3" xfId="3381"/>
    <cellStyle name="Accent5 3 2" xfId="3382"/>
    <cellStyle name="Accent5 30" xfId="3383"/>
    <cellStyle name="Accent5 31" xfId="3384"/>
    <cellStyle name="Accent5 32" xfId="3385"/>
    <cellStyle name="Accent5 33" xfId="3386"/>
    <cellStyle name="Accent5 34" xfId="3387"/>
    <cellStyle name="Accent5 35" xfId="3388"/>
    <cellStyle name="Accent5 36" xfId="3389"/>
    <cellStyle name="Accent5 4" xfId="3390"/>
    <cellStyle name="Accent5 4 2" xfId="3391"/>
    <cellStyle name="Accent5 5" xfId="3392"/>
    <cellStyle name="Accent5 5 2" xfId="3393"/>
    <cellStyle name="Accent5 6" xfId="3394"/>
    <cellStyle name="Accent5 6 2" xfId="3395"/>
    <cellStyle name="Accent5 7" xfId="3396"/>
    <cellStyle name="Accent5 7 2" xfId="3397"/>
    <cellStyle name="Accent5 8" xfId="3398"/>
    <cellStyle name="Accent5 8 2" xfId="3399"/>
    <cellStyle name="Accent5 9" xfId="3400"/>
    <cellStyle name="Accent5 9 2" xfId="3401"/>
    <cellStyle name="Accent6 - 20%" xfId="3402"/>
    <cellStyle name="Accent6 - 40%" xfId="3403"/>
    <cellStyle name="Accent6 - 60%" xfId="3404"/>
    <cellStyle name="Accent6 10" xfId="3405"/>
    <cellStyle name="Accent6 10 2" xfId="3406"/>
    <cellStyle name="Accent6 11" xfId="3407"/>
    <cellStyle name="Accent6 11 2" xfId="3408"/>
    <cellStyle name="Accent6 12" xfId="3409"/>
    <cellStyle name="Accent6 12 2" xfId="3410"/>
    <cellStyle name="Accent6 13" xfId="3411"/>
    <cellStyle name="Accent6 13 2" xfId="3412"/>
    <cellStyle name="Accent6 14" xfId="3413"/>
    <cellStyle name="Accent6 14 2" xfId="3414"/>
    <cellStyle name="Accent6 15" xfId="3415"/>
    <cellStyle name="Accent6 15 2" xfId="3416"/>
    <cellStyle name="Accent6 16" xfId="3417"/>
    <cellStyle name="Accent6 16 2" xfId="3418"/>
    <cellStyle name="Accent6 17" xfId="3419"/>
    <cellStyle name="Accent6 17 2" xfId="3420"/>
    <cellStyle name="Accent6 18" xfId="3421"/>
    <cellStyle name="Accent6 18 2" xfId="3422"/>
    <cellStyle name="Accent6 19" xfId="3423"/>
    <cellStyle name="Accent6 19 2" xfId="3424"/>
    <cellStyle name="Accent6 2" xfId="3425"/>
    <cellStyle name="Accent6 2 2" xfId="3426"/>
    <cellStyle name="Accent6 20" xfId="3427"/>
    <cellStyle name="Accent6 20 2" xfId="3428"/>
    <cellStyle name="Accent6 21" xfId="3429"/>
    <cellStyle name="Accent6 21 2" xfId="3430"/>
    <cellStyle name="Accent6 22" xfId="3431"/>
    <cellStyle name="Accent6 23" xfId="3432"/>
    <cellStyle name="Accent6 24" xfId="3433"/>
    <cellStyle name="Accent6 25" xfId="3434"/>
    <cellStyle name="Accent6 26" xfId="3435"/>
    <cellStyle name="Accent6 27" xfId="3436"/>
    <cellStyle name="Accent6 28" xfId="3437"/>
    <cellStyle name="Accent6 29" xfId="3438"/>
    <cellStyle name="Accent6 3" xfId="3439"/>
    <cellStyle name="Accent6 3 2" xfId="3440"/>
    <cellStyle name="Accent6 30" xfId="3441"/>
    <cellStyle name="Accent6 31" xfId="3442"/>
    <cellStyle name="Accent6 32" xfId="3443"/>
    <cellStyle name="Accent6 33" xfId="3444"/>
    <cellStyle name="Accent6 34" xfId="3445"/>
    <cellStyle name="Accent6 35" xfId="3446"/>
    <cellStyle name="Accent6 36" xfId="3447"/>
    <cellStyle name="Accent6 4" xfId="3448"/>
    <cellStyle name="Accent6 4 2" xfId="3449"/>
    <cellStyle name="Accent6 5" xfId="3450"/>
    <cellStyle name="Accent6 5 2" xfId="3451"/>
    <cellStyle name="Accent6 6" xfId="3452"/>
    <cellStyle name="Accent6 6 2" xfId="3453"/>
    <cellStyle name="Accent6 7" xfId="3454"/>
    <cellStyle name="Accent6 7 2" xfId="3455"/>
    <cellStyle name="Accent6 8" xfId="3456"/>
    <cellStyle name="Accent6 8 2" xfId="3457"/>
    <cellStyle name="Accent6 9" xfId="3458"/>
    <cellStyle name="Accent6 9 2" xfId="3459"/>
    <cellStyle name="accounting" xfId="3460"/>
    <cellStyle name="accounting 2" xfId="3461"/>
    <cellStyle name="accounting 2 2" xfId="3462"/>
    <cellStyle name="accounting 3" xfId="3463"/>
    <cellStyle name="accounting 3 2" xfId="3464"/>
    <cellStyle name="accounting 4" xfId="3465"/>
    <cellStyle name="Acct Level 2" xfId="3466"/>
    <cellStyle name="Accy [0]" xfId="3467"/>
    <cellStyle name="Accy [1]" xfId="3468"/>
    <cellStyle name="Accy [2]" xfId="3469"/>
    <cellStyle name="Accy$ [0]" xfId="3470"/>
    <cellStyle name="Accy$ [1]" xfId="3471"/>
    <cellStyle name="Accy$ [2]" xfId="3472"/>
    <cellStyle name="aCDSDev" xfId="3473"/>
    <cellStyle name="aCDSDev 2" xfId="3474"/>
    <cellStyle name="acomma" xfId="3475"/>
    <cellStyle name="Activity" xfId="3476"/>
    <cellStyle name="Actual Date" xfId="3477"/>
    <cellStyle name="Actual Date 2" xfId="3478"/>
    <cellStyle name="Add" xfId="3479"/>
    <cellStyle name="AFE" xfId="3480"/>
    <cellStyle name="aFXDev" xfId="3481"/>
    <cellStyle name="aFXDev 2" xfId="3482"/>
    <cellStyle name="aGreeks" xfId="3483"/>
    <cellStyle name="ALPercent" xfId="3484"/>
    <cellStyle name="Amounts" xfId="3485"/>
    <cellStyle name="Amounts 2" xfId="3486"/>
    <cellStyle name="Analysis Divider" xfId="6576"/>
    <cellStyle name="Analysis Header" xfId="6577"/>
    <cellStyle name="Analysis Row" xfId="6578"/>
    <cellStyle name="Application Name" xfId="3487"/>
    <cellStyle name="args.style" xfId="3488"/>
    <cellStyle name="args.style 2" xfId="3489"/>
    <cellStyle name="args.style 3" xfId="3490"/>
    <cellStyle name="args.style 4" xfId="3491"/>
    <cellStyle name="args.style 5" xfId="3492"/>
    <cellStyle name="Assumptions" xfId="3493"/>
    <cellStyle name="Assumptions 2" xfId="3494"/>
    <cellStyle name="Assumptions 3" xfId="3495"/>
    <cellStyle name="Assumptions 4" xfId="3496"/>
    <cellStyle name="aSTRIRDEV" xfId="3497"/>
    <cellStyle name="aSTRIRDEV 2" xfId="3498"/>
    <cellStyle name="Auto_OpenAuto_CloseExtractD_Sheet1" xfId="3499"/>
    <cellStyle name="AutoFormat Options" xfId="3500"/>
    <cellStyle name="Availability" xfId="3501"/>
    <cellStyle name="Background" xfId="3502"/>
    <cellStyle name="Bad 10" xfId="3503"/>
    <cellStyle name="Bad 10 2" xfId="3504"/>
    <cellStyle name="Bad 11" xfId="3505"/>
    <cellStyle name="Bad 11 2" xfId="3506"/>
    <cellStyle name="Bad 12" xfId="3507"/>
    <cellStyle name="Bad 12 2" xfId="3508"/>
    <cellStyle name="Bad 13" xfId="3509"/>
    <cellStyle name="Bad 13 2" xfId="3510"/>
    <cellStyle name="Bad 14" xfId="3511"/>
    <cellStyle name="Bad 14 2" xfId="3512"/>
    <cellStyle name="Bad 15" xfId="3513"/>
    <cellStyle name="Bad 15 2" xfId="3514"/>
    <cellStyle name="Bad 16" xfId="3515"/>
    <cellStyle name="Bad 16 2" xfId="3516"/>
    <cellStyle name="Bad 17" xfId="3517"/>
    <cellStyle name="Bad 17 2" xfId="3518"/>
    <cellStyle name="Bad 18" xfId="3519"/>
    <cellStyle name="Bad 18 2" xfId="3520"/>
    <cellStyle name="Bad 19" xfId="3521"/>
    <cellStyle name="Bad 19 2" xfId="3522"/>
    <cellStyle name="Bad 2" xfId="3523"/>
    <cellStyle name="Bad 2 2" xfId="3524"/>
    <cellStyle name="Bad 20" xfId="3525"/>
    <cellStyle name="Bad 20 2" xfId="3526"/>
    <cellStyle name="Bad 21" xfId="3527"/>
    <cellStyle name="Bad 21 2" xfId="3528"/>
    <cellStyle name="Bad 22" xfId="3529"/>
    <cellStyle name="Bad 23" xfId="3530"/>
    <cellStyle name="Bad 24" xfId="3531"/>
    <cellStyle name="Bad 25" xfId="3532"/>
    <cellStyle name="Bad 26" xfId="3533"/>
    <cellStyle name="Bad 27" xfId="3534"/>
    <cellStyle name="Bad 28" xfId="3535"/>
    <cellStyle name="Bad 29" xfId="3536"/>
    <cellStyle name="Bad 3" xfId="3537"/>
    <cellStyle name="Bad 3 2" xfId="3538"/>
    <cellStyle name="Bad 30" xfId="3539"/>
    <cellStyle name="Bad 31" xfId="3540"/>
    <cellStyle name="Bad 32" xfId="3541"/>
    <cellStyle name="Bad 33" xfId="3542"/>
    <cellStyle name="Bad 34" xfId="3543"/>
    <cellStyle name="Bad 35" xfId="3544"/>
    <cellStyle name="Bad 36" xfId="3545"/>
    <cellStyle name="Bad 4" xfId="3546"/>
    <cellStyle name="Bad 4 2" xfId="3547"/>
    <cellStyle name="Bad 5" xfId="3548"/>
    <cellStyle name="Bad 5 2" xfId="3549"/>
    <cellStyle name="Bad 6" xfId="3550"/>
    <cellStyle name="Bad 6 2" xfId="3551"/>
    <cellStyle name="Bad 7" xfId="3552"/>
    <cellStyle name="Bad 7 2" xfId="3553"/>
    <cellStyle name="Bad 8" xfId="3554"/>
    <cellStyle name="Bad 8 2" xfId="3555"/>
    <cellStyle name="Bad 9" xfId="3556"/>
    <cellStyle name="Bad 9 2" xfId="3557"/>
    <cellStyle name="Balances" xfId="3558"/>
    <cellStyle name="Balances 2" xfId="3559"/>
    <cellStyle name="BalanceSheet" xfId="3560"/>
    <cellStyle name="BalcSht" xfId="3561"/>
    <cellStyle name="BalcSht 2" xfId="3562"/>
    <cellStyle name="BalcSht 3" xfId="3563"/>
    <cellStyle name="BGT" xfId="3564"/>
    <cellStyle name="Black" xfId="3565"/>
    <cellStyle name="Black bold" xfId="3566"/>
    <cellStyle name="Black_ALLOWANCES" xfId="3567"/>
    <cellStyle name="Blank_Percentage" xfId="3568"/>
    <cellStyle name="BlotterComment" xfId="3569"/>
    <cellStyle name="Blue" xfId="3570"/>
    <cellStyle name="Blue bold" xfId="3571"/>
    <cellStyle name="Blue bold 2" xfId="3572"/>
    <cellStyle name="Blue bold 2 2" xfId="3573"/>
    <cellStyle name="Blue bold 3" xfId="3574"/>
    <cellStyle name="Blue bold 3 2" xfId="3575"/>
    <cellStyle name="Blue bold 4" xfId="3576"/>
    <cellStyle name="Blue_1Q10 ERF Supplement 3-15-10 Check" xfId="3577"/>
    <cellStyle name="Body" xfId="3578"/>
    <cellStyle name="BOLD - Style1" xfId="3579"/>
    <cellStyle name="Bold/Border" xfId="3580"/>
    <cellStyle name="Bold/Border 2" xfId="3581"/>
    <cellStyle name="BoldCoverHyperlink" xfId="3582"/>
    <cellStyle name="BoldLineDescription" xfId="3583"/>
    <cellStyle name="BoldUnderline" xfId="3584"/>
    <cellStyle name="bookman top border" xfId="3585"/>
    <cellStyle name="Border" xfId="3586"/>
    <cellStyle name="Border - Style1" xfId="3587"/>
    <cellStyle name="Border - Style1 2" xfId="3588"/>
    <cellStyle name="Border - Style1 3" xfId="3589"/>
    <cellStyle name="Border - Style1 4" xfId="3590"/>
    <cellStyle name="Border - Style2" xfId="3591"/>
    <cellStyle name="Border 2" xfId="3592"/>
    <cellStyle name="Border 2 2" xfId="3593"/>
    <cellStyle name="Border 3" xfId="3594"/>
    <cellStyle name="Border 3 2" xfId="3595"/>
    <cellStyle name="Border 4" xfId="3596"/>
    <cellStyle name="Border 4 2" xfId="3597"/>
    <cellStyle name="Border 5" xfId="3598"/>
    <cellStyle name="Border 6" xfId="3599"/>
    <cellStyle name="Border 7" xfId="3600"/>
    <cellStyle name="Border 8" xfId="3601"/>
    <cellStyle name="Border 9" xfId="3602"/>
    <cellStyle name="Border Heavy" xfId="3603"/>
    <cellStyle name="Border Thin" xfId="3604"/>
    <cellStyle name="Border Thin 2" xfId="3605"/>
    <cellStyle name="Border Thin 3" xfId="3606"/>
    <cellStyle name="Border_1Q10 ERF Supplement 3-15-10 Check" xfId="3607"/>
    <cellStyle name="BorderAreas" xfId="3608"/>
    <cellStyle name="BorderBoth" xfId="3609"/>
    <cellStyle name="BorderBoth 2" xfId="3610"/>
    <cellStyle name="BorderBoth 3" xfId="3611"/>
    <cellStyle name="BorderBoth 4" xfId="3612"/>
    <cellStyle name="BorderBottom" xfId="3613"/>
    <cellStyle name="BorderTop" xfId="3614"/>
    <cellStyle name="BorderTop 2" xfId="3615"/>
    <cellStyle name="BorderTop 3" xfId="3616"/>
    <cellStyle name="BorderTop 4" xfId="3617"/>
    <cellStyle name="Bot2" xfId="3618"/>
    <cellStyle name="both - Style2" xfId="3619"/>
    <cellStyle name="both - Style2 2" xfId="3620"/>
    <cellStyle name="both - Style2 3" xfId="3621"/>
    <cellStyle name="both - Style2 4" xfId="3622"/>
    <cellStyle name="Bottom Edge" xfId="3623"/>
    <cellStyle name="Bottom Edge 2" xfId="3624"/>
    <cellStyle name="Bottom Edge 3" xfId="3625"/>
    <cellStyle name="Bottom Edge 4" xfId="3626"/>
    <cellStyle name="Bottom Line" xfId="3627"/>
    <cellStyle name="box2" xfId="3628"/>
    <cellStyle name="box2 2" xfId="3629"/>
    <cellStyle name="box3" xfId="3630"/>
    <cellStyle name="box3 2" xfId="3631"/>
    <cellStyle name="bp--" xfId="3632"/>
    <cellStyle name="Bullet" xfId="3633"/>
    <cellStyle name="C_Blue - Style3" xfId="3634"/>
    <cellStyle name="C_Brow - Style4" xfId="3635"/>
    <cellStyle name="c_HardInc " xfId="3636"/>
    <cellStyle name="c_HardInc _Sheet1" xfId="3637"/>
    <cellStyle name="c_HardInc _Stress" xfId="3638"/>
    <cellStyle name="C_Red - Style5" xfId="3639"/>
    <cellStyle name="C00A" xfId="3640"/>
    <cellStyle name="C00B" xfId="3641"/>
    <cellStyle name="C00L" xfId="3642"/>
    <cellStyle name="C01A" xfId="3643"/>
    <cellStyle name="C01B" xfId="3644"/>
    <cellStyle name="C01H" xfId="3645"/>
    <cellStyle name="C01L" xfId="3646"/>
    <cellStyle name="C02A" xfId="3647"/>
    <cellStyle name="C02A 2" xfId="3648"/>
    <cellStyle name="C02A 3" xfId="3649"/>
    <cellStyle name="C02A 4" xfId="3650"/>
    <cellStyle name="C02B" xfId="3651"/>
    <cellStyle name="C02H" xfId="3652"/>
    <cellStyle name="C02L" xfId="3653"/>
    <cellStyle name="C03A" xfId="3654"/>
    <cellStyle name="C03B" xfId="3655"/>
    <cellStyle name="C03H" xfId="3656"/>
    <cellStyle name="C03L" xfId="3657"/>
    <cellStyle name="C04A" xfId="3658"/>
    <cellStyle name="C04B" xfId="3659"/>
    <cellStyle name="C04H" xfId="3660"/>
    <cellStyle name="C04L" xfId="3661"/>
    <cellStyle name="C05A" xfId="3662"/>
    <cellStyle name="C05B" xfId="3663"/>
    <cellStyle name="C05H" xfId="3664"/>
    <cellStyle name="C05L" xfId="3665"/>
    <cellStyle name="C06A" xfId="3666"/>
    <cellStyle name="C06B" xfId="3667"/>
    <cellStyle name="C06H" xfId="3668"/>
    <cellStyle name="C06L" xfId="3669"/>
    <cellStyle name="C07A" xfId="3670"/>
    <cellStyle name="C07B" xfId="3671"/>
    <cellStyle name="C07H" xfId="3672"/>
    <cellStyle name="C07L" xfId="3673"/>
    <cellStyle name="CAD" xfId="3674"/>
    <cellStyle name="Calc Currency (0)" xfId="3675"/>
    <cellStyle name="Calc Currency (0) 2" xfId="3676"/>
    <cellStyle name="Calc Currency (0) 3" xfId="3677"/>
    <cellStyle name="Calc Currency (0) 4" xfId="3678"/>
    <cellStyle name="Calc Currency (0) 5" xfId="3679"/>
    <cellStyle name="Calc Currency (2)" xfId="3680"/>
    <cellStyle name="Calc Percent (0)" xfId="3681"/>
    <cellStyle name="Calc Percent (1)" xfId="3682"/>
    <cellStyle name="Calc Percent (2)" xfId="3683"/>
    <cellStyle name="Calc Units (0)" xfId="3684"/>
    <cellStyle name="Calc Units (1)" xfId="3685"/>
    <cellStyle name="Calc Units (2)" xfId="3686"/>
    <cellStyle name="CalcComma0" xfId="3687"/>
    <cellStyle name="CalcComma0 2" xfId="3688"/>
    <cellStyle name="CalcComma1" xfId="3689"/>
    <cellStyle name="CalcComma2" xfId="3690"/>
    <cellStyle name="CalcComma3" xfId="3691"/>
    <cellStyle name="CalcComma4" xfId="3692"/>
    <cellStyle name="CalcCurr0" xfId="3693"/>
    <cellStyle name="CalcCurr1" xfId="3694"/>
    <cellStyle name="CalcCurr2" xfId="3695"/>
    <cellStyle name="CalcCurr3" xfId="3696"/>
    <cellStyle name="CalcCurr4" xfId="3697"/>
    <cellStyle name="CalcPercent0" xfId="3698"/>
    <cellStyle name="CalcPercent1" xfId="3699"/>
    <cellStyle name="CalcPercent2" xfId="3700"/>
    <cellStyle name="Calculation 10" xfId="3701"/>
    <cellStyle name="Calculation 10 2" xfId="3702"/>
    <cellStyle name="Calculation 10 3" xfId="3703"/>
    <cellStyle name="Calculation 10 4" xfId="3704"/>
    <cellStyle name="Calculation 10 5" xfId="3705"/>
    <cellStyle name="Calculation 11" xfId="3706"/>
    <cellStyle name="Calculation 11 2" xfId="3707"/>
    <cellStyle name="Calculation 11 3" xfId="3708"/>
    <cellStyle name="Calculation 11 4" xfId="3709"/>
    <cellStyle name="Calculation 11 5" xfId="3710"/>
    <cellStyle name="Calculation 12" xfId="3711"/>
    <cellStyle name="Calculation 12 2" xfId="3712"/>
    <cellStyle name="Calculation 12 3" xfId="3713"/>
    <cellStyle name="Calculation 12 4" xfId="3714"/>
    <cellStyle name="Calculation 12 5" xfId="3715"/>
    <cellStyle name="Calculation 13" xfId="3716"/>
    <cellStyle name="Calculation 13 2" xfId="3717"/>
    <cellStyle name="Calculation 13 3" xfId="3718"/>
    <cellStyle name="Calculation 13 4" xfId="3719"/>
    <cellStyle name="Calculation 13 5" xfId="3720"/>
    <cellStyle name="Calculation 14" xfId="3721"/>
    <cellStyle name="Calculation 14 2" xfId="3722"/>
    <cellStyle name="Calculation 14 3" xfId="3723"/>
    <cellStyle name="Calculation 14 4" xfId="3724"/>
    <cellStyle name="Calculation 14 5" xfId="3725"/>
    <cellStyle name="Calculation 15" xfId="3726"/>
    <cellStyle name="Calculation 15 2" xfId="3727"/>
    <cellStyle name="Calculation 15 3" xfId="3728"/>
    <cellStyle name="Calculation 15 4" xfId="3729"/>
    <cellStyle name="Calculation 15 5" xfId="3730"/>
    <cellStyle name="Calculation 16" xfId="3731"/>
    <cellStyle name="Calculation 16 2" xfId="3732"/>
    <cellStyle name="Calculation 17" xfId="3733"/>
    <cellStyle name="Calculation 17 2" xfId="3734"/>
    <cellStyle name="Calculation 18" xfId="3735"/>
    <cellStyle name="Calculation 18 2" xfId="3736"/>
    <cellStyle name="Calculation 19" xfId="3737"/>
    <cellStyle name="Calculation 19 2" xfId="3738"/>
    <cellStyle name="Calculation 2" xfId="3739"/>
    <cellStyle name="Calculation 2 2" xfId="3740"/>
    <cellStyle name="Calculation 2 2 2" xfId="3741"/>
    <cellStyle name="Calculation 2 2 3" xfId="3742"/>
    <cellStyle name="Calculation 2 2 4" xfId="3743"/>
    <cellStyle name="Calculation 2 3" xfId="3744"/>
    <cellStyle name="Calculation 2 4" xfId="3745"/>
    <cellStyle name="Calculation 2 5" xfId="3746"/>
    <cellStyle name="Calculation 20" xfId="3747"/>
    <cellStyle name="Calculation 20 2" xfId="3748"/>
    <cellStyle name="Calculation 21" xfId="3749"/>
    <cellStyle name="Calculation 21 2" xfId="3750"/>
    <cellStyle name="Calculation 22" xfId="3751"/>
    <cellStyle name="Calculation 23" xfId="3752"/>
    <cellStyle name="Calculation 24" xfId="3753"/>
    <cellStyle name="Calculation 25" xfId="3754"/>
    <cellStyle name="Calculation 26" xfId="3755"/>
    <cellStyle name="Calculation 27" xfId="3756"/>
    <cellStyle name="Calculation 28" xfId="3757"/>
    <cellStyle name="Calculation 29" xfId="3758"/>
    <cellStyle name="Calculation 3" xfId="3759"/>
    <cellStyle name="Calculation 3 2" xfId="3760"/>
    <cellStyle name="Calculation 3 2 2" xfId="3761"/>
    <cellStyle name="Calculation 3 2 3" xfId="3762"/>
    <cellStyle name="Calculation 3 2 4" xfId="3763"/>
    <cellStyle name="Calculation 3 3" xfId="3764"/>
    <cellStyle name="Calculation 3 4" xfId="3765"/>
    <cellStyle name="Calculation 3 5" xfId="3766"/>
    <cellStyle name="Calculation 30" xfId="3767"/>
    <cellStyle name="Calculation 31" xfId="3768"/>
    <cellStyle name="Calculation 32" xfId="3769"/>
    <cellStyle name="Calculation 33" xfId="3770"/>
    <cellStyle name="Calculation 34" xfId="3771"/>
    <cellStyle name="Calculation 35" xfId="3772"/>
    <cellStyle name="Calculation 36" xfId="3773"/>
    <cellStyle name="Calculation 4" xfId="3774"/>
    <cellStyle name="Calculation 4 2" xfId="3775"/>
    <cellStyle name="Calculation 4 2 2" xfId="3776"/>
    <cellStyle name="Calculation 4 2 3" xfId="3777"/>
    <cellStyle name="Calculation 4 2 4" xfId="3778"/>
    <cellStyle name="Calculation 4 3" xfId="3779"/>
    <cellStyle name="Calculation 4 4" xfId="3780"/>
    <cellStyle name="Calculation 4 5" xfId="3781"/>
    <cellStyle name="Calculation 5" xfId="3782"/>
    <cellStyle name="Calculation 5 2" xfId="3783"/>
    <cellStyle name="Calculation 5 2 2" xfId="3784"/>
    <cellStyle name="Calculation 5 2 3" xfId="3785"/>
    <cellStyle name="Calculation 5 2 4" xfId="3786"/>
    <cellStyle name="Calculation 5 3" xfId="3787"/>
    <cellStyle name="Calculation 5 4" xfId="3788"/>
    <cellStyle name="Calculation 5 5" xfId="3789"/>
    <cellStyle name="Calculation 6" xfId="3790"/>
    <cellStyle name="Calculation 6 2" xfId="3791"/>
    <cellStyle name="Calculation 6 3" xfId="3792"/>
    <cellStyle name="Calculation 6 4" xfId="3793"/>
    <cellStyle name="Calculation 6 5" xfId="3794"/>
    <cellStyle name="Calculation 7" xfId="3795"/>
    <cellStyle name="Calculation 7 2" xfId="3796"/>
    <cellStyle name="Calculation 7 3" xfId="3797"/>
    <cellStyle name="Calculation 7 4" xfId="3798"/>
    <cellStyle name="Calculation 7 5" xfId="3799"/>
    <cellStyle name="Calculation 8" xfId="3800"/>
    <cellStyle name="Calculation 8 2" xfId="3801"/>
    <cellStyle name="Calculation 8 3" xfId="3802"/>
    <cellStyle name="Calculation 8 4" xfId="3803"/>
    <cellStyle name="Calculation 8 5" xfId="3804"/>
    <cellStyle name="Calculation 9" xfId="3805"/>
    <cellStyle name="Calculation 9 2" xfId="3806"/>
    <cellStyle name="Calculation 9 3" xfId="3807"/>
    <cellStyle name="Calculation 9 4" xfId="3808"/>
    <cellStyle name="Calculation 9 5" xfId="3809"/>
    <cellStyle name="Calculations" xfId="3810"/>
    <cellStyle name="Call Time" xfId="3811"/>
    <cellStyle name="CashFlow" xfId="3812"/>
    <cellStyle name="CategoryBodyBorders" xfId="3813"/>
    <cellStyle name="CategoryBodyBorders 2" xfId="3814"/>
    <cellStyle name="CategoryBodyBorders 2 2" xfId="3815"/>
    <cellStyle name="CategoryBodyBorders 3" xfId="3816"/>
    <cellStyle name="CategoryBodyBorders 3 2" xfId="3817"/>
    <cellStyle name="CategoryBodyBorders 4" xfId="3818"/>
    <cellStyle name="CategoryBodyText" xfId="3819"/>
    <cellStyle name="CategoryBodyText 2" xfId="3820"/>
    <cellStyle name="CB Helv Cond Bld 16" xfId="3821"/>
    <cellStyle name="CB Helv Cond Bld 16 2" xfId="3822"/>
    <cellStyle name="CB Helv Cond Bld 16 3" xfId="3823"/>
    <cellStyle name="Center" xfId="3824"/>
    <cellStyle name="Center2" xfId="3825"/>
    <cellStyle name="Centered Heading" xfId="3826"/>
    <cellStyle name="Cents" xfId="3827"/>
    <cellStyle name="Cents (0.0)" xfId="3828"/>
    <cellStyle name="Cents_ETrade Model (Updated February 12, 2008) v.4" xfId="3829"/>
    <cellStyle name="Change" xfId="3830"/>
    <cellStyle name="Changeable" xfId="3831"/>
    <cellStyle name="Check Cell 10" xfId="3832"/>
    <cellStyle name="Check Cell 10 2" xfId="3833"/>
    <cellStyle name="Check Cell 11" xfId="3834"/>
    <cellStyle name="Check Cell 11 2" xfId="3835"/>
    <cellStyle name="Check Cell 12" xfId="3836"/>
    <cellStyle name="Check Cell 12 2" xfId="3837"/>
    <cellStyle name="Check Cell 13" xfId="3838"/>
    <cellStyle name="Check Cell 13 2" xfId="3839"/>
    <cellStyle name="Check Cell 14" xfId="3840"/>
    <cellStyle name="Check Cell 14 2" xfId="3841"/>
    <cellStyle name="Check Cell 15" xfId="3842"/>
    <cellStyle name="Check Cell 15 2" xfId="3843"/>
    <cellStyle name="Check Cell 16" xfId="3844"/>
    <cellStyle name="Check Cell 16 2" xfId="3845"/>
    <cellStyle name="Check Cell 17" xfId="3846"/>
    <cellStyle name="Check Cell 17 2" xfId="3847"/>
    <cellStyle name="Check Cell 18" xfId="3848"/>
    <cellStyle name="Check Cell 18 2" xfId="3849"/>
    <cellStyle name="Check Cell 19" xfId="3850"/>
    <cellStyle name="Check Cell 19 2" xfId="3851"/>
    <cellStyle name="Check Cell 2" xfId="3852"/>
    <cellStyle name="Check Cell 2 2" xfId="3853"/>
    <cellStyle name="Check Cell 20" xfId="3854"/>
    <cellStyle name="Check Cell 20 2" xfId="3855"/>
    <cellStyle name="Check Cell 21" xfId="3856"/>
    <cellStyle name="Check Cell 21 2" xfId="3857"/>
    <cellStyle name="Check Cell 22" xfId="3858"/>
    <cellStyle name="Check Cell 23" xfId="3859"/>
    <cellStyle name="Check Cell 24" xfId="3860"/>
    <cellStyle name="Check Cell 25" xfId="3861"/>
    <cellStyle name="Check Cell 26" xfId="3862"/>
    <cellStyle name="Check Cell 27" xfId="3863"/>
    <cellStyle name="Check Cell 28" xfId="3864"/>
    <cellStyle name="Check Cell 29" xfId="3865"/>
    <cellStyle name="Check Cell 3" xfId="3866"/>
    <cellStyle name="Check Cell 3 2" xfId="3867"/>
    <cellStyle name="Check Cell 30" xfId="3868"/>
    <cellStyle name="Check Cell 31" xfId="3869"/>
    <cellStyle name="Check Cell 32" xfId="3870"/>
    <cellStyle name="Check Cell 33" xfId="3871"/>
    <cellStyle name="Check Cell 34" xfId="3872"/>
    <cellStyle name="Check Cell 35" xfId="3873"/>
    <cellStyle name="Check Cell 36" xfId="3874"/>
    <cellStyle name="Check Cell 4" xfId="3875"/>
    <cellStyle name="Check Cell 4 2" xfId="3876"/>
    <cellStyle name="Check Cell 5" xfId="3877"/>
    <cellStyle name="Check Cell 5 2" xfId="3878"/>
    <cellStyle name="Check Cell 6" xfId="3879"/>
    <cellStyle name="Check Cell 6 2" xfId="3880"/>
    <cellStyle name="Check Cell 7" xfId="3881"/>
    <cellStyle name="Check Cell 7 2" xfId="3882"/>
    <cellStyle name="Check Cell 8" xfId="3883"/>
    <cellStyle name="Check Cell 8 2" xfId="3884"/>
    <cellStyle name="Check Cell 9" xfId="3885"/>
    <cellStyle name="Check Cell 9 2" xfId="3886"/>
    <cellStyle name="checkExposure" xfId="3887"/>
    <cellStyle name="checkExposure 2" xfId="3888"/>
    <cellStyle name="checkExposure 2 2" xfId="3889"/>
    <cellStyle name="checkExposure 3" xfId="3890"/>
    <cellStyle name="checkExposure 3 2" xfId="3891"/>
    <cellStyle name="checkExposure 4" xfId="3892"/>
    <cellStyle name="CLear" xfId="3893"/>
    <cellStyle name="CLear 2" xfId="3894"/>
    <cellStyle name="CLear 3" xfId="3895"/>
    <cellStyle name="ClearInput" xfId="3896"/>
    <cellStyle name="ClearInput 2" xfId="3897"/>
    <cellStyle name="Client" xfId="3898"/>
    <cellStyle name="Co. Names" xfId="3899"/>
    <cellStyle name="Co. Names - Bold" xfId="3900"/>
    <cellStyle name="Co. Names 10" xfId="3901"/>
    <cellStyle name="Co. Names 2" xfId="3902"/>
    <cellStyle name="Co. Names 3" xfId="3903"/>
    <cellStyle name="Co. Names 4" xfId="3904"/>
    <cellStyle name="Co. Names 5" xfId="3905"/>
    <cellStyle name="Co. Names 6" xfId="3906"/>
    <cellStyle name="Co. Names 7" xfId="3907"/>
    <cellStyle name="Co. Names 8" xfId="3908"/>
    <cellStyle name="Co. Names 9" xfId="3909"/>
    <cellStyle name="Co. Names_3Q09 ERF Supplement 9-17-09 revised 10022009" xfId="3910"/>
    <cellStyle name="COB" xfId="3911"/>
    <cellStyle name="Code" xfId="3912"/>
    <cellStyle name="Code Section" xfId="3913"/>
    <cellStyle name="COL HEADINGS" xfId="3914"/>
    <cellStyle name="COL HEADINGS 2" xfId="3915"/>
    <cellStyle name="col1" xfId="3916"/>
    <cellStyle name="col1 2" xfId="3917"/>
    <cellStyle name="ColBlue" xfId="3918"/>
    <cellStyle name="Cold" xfId="3919"/>
    <cellStyle name="ColGreen" xfId="3920"/>
    <cellStyle name="ColHead" xfId="3921"/>
    <cellStyle name="ColHeading" xfId="3922"/>
    <cellStyle name="ColRed" xfId="3923"/>
    <cellStyle name="Column Headers" xfId="3924"/>
    <cellStyle name="ColumnAttributeAbovePrompt" xfId="3925"/>
    <cellStyle name="ColumnAttributePrompt" xfId="3926"/>
    <cellStyle name="ColumnAttributeValue" xfId="3927"/>
    <cellStyle name="ColumnHdrs" xfId="3928"/>
    <cellStyle name="ColumnHdrs 2" xfId="3929"/>
    <cellStyle name="ColumnHdrs 3" xfId="3930"/>
    <cellStyle name="ColumnHeading" xfId="3931"/>
    <cellStyle name="ColumnHeading 2" xfId="3932"/>
    <cellStyle name="ColumnHeadingPrompt" xfId="3933"/>
    <cellStyle name="ColumnHeadingValue" xfId="3934"/>
    <cellStyle name="Com¶" xfId="3935"/>
    <cellStyle name="Comma" xfId="1" builtinId="3"/>
    <cellStyle name="Comma  - Style1" xfId="3936"/>
    <cellStyle name="Comma  - Style2" xfId="3937"/>
    <cellStyle name="Comma  - Style3" xfId="3938"/>
    <cellStyle name="Comma  - Style4" xfId="3939"/>
    <cellStyle name="Comma  - Style5" xfId="3940"/>
    <cellStyle name="Comma  - Style6" xfId="3941"/>
    <cellStyle name="Comma  - Style7" xfId="3942"/>
    <cellStyle name="Comma  - Style8" xfId="3943"/>
    <cellStyle name="Comma (1)" xfId="3944"/>
    <cellStyle name="Comma (2)" xfId="3945"/>
    <cellStyle name="Comma [0] - Credits" xfId="3946"/>
    <cellStyle name="Comma [0] - Debits" xfId="3947"/>
    <cellStyle name="Comma [0] 2" xfId="3948"/>
    <cellStyle name="Comma [00]" xfId="3949"/>
    <cellStyle name="Comma [1]" xfId="3950"/>
    <cellStyle name="Comma [2]" xfId="3951"/>
    <cellStyle name="Comma 0" xfId="3952"/>
    <cellStyle name="Comma 0.0" xfId="3953"/>
    <cellStyle name="Comma 0.00" xfId="3954"/>
    <cellStyle name="Comma 0.000" xfId="3955"/>
    <cellStyle name="Comma 0.0000" xfId="3956"/>
    <cellStyle name="Comma 0_Chrysler v.2" xfId="3957"/>
    <cellStyle name="Comma 10" xfId="3958"/>
    <cellStyle name="Comma 10 2" xfId="3959"/>
    <cellStyle name="Comma 11" xfId="3960"/>
    <cellStyle name="Comma 12" xfId="3961"/>
    <cellStyle name="Comma 13" xfId="3962"/>
    <cellStyle name="Comma 13 2" xfId="3963"/>
    <cellStyle name="Comma 13 3" xfId="3964"/>
    <cellStyle name="Comma 14" xfId="3965"/>
    <cellStyle name="Comma 14 2" xfId="3966"/>
    <cellStyle name="Comma 14 3" xfId="3967"/>
    <cellStyle name="Comma 15" xfId="3968"/>
    <cellStyle name="Comma 15 2" xfId="3969"/>
    <cellStyle name="Comma 15 3" xfId="3970"/>
    <cellStyle name="Comma 16" xfId="3971"/>
    <cellStyle name="Comma 16 2" xfId="3972"/>
    <cellStyle name="Comma 16 3" xfId="3973"/>
    <cellStyle name="Comma 16 4" xfId="3974"/>
    <cellStyle name="Comma 16 5" xfId="3975"/>
    <cellStyle name="Comma 17" xfId="3976"/>
    <cellStyle name="Comma 17 2" xfId="3977"/>
    <cellStyle name="Comma 17 3" xfId="3978"/>
    <cellStyle name="Comma 18" xfId="3979"/>
    <cellStyle name="Comma 18 2" xfId="3980"/>
    <cellStyle name="Comma 18 3" xfId="3981"/>
    <cellStyle name="Comma 19" xfId="3982"/>
    <cellStyle name="Comma 19 2" xfId="3983"/>
    <cellStyle name="Comma 19 2 2" xfId="3984"/>
    <cellStyle name="Comma 19 2 3" xfId="3985"/>
    <cellStyle name="Comma 19 3" xfId="3986"/>
    <cellStyle name="Comma 19 4" xfId="3987"/>
    <cellStyle name="Comma 2" xfId="3988"/>
    <cellStyle name="Comma 2 10" xfId="3989"/>
    <cellStyle name="Comma 2 11" xfId="3990"/>
    <cellStyle name="Comma 2 12" xfId="3991"/>
    <cellStyle name="Comma 2 2" xfId="3992"/>
    <cellStyle name="Comma 2 2 2" xfId="3993"/>
    <cellStyle name="Comma 2 2 2 2" xfId="3994"/>
    <cellStyle name="Comma 2 2 2 3" xfId="3995"/>
    <cellStyle name="Comma 2 2 2 4" xfId="3996"/>
    <cellStyle name="Comma 2 2 3" xfId="3997"/>
    <cellStyle name="Comma 2 3" xfId="3998"/>
    <cellStyle name="Comma 2 4" xfId="3999"/>
    <cellStyle name="Comma 2 4 2" xfId="4000"/>
    <cellStyle name="Comma 2 4 3" xfId="4001"/>
    <cellStyle name="Comma 2 4 4" xfId="4002"/>
    <cellStyle name="Comma 2 5" xfId="4003"/>
    <cellStyle name="Comma 2 6" xfId="4004"/>
    <cellStyle name="Comma 2 7" xfId="4005"/>
    <cellStyle name="Comma 2 8" xfId="4006"/>
    <cellStyle name="Comma 2 9" xfId="4007"/>
    <cellStyle name="Comma 2_Copy of Copy of IRP - WL Slides Q1 09_Final (2)" xfId="4008"/>
    <cellStyle name="Comma 20" xfId="4009"/>
    <cellStyle name="Comma 20 2" xfId="4010"/>
    <cellStyle name="Comma 20 3" xfId="4011"/>
    <cellStyle name="Comma 21" xfId="4012"/>
    <cellStyle name="Comma 21 2" xfId="4013"/>
    <cellStyle name="Comma 21 3" xfId="4014"/>
    <cellStyle name="Comma 22" xfId="4015"/>
    <cellStyle name="Comma 22 2" xfId="4016"/>
    <cellStyle name="Comma 22 3" xfId="4017"/>
    <cellStyle name="Comma 23" xfId="4018"/>
    <cellStyle name="Comma 23 2" xfId="4019"/>
    <cellStyle name="Comma 23 3" xfId="4020"/>
    <cellStyle name="Comma 24" xfId="4021"/>
    <cellStyle name="Comma 24 2" xfId="4022"/>
    <cellStyle name="Comma 24 3" xfId="4023"/>
    <cellStyle name="Comma 25" xfId="4024"/>
    <cellStyle name="Comma 25 2" xfId="4025"/>
    <cellStyle name="Comma 25 3" xfId="4026"/>
    <cellStyle name="Comma 26" xfId="4027"/>
    <cellStyle name="Comma 26 2" xfId="4028"/>
    <cellStyle name="Comma 26 3" xfId="4029"/>
    <cellStyle name="Comma 27" xfId="4030"/>
    <cellStyle name="Comma 27 2" xfId="4031"/>
    <cellStyle name="Comma 27 3" xfId="4032"/>
    <cellStyle name="Comma 28" xfId="4033"/>
    <cellStyle name="Comma 28 2" xfId="4034"/>
    <cellStyle name="Comma 28 3" xfId="4035"/>
    <cellStyle name="Comma 29" xfId="4036"/>
    <cellStyle name="Comma 29 2" xfId="4037"/>
    <cellStyle name="Comma 29 3" xfId="4038"/>
    <cellStyle name="Comma 3" xfId="4039"/>
    <cellStyle name="Comma 3 10" xfId="4040"/>
    <cellStyle name="Comma 3 2" xfId="4041"/>
    <cellStyle name="Comma 3 2 2" xfId="4042"/>
    <cellStyle name="Comma 3 2 2 2" xfId="4043"/>
    <cellStyle name="Comma 3 2 2 2 2" xfId="4044"/>
    <cellStyle name="Comma 3 2 2 2 3" xfId="4045"/>
    <cellStyle name="Comma 3 2 2 3" xfId="4046"/>
    <cellStyle name="Comma 3 2 2 4" xfId="4047"/>
    <cellStyle name="Comma 3 2 3" xfId="4048"/>
    <cellStyle name="Comma 3 2 4" xfId="4049"/>
    <cellStyle name="Comma 3 2 4 2" xfId="4050"/>
    <cellStyle name="Comma 3 2 4 3" xfId="4051"/>
    <cellStyle name="Comma 3 2 5" xfId="4052"/>
    <cellStyle name="Comma 3 2 6" xfId="4053"/>
    <cellStyle name="Comma 3 3" xfId="4054"/>
    <cellStyle name="Comma 3 3 2" xfId="4055"/>
    <cellStyle name="Comma 3 3 3" xfId="4056"/>
    <cellStyle name="Comma 3 3 4" xfId="4057"/>
    <cellStyle name="Comma 3 4" xfId="4058"/>
    <cellStyle name="Comma 3 4 2" xfId="4059"/>
    <cellStyle name="Comma 3 5" xfId="4060"/>
    <cellStyle name="Comma 3 5 2" xfId="4061"/>
    <cellStyle name="Comma 3 5 2 2" xfId="4062"/>
    <cellStyle name="Comma 3 5 2 3" xfId="4063"/>
    <cellStyle name="Comma 3 6" xfId="4064"/>
    <cellStyle name="Comma 3 6 2" xfId="4065"/>
    <cellStyle name="Comma 3 6 3" xfId="4066"/>
    <cellStyle name="Comma 3 7" xfId="4067"/>
    <cellStyle name="Comma 3 7 2" xfId="4068"/>
    <cellStyle name="Comma 3 7 3" xfId="4069"/>
    <cellStyle name="Comma 3 8" xfId="4070"/>
    <cellStyle name="Comma 3 9" xfId="4071"/>
    <cellStyle name="Comma 30" xfId="4072"/>
    <cellStyle name="Comma 30 2" xfId="4073"/>
    <cellStyle name="Comma 30 3" xfId="4074"/>
    <cellStyle name="Comma 31" xfId="4075"/>
    <cellStyle name="Comma 31 2" xfId="4076"/>
    <cellStyle name="Comma 31 3" xfId="4077"/>
    <cellStyle name="Comma 32" xfId="4078"/>
    <cellStyle name="Comma 32 2" xfId="4079"/>
    <cellStyle name="Comma 32 3" xfId="4080"/>
    <cellStyle name="Comma 33" xfId="4081"/>
    <cellStyle name="Comma 33 2" xfId="4082"/>
    <cellStyle name="Comma 33 3" xfId="4083"/>
    <cellStyle name="Comma 34" xfId="4084"/>
    <cellStyle name="Comma 34 2" xfId="4085"/>
    <cellStyle name="Comma 34 3" xfId="4086"/>
    <cellStyle name="Comma 35" xfId="4087"/>
    <cellStyle name="Comma 35 2" xfId="4088"/>
    <cellStyle name="Comma 35 3" xfId="4089"/>
    <cellStyle name="Comma 36" xfId="4090"/>
    <cellStyle name="Comma 36 2" xfId="4091"/>
    <cellStyle name="Comma 36 3" xfId="4092"/>
    <cellStyle name="Comma 37" xfId="4093"/>
    <cellStyle name="Comma 37 2" xfId="4094"/>
    <cellStyle name="Comma 37 3" xfId="4095"/>
    <cellStyle name="Comma 38" xfId="4096"/>
    <cellStyle name="Comma 38 2" xfId="4097"/>
    <cellStyle name="Comma 38 3" xfId="4098"/>
    <cellStyle name="Comma 39" xfId="4099"/>
    <cellStyle name="Comma 39 2" xfId="4100"/>
    <cellStyle name="Comma 39 3" xfId="4101"/>
    <cellStyle name="Comma 4" xfId="4102"/>
    <cellStyle name="Comma 4 2" xfId="4103"/>
    <cellStyle name="Comma 4 2 2" xfId="4104"/>
    <cellStyle name="Comma 4 2 2 2" xfId="4105"/>
    <cellStyle name="Comma 4 2 2 2 2" xfId="4106"/>
    <cellStyle name="Comma 4 2 2 2 3" xfId="4107"/>
    <cellStyle name="Comma 4 2 2 3" xfId="4108"/>
    <cellStyle name="Comma 4 2 2 3 2" xfId="4109"/>
    <cellStyle name="Comma 4 2 2 3 3" xfId="4110"/>
    <cellStyle name="Comma 4 2 2 4" xfId="4111"/>
    <cellStyle name="Comma 4 2 2 4 2" xfId="4112"/>
    <cellStyle name="Comma 4 2 2 4 3" xfId="4113"/>
    <cellStyle name="Comma 4 2 2 5" xfId="4114"/>
    <cellStyle name="Comma 4 2 2 6" xfId="4115"/>
    <cellStyle name="Comma 4 2 3" xfId="4116"/>
    <cellStyle name="Comma 4 2 4" xfId="4117"/>
    <cellStyle name="Comma 4 3" xfId="4118"/>
    <cellStyle name="Comma 4 4" xfId="4119"/>
    <cellStyle name="Comma 4 5" xfId="4120"/>
    <cellStyle name="Comma 40" xfId="4121"/>
    <cellStyle name="Comma 40 2" xfId="4122"/>
    <cellStyle name="Comma 40 3" xfId="4123"/>
    <cellStyle name="Comma 41" xfId="4124"/>
    <cellStyle name="Comma 41 2" xfId="4125"/>
    <cellStyle name="Comma 41 3" xfId="4126"/>
    <cellStyle name="Comma 42" xfId="4127"/>
    <cellStyle name="Comma 42 2" xfId="4128"/>
    <cellStyle name="Comma 42 3" xfId="4129"/>
    <cellStyle name="Comma 43" xfId="4130"/>
    <cellStyle name="Comma 43 2" xfId="4131"/>
    <cellStyle name="Comma 43 2 2" xfId="4132"/>
    <cellStyle name="Comma 43 2 3" xfId="4133"/>
    <cellStyle name="Comma 43 3" xfId="4134"/>
    <cellStyle name="Comma 43 3 2" xfId="4135"/>
    <cellStyle name="Comma 43 3 2 2" xfId="4136"/>
    <cellStyle name="Comma 43 3 2 3" xfId="4137"/>
    <cellStyle name="Comma 43 3 3" xfId="4138"/>
    <cellStyle name="Comma 43 3 4" xfId="4139"/>
    <cellStyle name="Comma 43 4" xfId="4140"/>
    <cellStyle name="Comma 43 5" xfId="4141"/>
    <cellStyle name="Comma 44" xfId="4142"/>
    <cellStyle name="Comma 44 2" xfId="4143"/>
    <cellStyle name="Comma 44 3" xfId="4144"/>
    <cellStyle name="Comma 45" xfId="4145"/>
    <cellStyle name="Comma 45 2" xfId="4146"/>
    <cellStyle name="Comma 45 3" xfId="4147"/>
    <cellStyle name="Comma 46" xfId="4148"/>
    <cellStyle name="Comma 46 2" xfId="4149"/>
    <cellStyle name="Comma 46 3" xfId="4150"/>
    <cellStyle name="Comma 47" xfId="4151"/>
    <cellStyle name="Comma 47 2" xfId="4152"/>
    <cellStyle name="Comma 47 3" xfId="4153"/>
    <cellStyle name="Comma 48" xfId="4154"/>
    <cellStyle name="Comma 48 2" xfId="4155"/>
    <cellStyle name="Comma 48 3" xfId="4156"/>
    <cellStyle name="Comma 49" xfId="4157"/>
    <cellStyle name="Comma 49 2" xfId="4158"/>
    <cellStyle name="Comma 49 3" xfId="4159"/>
    <cellStyle name="Comma 5" xfId="4160"/>
    <cellStyle name="Comma 5 2" xfId="4161"/>
    <cellStyle name="Comma 5 2 2" xfId="4162"/>
    <cellStyle name="Comma 5 2 3" xfId="4163"/>
    <cellStyle name="Comma 5 3" xfId="4164"/>
    <cellStyle name="Comma 5 4" xfId="4165"/>
    <cellStyle name="Comma 5 5" xfId="4166"/>
    <cellStyle name="Comma 5 6" xfId="4167"/>
    <cellStyle name="Comma 5 7" xfId="4168"/>
    <cellStyle name="Comma 50" xfId="4169"/>
    <cellStyle name="Comma 50 2" xfId="4170"/>
    <cellStyle name="Comma 50 3" xfId="4171"/>
    <cellStyle name="Comma 51" xfId="4172"/>
    <cellStyle name="Comma 51 2" xfId="4173"/>
    <cellStyle name="Comma 51 3" xfId="4174"/>
    <cellStyle name="Comma 52" xfId="4175"/>
    <cellStyle name="Comma 52 2" xfId="4176"/>
    <cellStyle name="Comma 52 3" xfId="4177"/>
    <cellStyle name="Comma 53" xfId="4178"/>
    <cellStyle name="Comma 53 2" xfId="4179"/>
    <cellStyle name="Comma 53 3" xfId="4180"/>
    <cellStyle name="Comma 54" xfId="4181"/>
    <cellStyle name="Comma 54 2" xfId="4182"/>
    <cellStyle name="Comma 54 3" xfId="4183"/>
    <cellStyle name="Comma 55" xfId="4184"/>
    <cellStyle name="Comma 55 2" xfId="4185"/>
    <cellStyle name="Comma 55 3" xfId="4186"/>
    <cellStyle name="Comma 56" xfId="4187"/>
    <cellStyle name="Comma 56 2" xfId="4188"/>
    <cellStyle name="Comma 56 3" xfId="4189"/>
    <cellStyle name="Comma 57" xfId="4190"/>
    <cellStyle name="Comma 57 2" xfId="4191"/>
    <cellStyle name="Comma 57 3" xfId="4192"/>
    <cellStyle name="Comma 58" xfId="4193"/>
    <cellStyle name="Comma 58 2" xfId="4194"/>
    <cellStyle name="Comma 58 3" xfId="4195"/>
    <cellStyle name="Comma 59" xfId="4196"/>
    <cellStyle name="Comma 59 2" xfId="4197"/>
    <cellStyle name="Comma 59 3" xfId="4198"/>
    <cellStyle name="Comma 6" xfId="4199"/>
    <cellStyle name="Comma 6 2" xfId="4200"/>
    <cellStyle name="Comma 6 2 2" xfId="4201"/>
    <cellStyle name="Comma 6 3" xfId="4202"/>
    <cellStyle name="Comma 6 4" xfId="4203"/>
    <cellStyle name="Comma 6 5" xfId="4204"/>
    <cellStyle name="Comma 6 6" xfId="4205"/>
    <cellStyle name="Comma 60" xfId="4206"/>
    <cellStyle name="Comma 60 2" xfId="4207"/>
    <cellStyle name="Comma 60 3" xfId="4208"/>
    <cellStyle name="Comma 61" xfId="4209"/>
    <cellStyle name="Comma 61 2" xfId="4210"/>
    <cellStyle name="Comma 61 3" xfId="4211"/>
    <cellStyle name="Comma 62" xfId="4212"/>
    <cellStyle name="Comma 62 2" xfId="4213"/>
    <cellStyle name="Comma 62 3" xfId="4214"/>
    <cellStyle name="Comma 63" xfId="4215"/>
    <cellStyle name="Comma 63 2" xfId="4216"/>
    <cellStyle name="Comma 63 3" xfId="4217"/>
    <cellStyle name="Comma 64" xfId="4218"/>
    <cellStyle name="Comma 64 2" xfId="4219"/>
    <cellStyle name="Comma 64 3" xfId="4220"/>
    <cellStyle name="Comma 65" xfId="4221"/>
    <cellStyle name="Comma 65 2" xfId="4222"/>
    <cellStyle name="Comma 65 3" xfId="4223"/>
    <cellStyle name="Comma 66" xfId="4224"/>
    <cellStyle name="Comma 67" xfId="4225"/>
    <cellStyle name="Comma 68" xfId="4226"/>
    <cellStyle name="Comma 69" xfId="4227"/>
    <cellStyle name="Comma 7" xfId="4228"/>
    <cellStyle name="Comma 7 2" xfId="4229"/>
    <cellStyle name="Comma 7 3" xfId="4230"/>
    <cellStyle name="Comma 7 3 2" xfId="4231"/>
    <cellStyle name="Comma 7 3 3" xfId="4232"/>
    <cellStyle name="Comma 7 4" xfId="4233"/>
    <cellStyle name="Comma 7 4 2" xfId="4234"/>
    <cellStyle name="Comma 7 4 3" xfId="4235"/>
    <cellStyle name="Comma 70" xfId="4236"/>
    <cellStyle name="Comma 71" xfId="4237"/>
    <cellStyle name="Comma 71 2" xfId="4238"/>
    <cellStyle name="Comma 71 3" xfId="4239"/>
    <cellStyle name="Comma 72" xfId="4240"/>
    <cellStyle name="Comma 72 2" xfId="4241"/>
    <cellStyle name="Comma 72 3" xfId="4242"/>
    <cellStyle name="Comma 73" xfId="4243"/>
    <cellStyle name="Comma 73 2" xfId="4244"/>
    <cellStyle name="Comma 73 2 2" xfId="4245"/>
    <cellStyle name="Comma 73 2 3" xfId="4246"/>
    <cellStyle name="Comma 73 3" xfId="4247"/>
    <cellStyle name="Comma 73 4" xfId="4248"/>
    <cellStyle name="Comma 74" xfId="4249"/>
    <cellStyle name="Comma 74 2" xfId="4250"/>
    <cellStyle name="Comma 74 3" xfId="4251"/>
    <cellStyle name="Comma 75" xfId="4252"/>
    <cellStyle name="Comma 75 2" xfId="4253"/>
    <cellStyle name="Comma 75 3" xfId="4254"/>
    <cellStyle name="Comma 8" xfId="4255"/>
    <cellStyle name="Comma 8 2" xfId="4256"/>
    <cellStyle name="Comma 8 2 2" xfId="4257"/>
    <cellStyle name="Comma 8 2 3" xfId="4258"/>
    <cellStyle name="Comma 8 3" xfId="4259"/>
    <cellStyle name="Comma 8 3 2" xfId="4260"/>
    <cellStyle name="Comma 9" xfId="4261"/>
    <cellStyle name="Comma 9 2" xfId="4262"/>
    <cellStyle name="Comma Cents" xfId="4263"/>
    <cellStyle name="Comma no decimal" xfId="4264"/>
    <cellStyle name="Comma one decimal" xfId="4265"/>
    <cellStyle name="comma zerodec" xfId="4266"/>
    <cellStyle name="Comma*" xfId="4267"/>
    <cellStyle name="COMMA, 0" xfId="4268"/>
    <cellStyle name="COMMA, 0 2" xfId="4269"/>
    <cellStyle name="COMMA, 0 2 2" xfId="4270"/>
    <cellStyle name="COMMA, 0 2 3" xfId="4271"/>
    <cellStyle name="COMMA, 0 3" xfId="4272"/>
    <cellStyle name="COMMA, 0 4" xfId="4273"/>
    <cellStyle name="Comma0" xfId="4274"/>
    <cellStyle name="Comma0 - Modelo1" xfId="4275"/>
    <cellStyle name="Comma0 - Style1" xfId="4276"/>
    <cellStyle name="Comma0 - Style2" xfId="4277"/>
    <cellStyle name="Comma0 10" xfId="4278"/>
    <cellStyle name="Comma0 2" xfId="4279"/>
    <cellStyle name="Comma0 3" xfId="4280"/>
    <cellStyle name="Comma0 4" xfId="4281"/>
    <cellStyle name="Comma0 4 2" xfId="4282"/>
    <cellStyle name="Comma0 4 3" xfId="4283"/>
    <cellStyle name="Comma0 4 4" xfId="4284"/>
    <cellStyle name="Comma0 5" xfId="4285"/>
    <cellStyle name="Comma0 5 2" xfId="4286"/>
    <cellStyle name="Comma0 5 3" xfId="4287"/>
    <cellStyle name="Comma0 5 4" xfId="4288"/>
    <cellStyle name="Comma0 6" xfId="4289"/>
    <cellStyle name="Comma0 7" xfId="4290"/>
    <cellStyle name="Comma0 8" xfId="4291"/>
    <cellStyle name="Comma0 9" xfId="4292"/>
    <cellStyle name="Comma0_{12.01.06.01.02} IBG_Liquidity_Forecast_03_03_08" xfId="4293"/>
    <cellStyle name="Comma1" xfId="4294"/>
    <cellStyle name="Comma1 - Modelo2" xfId="4295"/>
    <cellStyle name="Comma1 - Style1" xfId="4296"/>
    <cellStyle name="Comma1 - Style2" xfId="4297"/>
    <cellStyle name="Comma1 2" xfId="4298"/>
    <cellStyle name="Comma1 3" xfId="4299"/>
    <cellStyle name="Comma1 unp" xfId="4300"/>
    <cellStyle name="Comma1 unp 2" xfId="4301"/>
    <cellStyle name="Comma1 unp 3" xfId="4302"/>
    <cellStyle name="Comma1_~0009617" xfId="4303"/>
    <cellStyle name="Comma2" xfId="4304"/>
    <cellStyle name="Comma2 2" xfId="4305"/>
    <cellStyle name="Comma2 3" xfId="4306"/>
    <cellStyle name="Comma3" xfId="4307"/>
    <cellStyle name="Comma4" xfId="4308"/>
    <cellStyle name="Comment" xfId="4309"/>
    <cellStyle name="comments" xfId="4310"/>
    <cellStyle name="Company" xfId="4311"/>
    <cellStyle name="Company Name" xfId="4312"/>
    <cellStyle name="Company_Sheet1" xfId="4313"/>
    <cellStyle name="CompanyName" xfId="4314"/>
    <cellStyle name="ContentsHyperlink" xfId="4315"/>
    <cellStyle name="Convergence" xfId="4316"/>
    <cellStyle name="Copied" xfId="4317"/>
    <cellStyle name="Copied 2" xfId="4318"/>
    <cellStyle name="Copied 3" xfId="4319"/>
    <cellStyle name="Copied 4" xfId="4320"/>
    <cellStyle name="Copied 5" xfId="4321"/>
    <cellStyle name="COST1" xfId="4322"/>
    <cellStyle name="ctkdata" xfId="4323"/>
    <cellStyle name="ctkdata 2" xfId="4324"/>
    <cellStyle name="ctkheading" xfId="4325"/>
    <cellStyle name="CurRatio" xfId="4326"/>
    <cellStyle name="Currdate" xfId="4327"/>
    <cellStyle name="Curre΅cy" xfId="4328"/>
    <cellStyle name="Curre΅cy 2" xfId="4329"/>
    <cellStyle name="Curre΅cy 3" xfId="4330"/>
    <cellStyle name="Curren - Style7" xfId="4331"/>
    <cellStyle name="Curren - Style8" xfId="4332"/>
    <cellStyle name="Currency--" xfId="4333"/>
    <cellStyle name="Currency (0)" xfId="4334"/>
    <cellStyle name="Currency (2)" xfId="4335"/>
    <cellStyle name="Currency [0] - Credits" xfId="4336"/>
    <cellStyle name="Currency [0] - Debits" xfId="4337"/>
    <cellStyle name="Currency [0]Center" xfId="4338"/>
    <cellStyle name="Currency [00]" xfId="4339"/>
    <cellStyle name="Currency [1]" xfId="4340"/>
    <cellStyle name="Currency [2]" xfId="4341"/>
    <cellStyle name="Currency [2] 2" xfId="4342"/>
    <cellStyle name="Currency [2] 3" xfId="4343"/>
    <cellStyle name="Currency [2] 4" xfId="4344"/>
    <cellStyle name="Currency 0" xfId="4345"/>
    <cellStyle name="Currency 0.0" xfId="4346"/>
    <cellStyle name="Currency 0.00" xfId="4347"/>
    <cellStyle name="Currency 0.000" xfId="4348"/>
    <cellStyle name="Currency 0.0000" xfId="4349"/>
    <cellStyle name="Currency 0_Chrysler v.2" xfId="4350"/>
    <cellStyle name="Currency 10" xfId="4351"/>
    <cellStyle name="Currency 11" xfId="4352"/>
    <cellStyle name="Currency 11 2" xfId="4353"/>
    <cellStyle name="Currency 11 3" xfId="4354"/>
    <cellStyle name="Currency 12" xfId="4355"/>
    <cellStyle name="Currency 16 2" xfId="4356"/>
    <cellStyle name="Currency 2" xfId="4357"/>
    <cellStyle name="Currency 2 2" xfId="4358"/>
    <cellStyle name="Currency 2 2 2" xfId="4359"/>
    <cellStyle name="Currency 2 2 3" xfId="4360"/>
    <cellStyle name="Currency 2 2 4" xfId="4361"/>
    <cellStyle name="Currency 2 3" xfId="4362"/>
    <cellStyle name="Currency 3" xfId="4363"/>
    <cellStyle name="Currency 3 2" xfId="4364"/>
    <cellStyle name="Currency 3 2 2" xfId="4365"/>
    <cellStyle name="Currency 3 3" xfId="4366"/>
    <cellStyle name="Currency 3 4" xfId="4367"/>
    <cellStyle name="Currency 3 5" xfId="4368"/>
    <cellStyle name="Currency 4" xfId="4369"/>
    <cellStyle name="Currency 4 2" xfId="4370"/>
    <cellStyle name="Currency 4 2 2" xfId="4371"/>
    <cellStyle name="Currency 4 2 3" xfId="4372"/>
    <cellStyle name="Currency 4 3" xfId="4373"/>
    <cellStyle name="Currency 5" xfId="4374"/>
    <cellStyle name="Currency 6" xfId="4375"/>
    <cellStyle name="Currency 6 2" xfId="4376"/>
    <cellStyle name="Currency 6 2 2" xfId="4377"/>
    <cellStyle name="Currency 6 2 3" xfId="4378"/>
    <cellStyle name="Currency 7" xfId="4379"/>
    <cellStyle name="Currency 8" xfId="4380"/>
    <cellStyle name="Currency 9" xfId="4381"/>
    <cellStyle name="Currency$" xfId="4382"/>
    <cellStyle name="Currency$ 2" xfId="4383"/>
    <cellStyle name="Currency(1)" xfId="4384"/>
    <cellStyle name="Currency*" xfId="4385"/>
    <cellStyle name="Currency--_ARM Roof_Val v7" xfId="4386"/>
    <cellStyle name="Currency0" xfId="4387"/>
    <cellStyle name="Currency0 2" xfId="4388"/>
    <cellStyle name="Currency0 3" xfId="4389"/>
    <cellStyle name="Currency0 4" xfId="4390"/>
    <cellStyle name="Currency0 4 2" xfId="4391"/>
    <cellStyle name="Currency0 4 3" xfId="4392"/>
    <cellStyle name="Currency0 4 4" xfId="4393"/>
    <cellStyle name="Currency0 5" xfId="4394"/>
    <cellStyle name="Currency0 5 2" xfId="4395"/>
    <cellStyle name="Currency0 5 3" xfId="4396"/>
    <cellStyle name="Currency0 5 4" xfId="4397"/>
    <cellStyle name="Currency0 6" xfId="4398"/>
    <cellStyle name="Currency0 7" xfId="4399"/>
    <cellStyle name="Currency0 8" xfId="4400"/>
    <cellStyle name="Currency1" xfId="4401"/>
    <cellStyle name="Currency1 2" xfId="4402"/>
    <cellStyle name="Currency1 3" xfId="4403"/>
    <cellStyle name="Currency2" xfId="4404"/>
    <cellStyle name="Currency3" xfId="4405"/>
    <cellStyle name="Custom" xfId="4406"/>
    <cellStyle name="Cyan bold" xfId="4407"/>
    <cellStyle name="Cyan bold underlined" xfId="4408"/>
    <cellStyle name="Cyan bold_ALLOWANCES" xfId="4409"/>
    <cellStyle name="Cyan italic" xfId="4410"/>
    <cellStyle name="C㯵rrency_㳔PC Data" xfId="4411"/>
    <cellStyle name="D1" xfId="4412"/>
    <cellStyle name="D2" xfId="4413"/>
    <cellStyle name="Dash" xfId="4414"/>
    <cellStyle name="data" xfId="4415"/>
    <cellStyle name="Data Divider" xfId="6579"/>
    <cellStyle name="Data Header" xfId="6580"/>
    <cellStyle name="Data Row" xfId="6581"/>
    <cellStyle name="data1" xfId="4416"/>
    <cellStyle name="data1 2" xfId="4417"/>
    <cellStyle name="data2" xfId="4418"/>
    <cellStyle name="data2 2" xfId="4419"/>
    <cellStyle name="DataFeed" xfId="4420"/>
    <cellStyle name="DataOneDigit" xfId="4421"/>
    <cellStyle name="DataOneDigit 2" xfId="4422"/>
    <cellStyle name="DataOneDigit 3" xfId="4423"/>
    <cellStyle name="Date" xfId="4424"/>
    <cellStyle name="Date - Style3" xfId="4425"/>
    <cellStyle name="Date [d-mmm-yy]" xfId="4426"/>
    <cellStyle name="Date [mm-d-yy]" xfId="4427"/>
    <cellStyle name="Date [mm-d-yyyy]" xfId="4428"/>
    <cellStyle name="Date [mmm-d-yyyy]" xfId="4429"/>
    <cellStyle name="Date [mmm-yy]" xfId="4430"/>
    <cellStyle name="Date [mmm-yyyy]" xfId="4431"/>
    <cellStyle name="Date [mmm-yyyy] 2" xfId="4432"/>
    <cellStyle name="Date 1" xfId="4433"/>
    <cellStyle name="Date 10" xfId="4434"/>
    <cellStyle name="Date 2" xfId="4435"/>
    <cellStyle name="Date 3" xfId="4436"/>
    <cellStyle name="Date 4" xfId="4437"/>
    <cellStyle name="Date 4 2" xfId="4438"/>
    <cellStyle name="Date 4 3" xfId="4439"/>
    <cellStyle name="Date 4 4" xfId="4440"/>
    <cellStyle name="Date 5" xfId="4441"/>
    <cellStyle name="Date 5 2" xfId="4442"/>
    <cellStyle name="Date 5 3" xfId="4443"/>
    <cellStyle name="Date 5 4" xfId="4444"/>
    <cellStyle name="Date 6" xfId="4445"/>
    <cellStyle name="Date 7" xfId="4446"/>
    <cellStyle name="Date 8" xfId="4447"/>
    <cellStyle name="Date 9" xfId="4448"/>
    <cellStyle name="Date Aligned" xfId="4449"/>
    <cellStyle name="Date m/d/yy" xfId="4450"/>
    <cellStyle name="Date Short" xfId="4451"/>
    <cellStyle name="date_~2593847" xfId="4452"/>
    <cellStyle name="Date1" xfId="4453"/>
    <cellStyle name="Date2" xfId="4454"/>
    <cellStyle name="DateFull" xfId="4455"/>
    <cellStyle name="DateInput" xfId="4456"/>
    <cellStyle name="DateNoYear" xfId="4457"/>
    <cellStyle name="DateNoYear 2" xfId="4458"/>
    <cellStyle name="Dates" xfId="4459"/>
    <cellStyle name="DateYear" xfId="4460"/>
    <cellStyle name="DBL - Style1" xfId="4461"/>
    <cellStyle name="DealTicketAddress" xfId="4462"/>
    <cellStyle name="DealTicketAddress 2" xfId="4463"/>
    <cellStyle name="DealTicketData" xfId="4464"/>
    <cellStyle name="DealTicketData 2" xfId="4465"/>
    <cellStyle name="December 1994" xfId="4466"/>
    <cellStyle name="Decimal" xfId="4467"/>
    <cellStyle name="Default_Formula" xfId="4468"/>
    <cellStyle name="Del" xfId="4469"/>
    <cellStyle name="DELTA" xfId="4470"/>
    <cellStyle name="DeltaData" xfId="4471"/>
    <cellStyle name="Dezimal [0]_092003" xfId="4472"/>
    <cellStyle name="Dezimal_092003" xfId="4473"/>
    <cellStyle name="dft.Optional" xfId="4474"/>
    <cellStyle name="dft.Required" xfId="4475"/>
    <cellStyle name="Dia" xfId="4476"/>
    <cellStyle name="Dimension" xfId="4477"/>
    <cellStyle name="DividerBlue" xfId="4478"/>
    <cellStyle name="DividerGreen" xfId="4479"/>
    <cellStyle name="DividerGrey" xfId="4480"/>
    <cellStyle name="DividerLilac" xfId="4481"/>
    <cellStyle name="DividerPink" xfId="4482"/>
    <cellStyle name="DividerYellow" xfId="4483"/>
    <cellStyle name="Dollar" xfId="4484"/>
    <cellStyle name="Dollar (zero dec)" xfId="4485"/>
    <cellStyle name="Dollar Display" xfId="4486"/>
    <cellStyle name="Dollar Input" xfId="4487"/>
    <cellStyle name="Dollar(0)" xfId="4488"/>
    <cellStyle name="Dollar(1)" xfId="4489"/>
    <cellStyle name="Dollar(2)" xfId="4490"/>
    <cellStyle name="Dollar_Data" xfId="4491"/>
    <cellStyle name="DollarFraction" xfId="4492"/>
    <cellStyle name="DollarFraction 2" xfId="4493"/>
    <cellStyle name="DollarFraction 3" xfId="4494"/>
    <cellStyle name="Dollars" xfId="4495"/>
    <cellStyle name="DollarWhole" xfId="4496"/>
    <cellStyle name="Dotted Line" xfId="4497"/>
    <cellStyle name="DOUBLE - Style1" xfId="4498"/>
    <cellStyle name="Download" xfId="4499"/>
    <cellStyle name="Download 2" xfId="4500"/>
    <cellStyle name="Download 3" xfId="4501"/>
    <cellStyle name="Download 4" xfId="4502"/>
    <cellStyle name="Driver" xfId="4503"/>
    <cellStyle name="DS 0" xfId="4504"/>
    <cellStyle name="DS 1" xfId="4505"/>
    <cellStyle name="DS 2" xfId="4506"/>
    <cellStyle name="DS 3" xfId="4507"/>
    <cellStyle name="DS 4" xfId="4508"/>
    <cellStyle name="DS 5" xfId="4509"/>
    <cellStyle name="DS 6" xfId="4510"/>
    <cellStyle name="e" xfId="4511"/>
    <cellStyle name="e 2" xfId="4512"/>
    <cellStyle name="Eingabefeld" xfId="4513"/>
    <cellStyle name="Eingabefeld 2" xfId="4514"/>
    <cellStyle name="Eingabewert Dat" xfId="4515"/>
    <cellStyle name="Emphasis 1" xfId="4516"/>
    <cellStyle name="Emphasis 2" xfId="4517"/>
    <cellStyle name="Emphasis 3" xfId="4518"/>
    <cellStyle name="EMR" xfId="4519"/>
    <cellStyle name="Encabez1" xfId="4520"/>
    <cellStyle name="Encabez2" xfId="4521"/>
    <cellStyle name="Enter Currency (0)" xfId="4522"/>
    <cellStyle name="Enter Currency (2)" xfId="4523"/>
    <cellStyle name="Enter Units (0)" xfId="4524"/>
    <cellStyle name="Enter Units (1)" xfId="4525"/>
    <cellStyle name="Enter Units (2)" xfId="4526"/>
    <cellStyle name="Entered" xfId="4527"/>
    <cellStyle name="Entered 2" xfId="4528"/>
    <cellStyle name="Entered 3" xfId="4529"/>
    <cellStyle name="Entered 4" xfId="4530"/>
    <cellStyle name="Entered 5" xfId="4531"/>
    <cellStyle name="En-tête" xfId="4532"/>
    <cellStyle name="Entries" xfId="4533"/>
    <cellStyle name="Entries 2" xfId="4534"/>
    <cellStyle name="Equinox Automatic" xfId="4535"/>
    <cellStyle name="Equinox Blue Text" xfId="4536"/>
    <cellStyle name="Equinox DkRed Text" xfId="4537"/>
    <cellStyle name="Equinox Grey Text" xfId="4538"/>
    <cellStyle name="Equinox Greyout" xfId="4539"/>
    <cellStyle name="Equinox Inactive" xfId="4540"/>
    <cellStyle name="Equinox Red Text" xfId="4541"/>
    <cellStyle name="Ergebnisfeld" xfId="4542"/>
    <cellStyle name="Ergebnisfeld 2" xfId="4543"/>
    <cellStyle name="Error" xfId="4544"/>
    <cellStyle name="Error 2" xfId="4545"/>
    <cellStyle name="Euro" xfId="4546"/>
    <cellStyle name="Euro 2" xfId="4547"/>
    <cellStyle name="Euro 3" xfId="4548"/>
    <cellStyle name="Euro 4" xfId="4549"/>
    <cellStyle name="Euro 5" xfId="4550"/>
    <cellStyle name="Euro 6" xfId="4551"/>
    <cellStyle name="Euro Display" xfId="4552"/>
    <cellStyle name="Euro Input" xfId="4553"/>
    <cellStyle name="Euro_ Agenda" xfId="4554"/>
    <cellStyle name="Excession" xfId="4555"/>
    <cellStyle name="Explanatory Text 10" xfId="4556"/>
    <cellStyle name="Explanatory Text 10 2" xfId="4557"/>
    <cellStyle name="Explanatory Text 11" xfId="4558"/>
    <cellStyle name="Explanatory Text 11 2" xfId="4559"/>
    <cellStyle name="Explanatory Text 12" xfId="4560"/>
    <cellStyle name="Explanatory Text 12 2" xfId="4561"/>
    <cellStyle name="Explanatory Text 13" xfId="4562"/>
    <cellStyle name="Explanatory Text 13 2" xfId="4563"/>
    <cellStyle name="Explanatory Text 14" xfId="4564"/>
    <cellStyle name="Explanatory Text 14 2" xfId="4565"/>
    <cellStyle name="Explanatory Text 15" xfId="4566"/>
    <cellStyle name="Explanatory Text 15 2" xfId="4567"/>
    <cellStyle name="Explanatory Text 16" xfId="4568"/>
    <cellStyle name="Explanatory Text 16 2" xfId="4569"/>
    <cellStyle name="Explanatory Text 17" xfId="4570"/>
    <cellStyle name="Explanatory Text 17 2" xfId="4571"/>
    <cellStyle name="Explanatory Text 18" xfId="4572"/>
    <cellStyle name="Explanatory Text 18 2" xfId="4573"/>
    <cellStyle name="Explanatory Text 19" xfId="4574"/>
    <cellStyle name="Explanatory Text 19 2" xfId="4575"/>
    <cellStyle name="Explanatory Text 2" xfId="4576"/>
    <cellStyle name="Explanatory Text 2 2" xfId="4577"/>
    <cellStyle name="Explanatory Text 20" xfId="4578"/>
    <cellStyle name="Explanatory Text 20 2" xfId="4579"/>
    <cellStyle name="Explanatory Text 21" xfId="4580"/>
    <cellStyle name="Explanatory Text 21 2" xfId="4581"/>
    <cellStyle name="Explanatory Text 22" xfId="4582"/>
    <cellStyle name="Explanatory Text 23" xfId="4583"/>
    <cellStyle name="Explanatory Text 24" xfId="4584"/>
    <cellStyle name="Explanatory Text 25" xfId="4585"/>
    <cellStyle name="Explanatory Text 26" xfId="4586"/>
    <cellStyle name="Explanatory Text 27" xfId="4587"/>
    <cellStyle name="Explanatory Text 28" xfId="4588"/>
    <cellStyle name="Explanatory Text 29" xfId="4589"/>
    <cellStyle name="Explanatory Text 3" xfId="4590"/>
    <cellStyle name="Explanatory Text 3 2" xfId="4591"/>
    <cellStyle name="Explanatory Text 30" xfId="4592"/>
    <cellStyle name="Explanatory Text 31" xfId="4593"/>
    <cellStyle name="Explanatory Text 32" xfId="4594"/>
    <cellStyle name="Explanatory Text 33" xfId="4595"/>
    <cellStyle name="Explanatory Text 34" xfId="4596"/>
    <cellStyle name="Explanatory Text 35" xfId="4597"/>
    <cellStyle name="Explanatory Text 36" xfId="4598"/>
    <cellStyle name="Explanatory Text 4" xfId="4599"/>
    <cellStyle name="Explanatory Text 4 2" xfId="4600"/>
    <cellStyle name="Explanatory Text 5" xfId="4601"/>
    <cellStyle name="Explanatory Text 5 2" xfId="4602"/>
    <cellStyle name="Explanatory Text 6" xfId="4603"/>
    <cellStyle name="Explanatory Text 6 2" xfId="4604"/>
    <cellStyle name="Explanatory Text 7" xfId="4605"/>
    <cellStyle name="Explanatory Text 7 2" xfId="4606"/>
    <cellStyle name="Explanatory Text 8" xfId="4607"/>
    <cellStyle name="Explanatory Text 8 2" xfId="4608"/>
    <cellStyle name="Explanatory Text 9" xfId="4609"/>
    <cellStyle name="Explanatory Text 9 2" xfId="4610"/>
    <cellStyle name="f" xfId="4611"/>
    <cellStyle name="f 2" xfId="4612"/>
    <cellStyle name="F2" xfId="4613"/>
    <cellStyle name="F3" xfId="4614"/>
    <cellStyle name="F4" xfId="4615"/>
    <cellStyle name="F5" xfId="4616"/>
    <cellStyle name="F6" xfId="4617"/>
    <cellStyle name="F7" xfId="4618"/>
    <cellStyle name="F8" xfId="4619"/>
    <cellStyle name="FakePercent(0)" xfId="4620"/>
    <cellStyle name="FakePercent(1)" xfId="4621"/>
    <cellStyle name="FakePercent(2)" xfId="4622"/>
    <cellStyle name="Fijo" xfId="4623"/>
    <cellStyle name="Financiero" xfId="4624"/>
    <cellStyle name="first line" xfId="4625"/>
    <cellStyle name="FirstNumbers" xfId="4626"/>
    <cellStyle name="FirstNumbers 2" xfId="4627"/>
    <cellStyle name="FirstNumbers 3" xfId="4628"/>
    <cellStyle name="Fixed" xfId="4629"/>
    <cellStyle name="Fixed (1)" xfId="4630"/>
    <cellStyle name="Fixed [0]" xfId="4631"/>
    <cellStyle name="Fixed [2]" xfId="4632"/>
    <cellStyle name="Fixed 2" xfId="4633"/>
    <cellStyle name="Fixed 3" xfId="4634"/>
    <cellStyle name="Fixed 4" xfId="4635"/>
    <cellStyle name="Fixed 4 2" xfId="4636"/>
    <cellStyle name="Fixed 4 3" xfId="4637"/>
    <cellStyle name="Fixed 4 4" xfId="4638"/>
    <cellStyle name="Fixed 5" xfId="4639"/>
    <cellStyle name="Fixed 5 2" xfId="4640"/>
    <cellStyle name="Fixed 5 3" xfId="4641"/>
    <cellStyle name="Fixed 5 4" xfId="4642"/>
    <cellStyle name="Fixed 6" xfId="4643"/>
    <cellStyle name="Fixed 7" xfId="4644"/>
    <cellStyle name="Fixed 8" xfId="4645"/>
    <cellStyle name="Fixed_1" xfId="4646"/>
    <cellStyle name="Fixed2 - Style2" xfId="4647"/>
    <cellStyle name="Följde hyperlänken_COLLECTIONS REVIEW0603" xfId="4648"/>
    <cellStyle name="Followed Hyperlink 2" xfId="4649"/>
    <cellStyle name="Followed Hyperlink 3" xfId="4650"/>
    <cellStyle name="Followed Hyperlink 4" xfId="4651"/>
    <cellStyle name="Footnote" xfId="4652"/>
    <cellStyle name="Footnotes" xfId="4653"/>
    <cellStyle name="form" xfId="4654"/>
    <cellStyle name="formulae" xfId="4655"/>
    <cellStyle name="Formulas" xfId="4656"/>
    <cellStyle name="Formulas 2" xfId="4657"/>
    <cellStyle name="fpc - Style6" xfId="4658"/>
    <cellStyle name="FX Rate" xfId="4659"/>
    <cellStyle name="FX Rate 2" xfId="4660"/>
    <cellStyle name="FX Rate 3" xfId="4661"/>
    <cellStyle name="General" xfId="4662"/>
    <cellStyle name="General0" xfId="4663"/>
    <cellStyle name="General0C" xfId="4664"/>
    <cellStyle name="General0R" xfId="4665"/>
    <cellStyle name="General2" xfId="4666"/>
    <cellStyle name="General3" xfId="4667"/>
    <cellStyle name="GeneralNumber" xfId="4668"/>
    <cellStyle name="GeneralNumber 2" xfId="4669"/>
    <cellStyle name="gill" xfId="4670"/>
    <cellStyle name="gill 2" xfId="4671"/>
    <cellStyle name="Global" xfId="4672"/>
    <cellStyle name="Global 2" xfId="4673"/>
    <cellStyle name="Good 10" xfId="4674"/>
    <cellStyle name="Good 10 2" xfId="4675"/>
    <cellStyle name="Good 11" xfId="4676"/>
    <cellStyle name="Good 11 2" xfId="4677"/>
    <cellStyle name="Good 12" xfId="4678"/>
    <cellStyle name="Good 12 2" xfId="4679"/>
    <cellStyle name="Good 13" xfId="4680"/>
    <cellStyle name="Good 13 2" xfId="4681"/>
    <cellStyle name="Good 14" xfId="4682"/>
    <cellStyle name="Good 14 2" xfId="4683"/>
    <cellStyle name="Good 15" xfId="4684"/>
    <cellStyle name="Good 15 2" xfId="4685"/>
    <cellStyle name="Good 16" xfId="4686"/>
    <cellStyle name="Good 16 2" xfId="4687"/>
    <cellStyle name="Good 17" xfId="4688"/>
    <cellStyle name="Good 17 2" xfId="4689"/>
    <cellStyle name="Good 18" xfId="4690"/>
    <cellStyle name="Good 18 2" xfId="4691"/>
    <cellStyle name="Good 19" xfId="4692"/>
    <cellStyle name="Good 19 2" xfId="4693"/>
    <cellStyle name="Good 2" xfId="4694"/>
    <cellStyle name="Good 2 2" xfId="4695"/>
    <cellStyle name="Good 20" xfId="4696"/>
    <cellStyle name="Good 20 2" xfId="4697"/>
    <cellStyle name="Good 21" xfId="4698"/>
    <cellStyle name="Good 21 2" xfId="4699"/>
    <cellStyle name="Good 22" xfId="4700"/>
    <cellStyle name="Good 23" xfId="4701"/>
    <cellStyle name="Good 24" xfId="4702"/>
    <cellStyle name="Good 25" xfId="4703"/>
    <cellStyle name="Good 26" xfId="4704"/>
    <cellStyle name="Good 27" xfId="4705"/>
    <cellStyle name="Good 28" xfId="4706"/>
    <cellStyle name="Good 29" xfId="4707"/>
    <cellStyle name="Good 3" xfId="4708"/>
    <cellStyle name="Good 3 2" xfId="4709"/>
    <cellStyle name="Good 30" xfId="4710"/>
    <cellStyle name="Good 31" xfId="4711"/>
    <cellStyle name="Good 32" xfId="4712"/>
    <cellStyle name="Good 33" xfId="4713"/>
    <cellStyle name="Good 34" xfId="4714"/>
    <cellStyle name="Good 35" xfId="4715"/>
    <cellStyle name="Good 36" xfId="4716"/>
    <cellStyle name="Good 4" xfId="4717"/>
    <cellStyle name="Good 4 2" xfId="4718"/>
    <cellStyle name="Good 5" xfId="4719"/>
    <cellStyle name="Good 5 2" xfId="4720"/>
    <cellStyle name="Good 6" xfId="4721"/>
    <cellStyle name="Good 6 2" xfId="4722"/>
    <cellStyle name="Good 7" xfId="4723"/>
    <cellStyle name="Good 7 2" xfId="4724"/>
    <cellStyle name="Good 8" xfId="4725"/>
    <cellStyle name="Good 8 2" xfId="4726"/>
    <cellStyle name="Good 9" xfId="4727"/>
    <cellStyle name="Good 9 2" xfId="4728"/>
    <cellStyle name="Gray bold italic" xfId="4729"/>
    <cellStyle name="Gray bold italic 2" xfId="4730"/>
    <cellStyle name="Green Bold" xfId="4731"/>
    <cellStyle name="Grey" xfId="4732"/>
    <cellStyle name="Grey 2" xfId="4733"/>
    <cellStyle name="Grey 3" xfId="4734"/>
    <cellStyle name="GreyControl" xfId="4735"/>
    <cellStyle name="greyed" xfId="4736"/>
    <cellStyle name="greyed 2" xfId="4737"/>
    <cellStyle name="greyed 2 2" xfId="4738"/>
    <cellStyle name="greyed 3" xfId="4739"/>
    <cellStyle name="greyed 3 2" xfId="4740"/>
    <cellStyle name="greyed 4" xfId="4741"/>
    <cellStyle name="greyinput" xfId="4742"/>
    <cellStyle name="greyinput 2" xfId="4743"/>
    <cellStyle name="Group-T" xfId="4744"/>
    <cellStyle name="GrowthRate" xfId="4745"/>
    <cellStyle name="Hard numbers" xfId="4746"/>
    <cellStyle name="Hard numbers 2" xfId="4747"/>
    <cellStyle name="Hard Percent" xfId="4748"/>
    <cellStyle name="Hardcoded" xfId="4749"/>
    <cellStyle name="Head - Style7" xfId="4750"/>
    <cellStyle name="Head1" xfId="4751"/>
    <cellStyle name="HEADER" xfId="4752"/>
    <cellStyle name="Header1" xfId="4753"/>
    <cellStyle name="Header2" xfId="4754"/>
    <cellStyle name="Header2 2" xfId="4755"/>
    <cellStyle name="headers" xfId="4756"/>
    <cellStyle name="Heading" xfId="4757"/>
    <cellStyle name="Heading 1 10" xfId="4758"/>
    <cellStyle name="Heading 1 10 2" xfId="4759"/>
    <cellStyle name="Heading 1 11" xfId="4760"/>
    <cellStyle name="Heading 1 11 2" xfId="4761"/>
    <cellStyle name="Heading 1 12" xfId="4762"/>
    <cellStyle name="Heading 1 12 2" xfId="4763"/>
    <cellStyle name="Heading 1 13" xfId="4764"/>
    <cellStyle name="Heading 1 13 2" xfId="4765"/>
    <cellStyle name="Heading 1 14" xfId="4766"/>
    <cellStyle name="Heading 1 14 2" xfId="4767"/>
    <cellStyle name="Heading 1 15" xfId="4768"/>
    <cellStyle name="Heading 1 15 2" xfId="4769"/>
    <cellStyle name="Heading 1 16" xfId="4770"/>
    <cellStyle name="Heading 1 16 2" xfId="4771"/>
    <cellStyle name="Heading 1 17" xfId="4772"/>
    <cellStyle name="Heading 1 17 2" xfId="4773"/>
    <cellStyle name="Heading 1 18" xfId="4774"/>
    <cellStyle name="Heading 1 18 2" xfId="4775"/>
    <cellStyle name="Heading 1 19" xfId="4776"/>
    <cellStyle name="Heading 1 19 2" xfId="4777"/>
    <cellStyle name="Heading 1 2" xfId="4778"/>
    <cellStyle name="Heading 1 2 2" xfId="4779"/>
    <cellStyle name="Heading 1 2 2 2" xfId="4780"/>
    <cellStyle name="Heading 1 2 2 3" xfId="4781"/>
    <cellStyle name="Heading 1 2 2 4" xfId="4782"/>
    <cellStyle name="Heading 1 2 2 5" xfId="4783"/>
    <cellStyle name="Heading 1 2 3" xfId="4784"/>
    <cellStyle name="Heading 1 2 4" xfId="4785"/>
    <cellStyle name="Heading 1 2 5" xfId="4786"/>
    <cellStyle name="Heading 1 2 6" xfId="4787"/>
    <cellStyle name="Heading 1 20" xfId="4788"/>
    <cellStyle name="Heading 1 20 2" xfId="4789"/>
    <cellStyle name="Heading 1 21" xfId="4790"/>
    <cellStyle name="Heading 1 21 2" xfId="4791"/>
    <cellStyle name="Heading 1 22" xfId="4792"/>
    <cellStyle name="Heading 1 23" xfId="4793"/>
    <cellStyle name="Heading 1 24" xfId="4794"/>
    <cellStyle name="Heading 1 25" xfId="4795"/>
    <cellStyle name="Heading 1 26" xfId="4796"/>
    <cellStyle name="Heading 1 27" xfId="4797"/>
    <cellStyle name="Heading 1 28" xfId="4798"/>
    <cellStyle name="Heading 1 29" xfId="4799"/>
    <cellStyle name="Heading 1 3" xfId="4800"/>
    <cellStyle name="Heading 1 3 2" xfId="4801"/>
    <cellStyle name="Heading 1 3 3" xfId="4802"/>
    <cellStyle name="Heading 1 30" xfId="4803"/>
    <cellStyle name="Heading 1 31" xfId="4804"/>
    <cellStyle name="Heading 1 32" xfId="4805"/>
    <cellStyle name="Heading 1 33" xfId="4806"/>
    <cellStyle name="Heading 1 34" xfId="4807"/>
    <cellStyle name="Heading 1 35" xfId="4808"/>
    <cellStyle name="Heading 1 36" xfId="4809"/>
    <cellStyle name="Heading 1 4" xfId="4810"/>
    <cellStyle name="Heading 1 4 2" xfId="4811"/>
    <cellStyle name="Heading 1 5" xfId="4812"/>
    <cellStyle name="Heading 1 5 2" xfId="4813"/>
    <cellStyle name="Heading 1 5 3" xfId="4814"/>
    <cellStyle name="Heading 1 5 4" xfId="4815"/>
    <cellStyle name="Heading 1 5 5" xfId="4816"/>
    <cellStyle name="Heading 1 6" xfId="4817"/>
    <cellStyle name="Heading 1 6 2" xfId="4818"/>
    <cellStyle name="Heading 1 6 3" xfId="4819"/>
    <cellStyle name="Heading 1 6 4" xfId="4820"/>
    <cellStyle name="Heading 1 6 5" xfId="4821"/>
    <cellStyle name="Heading 1 7" xfId="4822"/>
    <cellStyle name="Heading 1 7 2" xfId="4823"/>
    <cellStyle name="Heading 1 8" xfId="4824"/>
    <cellStyle name="Heading 1 8 2" xfId="4825"/>
    <cellStyle name="Heading 1 9" xfId="4826"/>
    <cellStyle name="Heading 1 9 2" xfId="4827"/>
    <cellStyle name="Heading 2 10" xfId="4828"/>
    <cellStyle name="Heading 2 10 2" xfId="4829"/>
    <cellStyle name="Heading 2 11" xfId="4830"/>
    <cellStyle name="Heading 2 11 2" xfId="4831"/>
    <cellStyle name="Heading 2 12" xfId="4832"/>
    <cellStyle name="Heading 2 12 2" xfId="4833"/>
    <cellStyle name="Heading 2 13" xfId="4834"/>
    <cellStyle name="Heading 2 13 2" xfId="4835"/>
    <cellStyle name="Heading 2 14" xfId="4836"/>
    <cellStyle name="Heading 2 14 2" xfId="4837"/>
    <cellStyle name="Heading 2 15" xfId="4838"/>
    <cellStyle name="Heading 2 15 2" xfId="4839"/>
    <cellStyle name="Heading 2 16" xfId="4840"/>
    <cellStyle name="Heading 2 16 2" xfId="4841"/>
    <cellStyle name="Heading 2 17" xfId="4842"/>
    <cellStyle name="Heading 2 17 2" xfId="4843"/>
    <cellStyle name="Heading 2 18" xfId="4844"/>
    <cellStyle name="Heading 2 18 2" xfId="4845"/>
    <cellStyle name="Heading 2 19" xfId="4846"/>
    <cellStyle name="Heading 2 19 2" xfId="4847"/>
    <cellStyle name="Heading 2 2" xfId="4848"/>
    <cellStyle name="Heading 2 2 2" xfId="4849"/>
    <cellStyle name="Heading 2 2 2 2" xfId="4850"/>
    <cellStyle name="Heading 2 2 2 3" xfId="4851"/>
    <cellStyle name="Heading 2 2 2 4" xfId="4852"/>
    <cellStyle name="Heading 2 2 2 5" xfId="4853"/>
    <cellStyle name="Heading 2 2 3" xfId="4854"/>
    <cellStyle name="Heading 2 2 4" xfId="4855"/>
    <cellStyle name="Heading 2 2 5" xfId="4856"/>
    <cellStyle name="Heading 2 2 6" xfId="4857"/>
    <cellStyle name="Heading 2 20" xfId="4858"/>
    <cellStyle name="Heading 2 20 2" xfId="4859"/>
    <cellStyle name="Heading 2 21" xfId="4860"/>
    <cellStyle name="Heading 2 21 2" xfId="4861"/>
    <cellStyle name="Heading 2 22" xfId="4862"/>
    <cellStyle name="Heading 2 23" xfId="4863"/>
    <cellStyle name="Heading 2 24" xfId="4864"/>
    <cellStyle name="Heading 2 25" xfId="4865"/>
    <cellStyle name="Heading 2 26" xfId="4866"/>
    <cellStyle name="Heading 2 27" xfId="4867"/>
    <cellStyle name="Heading 2 28" xfId="4868"/>
    <cellStyle name="Heading 2 29" xfId="4869"/>
    <cellStyle name="Heading 2 3" xfId="4870"/>
    <cellStyle name="Heading 2 3 2" xfId="4871"/>
    <cellStyle name="Heading 2 3 3" xfId="4872"/>
    <cellStyle name="Heading 2 30" xfId="4873"/>
    <cellStyle name="Heading 2 31" xfId="4874"/>
    <cellStyle name="Heading 2 32" xfId="4875"/>
    <cellStyle name="Heading 2 33" xfId="4876"/>
    <cellStyle name="Heading 2 34" xfId="4877"/>
    <cellStyle name="Heading 2 35" xfId="4878"/>
    <cellStyle name="Heading 2 36" xfId="4879"/>
    <cellStyle name="Heading 2 4" xfId="4880"/>
    <cellStyle name="Heading 2 4 2" xfId="4881"/>
    <cellStyle name="Heading 2 5" xfId="4882"/>
    <cellStyle name="Heading 2 5 2" xfId="4883"/>
    <cellStyle name="Heading 2 5 3" xfId="4884"/>
    <cellStyle name="Heading 2 5 4" xfId="4885"/>
    <cellStyle name="Heading 2 5 5" xfId="4886"/>
    <cellStyle name="Heading 2 6" xfId="4887"/>
    <cellStyle name="Heading 2 6 2" xfId="4888"/>
    <cellStyle name="Heading 2 6 3" xfId="4889"/>
    <cellStyle name="Heading 2 6 4" xfId="4890"/>
    <cellStyle name="Heading 2 6 5" xfId="4891"/>
    <cellStyle name="Heading 2 7" xfId="4892"/>
    <cellStyle name="Heading 2 7 2" xfId="4893"/>
    <cellStyle name="Heading 2 8" xfId="4894"/>
    <cellStyle name="Heading 2 8 2" xfId="4895"/>
    <cellStyle name="Heading 2 9" xfId="4896"/>
    <cellStyle name="Heading 2 9 2" xfId="4897"/>
    <cellStyle name="Heading 3 10" xfId="4898"/>
    <cellStyle name="Heading 3 10 2" xfId="4899"/>
    <cellStyle name="Heading 3 11" xfId="4900"/>
    <cellStyle name="Heading 3 11 2" xfId="4901"/>
    <cellStyle name="Heading 3 12" xfId="4902"/>
    <cellStyle name="Heading 3 12 2" xfId="4903"/>
    <cellStyle name="Heading 3 13" xfId="4904"/>
    <cellStyle name="Heading 3 13 2" xfId="4905"/>
    <cellStyle name="Heading 3 14" xfId="4906"/>
    <cellStyle name="Heading 3 14 2" xfId="4907"/>
    <cellStyle name="Heading 3 15" xfId="4908"/>
    <cellStyle name="Heading 3 15 2" xfId="4909"/>
    <cellStyle name="Heading 3 16" xfId="4910"/>
    <cellStyle name="Heading 3 16 2" xfId="4911"/>
    <cellStyle name="Heading 3 17" xfId="4912"/>
    <cellStyle name="Heading 3 17 2" xfId="4913"/>
    <cellStyle name="Heading 3 18" xfId="4914"/>
    <cellStyle name="Heading 3 18 2" xfId="4915"/>
    <cellStyle name="Heading 3 19" xfId="4916"/>
    <cellStyle name="Heading 3 19 2" xfId="4917"/>
    <cellStyle name="Heading 3 2" xfId="4918"/>
    <cellStyle name="Heading 3 2 2" xfId="4919"/>
    <cellStyle name="Heading 3 20" xfId="4920"/>
    <cellStyle name="Heading 3 20 2" xfId="4921"/>
    <cellStyle name="Heading 3 21" xfId="4922"/>
    <cellStyle name="Heading 3 21 2" xfId="4923"/>
    <cellStyle name="Heading 3 22" xfId="4924"/>
    <cellStyle name="Heading 3 23" xfId="4925"/>
    <cellStyle name="Heading 3 24" xfId="4926"/>
    <cellStyle name="Heading 3 25" xfId="4927"/>
    <cellStyle name="Heading 3 26" xfId="4928"/>
    <cellStyle name="Heading 3 27" xfId="4929"/>
    <cellStyle name="Heading 3 28" xfId="4930"/>
    <cellStyle name="Heading 3 29" xfId="4931"/>
    <cellStyle name="Heading 3 3" xfId="4932"/>
    <cellStyle name="Heading 3 3 2" xfId="4933"/>
    <cellStyle name="Heading 3 30" xfId="4934"/>
    <cellStyle name="Heading 3 31" xfId="4935"/>
    <cellStyle name="Heading 3 32" xfId="4936"/>
    <cellStyle name="Heading 3 33" xfId="4937"/>
    <cellStyle name="Heading 3 34" xfId="4938"/>
    <cellStyle name="Heading 3 35" xfId="4939"/>
    <cellStyle name="Heading 3 36" xfId="4940"/>
    <cellStyle name="Heading 3 4" xfId="4941"/>
    <cellStyle name="Heading 3 4 2" xfId="4942"/>
    <cellStyle name="Heading 3 5" xfId="4943"/>
    <cellStyle name="Heading 3 5 2" xfId="4944"/>
    <cellStyle name="Heading 3 6" xfId="4945"/>
    <cellStyle name="Heading 3 6 2" xfId="4946"/>
    <cellStyle name="Heading 3 7" xfId="4947"/>
    <cellStyle name="Heading 3 7 2" xfId="4948"/>
    <cellStyle name="Heading 3 8" xfId="4949"/>
    <cellStyle name="Heading 3 8 2" xfId="4950"/>
    <cellStyle name="Heading 3 9" xfId="4951"/>
    <cellStyle name="Heading 3 9 2" xfId="4952"/>
    <cellStyle name="Heading 4 10" xfId="4953"/>
    <cellStyle name="Heading 4 10 2" xfId="4954"/>
    <cellStyle name="Heading 4 11" xfId="4955"/>
    <cellStyle name="Heading 4 11 2" xfId="4956"/>
    <cellStyle name="Heading 4 12" xfId="4957"/>
    <cellStyle name="Heading 4 12 2" xfId="4958"/>
    <cellStyle name="Heading 4 13" xfId="4959"/>
    <cellStyle name="Heading 4 13 2" xfId="4960"/>
    <cellStyle name="Heading 4 14" xfId="4961"/>
    <cellStyle name="Heading 4 14 2" xfId="4962"/>
    <cellStyle name="Heading 4 15" xfId="4963"/>
    <cellStyle name="Heading 4 15 2" xfId="4964"/>
    <cellStyle name="Heading 4 16" xfId="4965"/>
    <cellStyle name="Heading 4 16 2" xfId="4966"/>
    <cellStyle name="Heading 4 17" xfId="4967"/>
    <cellStyle name="Heading 4 17 2" xfId="4968"/>
    <cellStyle name="Heading 4 18" xfId="4969"/>
    <cellStyle name="Heading 4 18 2" xfId="4970"/>
    <cellStyle name="Heading 4 19" xfId="4971"/>
    <cellStyle name="Heading 4 19 2" xfId="4972"/>
    <cellStyle name="Heading 4 2" xfId="4973"/>
    <cellStyle name="Heading 4 2 2" xfId="4974"/>
    <cellStyle name="Heading 4 20" xfId="4975"/>
    <cellStyle name="Heading 4 20 2" xfId="4976"/>
    <cellStyle name="Heading 4 21" xfId="4977"/>
    <cellStyle name="Heading 4 21 2" xfId="4978"/>
    <cellStyle name="Heading 4 22" xfId="4979"/>
    <cellStyle name="Heading 4 23" xfId="4980"/>
    <cellStyle name="Heading 4 24" xfId="4981"/>
    <cellStyle name="Heading 4 25" xfId="4982"/>
    <cellStyle name="Heading 4 26" xfId="4983"/>
    <cellStyle name="Heading 4 27" xfId="4984"/>
    <cellStyle name="Heading 4 28" xfId="4985"/>
    <cellStyle name="Heading 4 29" xfId="4986"/>
    <cellStyle name="Heading 4 3" xfId="4987"/>
    <cellStyle name="Heading 4 3 2" xfId="4988"/>
    <cellStyle name="Heading 4 30" xfId="4989"/>
    <cellStyle name="Heading 4 31" xfId="4990"/>
    <cellStyle name="Heading 4 32" xfId="4991"/>
    <cellStyle name="Heading 4 33" xfId="4992"/>
    <cellStyle name="Heading 4 34" xfId="4993"/>
    <cellStyle name="Heading 4 35" xfId="4994"/>
    <cellStyle name="Heading 4 36" xfId="4995"/>
    <cellStyle name="Heading 4 4" xfId="4996"/>
    <cellStyle name="Heading 4 4 2" xfId="4997"/>
    <cellStyle name="Heading 4 5" xfId="4998"/>
    <cellStyle name="Heading 4 5 2" xfId="4999"/>
    <cellStyle name="Heading 4 6" xfId="5000"/>
    <cellStyle name="Heading 4 6 2" xfId="5001"/>
    <cellStyle name="Heading 4 7" xfId="5002"/>
    <cellStyle name="Heading 4 7 2" xfId="5003"/>
    <cellStyle name="Heading 4 8" xfId="5004"/>
    <cellStyle name="Heading 4 8 2" xfId="5005"/>
    <cellStyle name="Heading 4 9" xfId="5006"/>
    <cellStyle name="Heading 4 9 2" xfId="5007"/>
    <cellStyle name="Heading No Underline" xfId="5008"/>
    <cellStyle name="Heading With Underline" xfId="5009"/>
    <cellStyle name="Heading With Underline 2" xfId="5010"/>
    <cellStyle name="Heading1" xfId="5011"/>
    <cellStyle name="Heading2" xfId="5012"/>
    <cellStyle name="Heading3" xfId="5013"/>
    <cellStyle name="Heading4" xfId="5014"/>
    <cellStyle name="HeadingMonth" xfId="5015"/>
    <cellStyle name="HeadingR" xfId="5016"/>
    <cellStyle name="HEADINGS" xfId="5017"/>
    <cellStyle name="HEADINGSTOP" xfId="5018"/>
    <cellStyle name="HeadingTable" xfId="5019"/>
    <cellStyle name="HeadingTable 2" xfId="5020"/>
    <cellStyle name="HeadlineStyle" xfId="5021"/>
    <cellStyle name="HeadlineStyleJustified" xfId="5022"/>
    <cellStyle name="helvetica" xfId="5023"/>
    <cellStyle name="Hidden" xfId="5024"/>
    <cellStyle name="HIGHLIGHT" xfId="5025"/>
    <cellStyle name="highlightExposure" xfId="5026"/>
    <cellStyle name="highlightExposure 2" xfId="5027"/>
    <cellStyle name="highlightExposure 2 2" xfId="5028"/>
    <cellStyle name="highlightExposure 3" xfId="5029"/>
    <cellStyle name="highlightExposure 3 2" xfId="5030"/>
    <cellStyle name="highlightExposure 4" xfId="5031"/>
    <cellStyle name="highlightPD" xfId="5032"/>
    <cellStyle name="highlightPD 2" xfId="5033"/>
    <cellStyle name="highlightPercentage" xfId="5034"/>
    <cellStyle name="highlightPercentage 2" xfId="5035"/>
    <cellStyle name="highlightText" xfId="5036"/>
    <cellStyle name="highlightText 2" xfId="5037"/>
    <cellStyle name="Hot" xfId="5038"/>
    <cellStyle name="HotLink" xfId="5039"/>
    <cellStyle name="hotlinks" xfId="5040"/>
    <cellStyle name="HOWARD" xfId="5041"/>
    <cellStyle name="Hyperlänk_COLLECTIONS REVIEW0603" xfId="5042"/>
    <cellStyle name="Hyperlink" xfId="6" builtinId="8"/>
    <cellStyle name="Hyperlink 2" xfId="5043"/>
    <cellStyle name="Hyperlink 2 2" xfId="5044"/>
    <cellStyle name="Hyperlink 2 3" xfId="5045"/>
    <cellStyle name="Hyperlink 2 4" xfId="5046"/>
    <cellStyle name="Hyperlink 2 5" xfId="5047"/>
    <cellStyle name="Hyperlink 3" xfId="5048"/>
    <cellStyle name="Hyperlink 4" xfId="5049"/>
    <cellStyle name="Hyperlink 5" xfId="6597"/>
    <cellStyle name="IDD" xfId="5050"/>
    <cellStyle name="Including Ylds" xfId="5051"/>
    <cellStyle name="IncomeStatement" xfId="5052"/>
    <cellStyle name="IncStmt" xfId="5053"/>
    <cellStyle name="IncStmt 2" xfId="5054"/>
    <cellStyle name="IncStmt 3" xfId="5055"/>
    <cellStyle name="Indent 1" xfId="6582"/>
    <cellStyle name="Indent 2" xfId="6583"/>
    <cellStyle name="InpComma0" xfId="5056"/>
    <cellStyle name="InpComma1" xfId="5057"/>
    <cellStyle name="InpComma2" xfId="5058"/>
    <cellStyle name="InpComma3" xfId="5059"/>
    <cellStyle name="InpComma4" xfId="5060"/>
    <cellStyle name="InpCurr0" xfId="5061"/>
    <cellStyle name="InpCurr1" xfId="5062"/>
    <cellStyle name="InpCurr2" xfId="5063"/>
    <cellStyle name="InpCurr3" xfId="5064"/>
    <cellStyle name="InpCurr4" xfId="5065"/>
    <cellStyle name="InpDate" xfId="5066"/>
    <cellStyle name="InpPercent0" xfId="5067"/>
    <cellStyle name="InpPercent1" xfId="5068"/>
    <cellStyle name="InpPercent2" xfId="5069"/>
    <cellStyle name="InpText" xfId="5070"/>
    <cellStyle name="InpText 2" xfId="5071"/>
    <cellStyle name="InpText 3" xfId="5072"/>
    <cellStyle name="InpText 4" xfId="5073"/>
    <cellStyle name="Input [yellow]" xfId="5074"/>
    <cellStyle name="Input [yellow] 2" xfId="5075"/>
    <cellStyle name="Input [yellow] 2 2" xfId="5076"/>
    <cellStyle name="Input [yellow] 3" xfId="5077"/>
    <cellStyle name="Input [yellow] 3 2" xfId="5078"/>
    <cellStyle name="Input [yellow] 4" xfId="5079"/>
    <cellStyle name="Input 10" xfId="5080"/>
    <cellStyle name="Input 10 2" xfId="5081"/>
    <cellStyle name="Input 10 3" xfId="5082"/>
    <cellStyle name="Input 10 4" xfId="5083"/>
    <cellStyle name="Input 10 5" xfId="5084"/>
    <cellStyle name="Input 11" xfId="5085"/>
    <cellStyle name="Input 11 2" xfId="5086"/>
    <cellStyle name="Input 11 3" xfId="5087"/>
    <cellStyle name="Input 11 4" xfId="5088"/>
    <cellStyle name="Input 11 5" xfId="5089"/>
    <cellStyle name="Input 12" xfId="5090"/>
    <cellStyle name="Input 12 2" xfId="5091"/>
    <cellStyle name="Input 12 3" xfId="5092"/>
    <cellStyle name="Input 12 4" xfId="5093"/>
    <cellStyle name="Input 12 5" xfId="5094"/>
    <cellStyle name="Input 13" xfId="5095"/>
    <cellStyle name="Input 13 2" xfId="5096"/>
    <cellStyle name="Input 13 3" xfId="5097"/>
    <cellStyle name="Input 13 4" xfId="5098"/>
    <cellStyle name="Input 13 5" xfId="5099"/>
    <cellStyle name="Input 14" xfId="5100"/>
    <cellStyle name="Input 14 2" xfId="5101"/>
    <cellStyle name="Input 14 3" xfId="5102"/>
    <cellStyle name="Input 14 4" xfId="5103"/>
    <cellStyle name="Input 14 5" xfId="5104"/>
    <cellStyle name="Input 15" xfId="5105"/>
    <cellStyle name="Input 15 2" xfId="5106"/>
    <cellStyle name="Input 15 3" xfId="5107"/>
    <cellStyle name="Input 15 4" xfId="5108"/>
    <cellStyle name="Input 15 5" xfId="5109"/>
    <cellStyle name="Input 16" xfId="5110"/>
    <cellStyle name="Input 16 2" xfId="5111"/>
    <cellStyle name="Input 17" xfId="5112"/>
    <cellStyle name="Input 17 2" xfId="5113"/>
    <cellStyle name="Input 18" xfId="5114"/>
    <cellStyle name="Input 18 2" xfId="5115"/>
    <cellStyle name="Input 19" xfId="5116"/>
    <cellStyle name="Input 19 2" xfId="5117"/>
    <cellStyle name="Input 2" xfId="5118"/>
    <cellStyle name="Input 2 2" xfId="5119"/>
    <cellStyle name="Input 2 2 2" xfId="5120"/>
    <cellStyle name="Input 2 2 3" xfId="5121"/>
    <cellStyle name="Input 2 2 4" xfId="5122"/>
    <cellStyle name="Input 2 3" xfId="5123"/>
    <cellStyle name="Input 20" xfId="5124"/>
    <cellStyle name="Input 20 2" xfId="5125"/>
    <cellStyle name="Input 21" xfId="5126"/>
    <cellStyle name="Input 21 2" xfId="5127"/>
    <cellStyle name="Input 22" xfId="5128"/>
    <cellStyle name="Input 23" xfId="5129"/>
    <cellStyle name="Input 24" xfId="5130"/>
    <cellStyle name="Input 25" xfId="5131"/>
    <cellStyle name="Input 26" xfId="5132"/>
    <cellStyle name="Input 27" xfId="5133"/>
    <cellStyle name="Input 28" xfId="5134"/>
    <cellStyle name="Input 29" xfId="5135"/>
    <cellStyle name="Input 3" xfId="5136"/>
    <cellStyle name="Input 3 2" xfId="5137"/>
    <cellStyle name="Input 3 2 2" xfId="5138"/>
    <cellStyle name="Input 3 2 3" xfId="5139"/>
    <cellStyle name="Input 3 2 4" xfId="5140"/>
    <cellStyle name="Input 3 3" xfId="5141"/>
    <cellStyle name="Input 30" xfId="5142"/>
    <cellStyle name="Input 31" xfId="5143"/>
    <cellStyle name="Input 32" xfId="5144"/>
    <cellStyle name="Input 33" xfId="5145"/>
    <cellStyle name="Input 34" xfId="5146"/>
    <cellStyle name="Input 35" xfId="5147"/>
    <cellStyle name="Input 36" xfId="5148"/>
    <cellStyle name="Input 4" xfId="5149"/>
    <cellStyle name="Input 4 2" xfId="5150"/>
    <cellStyle name="Input 4 2 2" xfId="5151"/>
    <cellStyle name="Input 4 2 3" xfId="5152"/>
    <cellStyle name="Input 4 2 4" xfId="5153"/>
    <cellStyle name="Input 4 3" xfId="5154"/>
    <cellStyle name="Input 5" xfId="5155"/>
    <cellStyle name="Input 5 2" xfId="5156"/>
    <cellStyle name="Input 5 2 2" xfId="5157"/>
    <cellStyle name="Input 5 2 3" xfId="5158"/>
    <cellStyle name="Input 5 2 4" xfId="5159"/>
    <cellStyle name="Input 5 3" xfId="5160"/>
    <cellStyle name="Input 6" xfId="5161"/>
    <cellStyle name="Input 6 2" xfId="5162"/>
    <cellStyle name="Input 6 3" xfId="5163"/>
    <cellStyle name="Input 7" xfId="5164"/>
    <cellStyle name="Input 7 2" xfId="5165"/>
    <cellStyle name="Input 7 3" xfId="5166"/>
    <cellStyle name="Input 8" xfId="5167"/>
    <cellStyle name="Input 8 2" xfId="5168"/>
    <cellStyle name="Input 8 3" xfId="5169"/>
    <cellStyle name="Input 9" xfId="5170"/>
    <cellStyle name="Input 9 2" xfId="5171"/>
    <cellStyle name="Input 9 3" xfId="5172"/>
    <cellStyle name="Input Cells" xfId="5173"/>
    <cellStyle name="Input comment text" xfId="5174"/>
    <cellStyle name="Input Currency" xfId="5175"/>
    <cellStyle name="Input date" xfId="5176"/>
    <cellStyle name="Input Divider" xfId="6584"/>
    <cellStyle name="Input Dollar" xfId="5177"/>
    <cellStyle name="Input Fixed [0]" xfId="5178"/>
    <cellStyle name="Input Float" xfId="5179"/>
    <cellStyle name="Input Header" xfId="6585"/>
    <cellStyle name="Input Normal" xfId="5180"/>
    <cellStyle name="Input Normal (0)" xfId="5181"/>
    <cellStyle name="Input Normal_~7945259" xfId="5182"/>
    <cellStyle name="Input Percent" xfId="5183"/>
    <cellStyle name="Input Percent (1)" xfId="5184"/>
    <cellStyle name="Input Percent [2]" xfId="5185"/>
    <cellStyle name="Input Percent_Data" xfId="5186"/>
    <cellStyle name="Input Row" xfId="6586"/>
    <cellStyle name="Input Titles" xfId="5187"/>
    <cellStyle name="InputBlueFont_Valuation " xfId="5188"/>
    <cellStyle name="InputCell" xfId="5189"/>
    <cellStyle name="InputCell 2" xfId="5190"/>
    <cellStyle name="InputCurrency" xfId="5191"/>
    <cellStyle name="InputCurrency2" xfId="5192"/>
    <cellStyle name="inputExposure" xfId="5193"/>
    <cellStyle name="inputExposure 2" xfId="5194"/>
    <cellStyle name="InputMultiple1" xfId="5195"/>
    <cellStyle name="InputPercent1" xfId="5196"/>
    <cellStyle name="Integer" xfId="5197"/>
    <cellStyle name="IS Summary" xfId="5198"/>
    <cellStyle name="Italic" xfId="5199"/>
    <cellStyle name="Item" xfId="5200"/>
    <cellStyle name="ItemTypeClass" xfId="5201"/>
    <cellStyle name="ItemTypeClass 2" xfId="5202"/>
    <cellStyle name="ItemTypeClass 3" xfId="5203"/>
    <cellStyle name="ItemTypeClass 4" xfId="5204"/>
    <cellStyle name="JPM" xfId="5205"/>
    <cellStyle name="l" xfId="5206"/>
    <cellStyle name="l]_x000d__x000a_Path=M:\RIOCEN01_x000d__x000a_Name=Carlos Emilio Brousse_x000d__x000a_DDEApps=nsf,nsg,nsh,ntf,ns2,ors,org_x000d__x000a_SmartIcons=Todos_x000d__x000a_" xfId="5207"/>
    <cellStyle name="l]_x000d__x000a_Path=M:\RIOCEN01_x000d__x000a_Name=Carlos Emilio Brousse_x000d__x000a_DDEApps=nsf,nsg,nsh,ntf,ns2,ors,org_x000d__x000a_SmartIcons=Todos_x000d__x000a_ 2" xfId="5208"/>
    <cellStyle name="Label" xfId="5209"/>
    <cellStyle name="Label 2" xfId="5210"/>
    <cellStyle name="last line" xfId="5211"/>
    <cellStyle name="last line 2" xfId="5212"/>
    <cellStyle name="Lds1" xfId="5213"/>
    <cellStyle name="Left" xfId="5214"/>
    <cellStyle name="Lien hypertexte" xfId="5215"/>
    <cellStyle name="Lien hypertexte visité" xfId="5216"/>
    <cellStyle name="lightblue" xfId="5217"/>
    <cellStyle name="Line" xfId="5218"/>
    <cellStyle name="LineItem" xfId="5219"/>
    <cellStyle name="LineItemPrompt" xfId="5220"/>
    <cellStyle name="LineItemValue" xfId="5221"/>
    <cellStyle name="LineNum w/ Border" xfId="5222"/>
    <cellStyle name="LineNum w/ Border 2" xfId="5223"/>
    <cellStyle name="LineNum w/ Border 2 2" xfId="5224"/>
    <cellStyle name="LineNum w/ Border 3" xfId="5225"/>
    <cellStyle name="LineNum w/ Border 3 2" xfId="5226"/>
    <cellStyle name="LineNum w/ Border 4" xfId="5227"/>
    <cellStyle name="LineNumbers" xfId="5228"/>
    <cellStyle name="LineNumbersFirstColumn" xfId="5229"/>
    <cellStyle name="Lines" xfId="5230"/>
    <cellStyle name="Link Currency (0)" xfId="5231"/>
    <cellStyle name="Link Currency (2)" xfId="5232"/>
    <cellStyle name="Link Units (0)" xfId="5233"/>
    <cellStyle name="Link Units (1)" xfId="5234"/>
    <cellStyle name="Link Units (2)" xfId="5235"/>
    <cellStyle name="Linked Cell 10" xfId="5236"/>
    <cellStyle name="Linked Cell 10 2" xfId="5237"/>
    <cellStyle name="Linked Cell 11" xfId="5238"/>
    <cellStyle name="Linked Cell 11 2" xfId="5239"/>
    <cellStyle name="Linked Cell 12" xfId="5240"/>
    <cellStyle name="Linked Cell 12 2" xfId="5241"/>
    <cellStyle name="Linked Cell 13" xfId="5242"/>
    <cellStyle name="Linked Cell 13 2" xfId="5243"/>
    <cellStyle name="Linked Cell 14" xfId="5244"/>
    <cellStyle name="Linked Cell 14 2" xfId="5245"/>
    <cellStyle name="Linked Cell 15" xfId="5246"/>
    <cellStyle name="Linked Cell 15 2" xfId="5247"/>
    <cellStyle name="Linked Cell 16" xfId="5248"/>
    <cellStyle name="Linked Cell 16 2" xfId="5249"/>
    <cellStyle name="Linked Cell 17" xfId="5250"/>
    <cellStyle name="Linked Cell 17 2" xfId="5251"/>
    <cellStyle name="Linked Cell 18" xfId="5252"/>
    <cellStyle name="Linked Cell 18 2" xfId="5253"/>
    <cellStyle name="Linked Cell 19" xfId="5254"/>
    <cellStyle name="Linked Cell 19 2" xfId="5255"/>
    <cellStyle name="Linked Cell 2" xfId="5256"/>
    <cellStyle name="Linked Cell 2 2" xfId="5257"/>
    <cellStyle name="Linked Cell 20" xfId="5258"/>
    <cellStyle name="Linked Cell 20 2" xfId="5259"/>
    <cellStyle name="Linked Cell 21" xfId="5260"/>
    <cellStyle name="Linked Cell 21 2" xfId="5261"/>
    <cellStyle name="Linked Cell 22" xfId="5262"/>
    <cellStyle name="Linked Cell 23" xfId="5263"/>
    <cellStyle name="Linked Cell 24" xfId="5264"/>
    <cellStyle name="Linked Cell 25" xfId="5265"/>
    <cellStyle name="Linked Cell 26" xfId="5266"/>
    <cellStyle name="Linked Cell 27" xfId="5267"/>
    <cellStyle name="Linked Cell 28" xfId="5268"/>
    <cellStyle name="Linked Cell 29" xfId="5269"/>
    <cellStyle name="Linked Cell 3" xfId="5270"/>
    <cellStyle name="Linked Cell 3 2" xfId="5271"/>
    <cellStyle name="Linked Cell 30" xfId="5272"/>
    <cellStyle name="Linked Cell 31" xfId="5273"/>
    <cellStyle name="Linked Cell 32" xfId="5274"/>
    <cellStyle name="Linked Cell 33" xfId="5275"/>
    <cellStyle name="Linked Cell 34" xfId="5276"/>
    <cellStyle name="Linked Cell 35" xfId="5277"/>
    <cellStyle name="Linked Cell 36" xfId="5278"/>
    <cellStyle name="Linked Cell 4" xfId="5279"/>
    <cellStyle name="Linked Cell 4 2" xfId="5280"/>
    <cellStyle name="Linked Cell 5" xfId="5281"/>
    <cellStyle name="Linked Cell 5 2" xfId="5282"/>
    <cellStyle name="Linked Cell 6" xfId="5283"/>
    <cellStyle name="Linked Cell 6 2" xfId="5284"/>
    <cellStyle name="Linked Cell 7" xfId="5285"/>
    <cellStyle name="Linked Cell 7 2" xfId="5286"/>
    <cellStyle name="Linked Cell 8" xfId="5287"/>
    <cellStyle name="Linked Cell 8 2" xfId="5288"/>
    <cellStyle name="Linked Cell 9" xfId="5289"/>
    <cellStyle name="Linked Cell 9 2" xfId="5290"/>
    <cellStyle name="Linked Cells" xfId="5291"/>
    <cellStyle name="Linked-Sheet" xfId="5292"/>
    <cellStyle name="Linked-WB" xfId="5293"/>
    <cellStyle name="Locked" xfId="5294"/>
    <cellStyle name="m/d/yy" xfId="5295"/>
    <cellStyle name="m/d/yy 2" xfId="5296"/>
    <cellStyle name="MacroComment" xfId="5297"/>
    <cellStyle name="MacroHeading" xfId="5298"/>
    <cellStyle name="Magic" xfId="5299"/>
    <cellStyle name="Magic 2" xfId="5300"/>
    <cellStyle name="Margins" xfId="5301"/>
    <cellStyle name="Middle" xfId="5302"/>
    <cellStyle name="Mifrog" xfId="5303"/>
    <cellStyle name="Mifrog 2" xfId="5304"/>
    <cellStyle name="Migliaia (0)_07 Deut - FS0699HY" xfId="5305"/>
    <cellStyle name="Migliaia_07 Deut - FS0699HY" xfId="5306"/>
    <cellStyle name="Millares [0]_10 AVERIAS MASIVAS + ANT" xfId="5307"/>
    <cellStyle name="Millares_10 AVERIAS MASIVAS + ANT" xfId="5308"/>
    <cellStyle name="Milliers [0]_!!!GO" xfId="5309"/>
    <cellStyle name="Milliers_!!!GO" xfId="5310"/>
    <cellStyle name="Millions" xfId="5311"/>
    <cellStyle name="Millions 2" xfId="5312"/>
    <cellStyle name="Millions 3" xfId="5313"/>
    <cellStyle name="Millions[1]" xfId="5314"/>
    <cellStyle name="Millions_~0154029" xfId="5315"/>
    <cellStyle name="Moneda [0]_10 AVERIAS MASIVAS + ANT" xfId="5316"/>
    <cellStyle name="Moneda_10 AVERIAS MASIVAS + ANT" xfId="5317"/>
    <cellStyle name="Monétaire [0]_!!!GO" xfId="5318"/>
    <cellStyle name="Monétaire_!!!GO" xfId="5319"/>
    <cellStyle name="Monetario" xfId="5320"/>
    <cellStyle name="MonthYear" xfId="5321"/>
    <cellStyle name="Mul1" xfId="5322"/>
    <cellStyle name="Multiple" xfId="5323"/>
    <cellStyle name="Multiple [0]" xfId="5324"/>
    <cellStyle name="Multiple [1]" xfId="5325"/>
    <cellStyle name="Multiple 10" xfId="5326"/>
    <cellStyle name="Multiple 2" xfId="5327"/>
    <cellStyle name="Multiple 3" xfId="5328"/>
    <cellStyle name="Multiple 4" xfId="5329"/>
    <cellStyle name="Multiple 5" xfId="5330"/>
    <cellStyle name="Multiple 6" xfId="5331"/>
    <cellStyle name="Multiple 7" xfId="5332"/>
    <cellStyle name="Multiple 8" xfId="5333"/>
    <cellStyle name="Multiple 9" xfId="5334"/>
    <cellStyle name="Multiple(1)" xfId="5335"/>
    <cellStyle name="Multiple(2)" xfId="5336"/>
    <cellStyle name="Multiple_1Q10 ERF Supplement 3-15-10 Check" xfId="5337"/>
    <cellStyle name="Multiple1" xfId="5338"/>
    <cellStyle name="My Date" xfId="5339"/>
    <cellStyle name="My Date 2" xfId="5340"/>
    <cellStyle name="My Date 3" xfId="5341"/>
    <cellStyle name="n*" xfId="5342"/>
    <cellStyle name="NA is zero" xfId="5343"/>
    <cellStyle name="Needs update" xfId="5344"/>
    <cellStyle name="Neutral 10" xfId="5345"/>
    <cellStyle name="Neutral 10 2" xfId="5346"/>
    <cellStyle name="Neutral 11" xfId="5347"/>
    <cellStyle name="Neutral 11 2" xfId="5348"/>
    <cellStyle name="Neutral 12" xfId="5349"/>
    <cellStyle name="Neutral 12 2" xfId="5350"/>
    <cellStyle name="Neutral 13" xfId="5351"/>
    <cellStyle name="Neutral 13 2" xfId="5352"/>
    <cellStyle name="Neutral 14" xfId="5353"/>
    <cellStyle name="Neutral 14 2" xfId="5354"/>
    <cellStyle name="Neutral 15" xfId="5355"/>
    <cellStyle name="Neutral 15 2" xfId="5356"/>
    <cellStyle name="Neutral 16" xfId="5357"/>
    <cellStyle name="Neutral 16 2" xfId="5358"/>
    <cellStyle name="Neutral 17" xfId="5359"/>
    <cellStyle name="Neutral 17 2" xfId="5360"/>
    <cellStyle name="Neutral 18" xfId="5361"/>
    <cellStyle name="Neutral 18 2" xfId="5362"/>
    <cellStyle name="Neutral 19" xfId="5363"/>
    <cellStyle name="Neutral 19 2" xfId="5364"/>
    <cellStyle name="Neutral 2" xfId="5365"/>
    <cellStyle name="Neutral 2 2" xfId="5366"/>
    <cellStyle name="Neutral 20" xfId="5367"/>
    <cellStyle name="Neutral 20 2" xfId="5368"/>
    <cellStyle name="Neutral 21" xfId="5369"/>
    <cellStyle name="Neutral 21 2" xfId="5370"/>
    <cellStyle name="Neutral 22" xfId="5371"/>
    <cellStyle name="Neutral 23" xfId="5372"/>
    <cellStyle name="Neutral 24" xfId="5373"/>
    <cellStyle name="Neutral 25" xfId="5374"/>
    <cellStyle name="Neutral 26" xfId="5375"/>
    <cellStyle name="Neutral 27" xfId="5376"/>
    <cellStyle name="Neutral 28" xfId="5377"/>
    <cellStyle name="Neutral 29" xfId="5378"/>
    <cellStyle name="Neutral 3" xfId="5379"/>
    <cellStyle name="Neutral 3 2" xfId="5380"/>
    <cellStyle name="Neutral 30" xfId="5381"/>
    <cellStyle name="Neutral 31" xfId="5382"/>
    <cellStyle name="Neutral 32" xfId="5383"/>
    <cellStyle name="Neutral 33" xfId="5384"/>
    <cellStyle name="Neutral 34" xfId="5385"/>
    <cellStyle name="Neutral 35" xfId="5386"/>
    <cellStyle name="Neutral 36" xfId="5387"/>
    <cellStyle name="Neutral 4" xfId="5388"/>
    <cellStyle name="Neutral 4 2" xfId="5389"/>
    <cellStyle name="Neutral 5" xfId="5390"/>
    <cellStyle name="Neutral 5 2" xfId="5391"/>
    <cellStyle name="Neutral 6" xfId="5392"/>
    <cellStyle name="Neutral 6 2" xfId="5393"/>
    <cellStyle name="Neutral 7" xfId="5394"/>
    <cellStyle name="Neutral 7 2" xfId="5395"/>
    <cellStyle name="Neutral 8" xfId="5396"/>
    <cellStyle name="Neutral 8 2" xfId="5397"/>
    <cellStyle name="Neutral 9" xfId="5398"/>
    <cellStyle name="Neutral 9 2" xfId="5399"/>
    <cellStyle name="New Times Roman" xfId="5400"/>
    <cellStyle name="NewAcct" xfId="5401"/>
    <cellStyle name="newstyle" xfId="5402"/>
    <cellStyle name="no dec" xfId="5403"/>
    <cellStyle name="No-Action" xfId="5404"/>
    <cellStyle name="NoEntry" xfId="5405"/>
    <cellStyle name="NoEntry 2" xfId="5406"/>
    <cellStyle name="NoMultiple(1)" xfId="5407"/>
    <cellStyle name="NoMultiple(2)" xfId="5408"/>
    <cellStyle name="NonBoldCoverHyperlink" xfId="5409"/>
    <cellStyle name="NoPercent(0)" xfId="5410"/>
    <cellStyle name="NoPercent(1)" xfId="5411"/>
    <cellStyle name="NoPercent(2)" xfId="5412"/>
    <cellStyle name="Nor" xfId="5413"/>
    <cellStyle name="Normal" xfId="0" builtinId="0"/>
    <cellStyle name="Normal--" xfId="5414"/>
    <cellStyle name="Normal - Style1" xfId="5415"/>
    <cellStyle name="Normal - Style1 2" xfId="5416"/>
    <cellStyle name="Normal - Style2" xfId="5417"/>
    <cellStyle name="Normal - Style3" xfId="5418"/>
    <cellStyle name="Normal - Style4" xfId="5419"/>
    <cellStyle name="Normal - Style5" xfId="5420"/>
    <cellStyle name="Normal - Style6" xfId="5421"/>
    <cellStyle name="Normal - Style7" xfId="5422"/>
    <cellStyle name="Normal - Style8" xfId="5423"/>
    <cellStyle name="Normal [0]" xfId="5424"/>
    <cellStyle name="Normal [1]" xfId="5425"/>
    <cellStyle name="Normal [2]" xfId="5426"/>
    <cellStyle name="Normal [3]" xfId="5427"/>
    <cellStyle name="Normal 10" xfId="5428"/>
    <cellStyle name="Normal 10 2" xfId="5429"/>
    <cellStyle name="Normal 10 2 2" xfId="5430"/>
    <cellStyle name="Normal 10 2 3" xfId="5431"/>
    <cellStyle name="Normal 10 3" xfId="5432"/>
    <cellStyle name="Normal 10 3 2" xfId="5433"/>
    <cellStyle name="Normal 10 4" xfId="5434"/>
    <cellStyle name="Normal 10 5" xfId="5435"/>
    <cellStyle name="Normal 10 6" xfId="5436"/>
    <cellStyle name="Normal 10 7" xfId="5437"/>
    <cellStyle name="Normal 10 8" xfId="5438"/>
    <cellStyle name="Normal 10 9" xfId="5439"/>
    <cellStyle name="Normal 11" xfId="5440"/>
    <cellStyle name="Normal 11 2" xfId="5441"/>
    <cellStyle name="Normal 11 2 2" xfId="5442"/>
    <cellStyle name="Normal 11 2 3" xfId="5443"/>
    <cellStyle name="Normal 11 3" xfId="5444"/>
    <cellStyle name="Normal 11 4" xfId="5445"/>
    <cellStyle name="Normal 11 5" xfId="5446"/>
    <cellStyle name="Normal 11 6" xfId="5447"/>
    <cellStyle name="Normal 11 7" xfId="5448"/>
    <cellStyle name="Normal 12" xfId="5449"/>
    <cellStyle name="Normal 12 2" xfId="5450"/>
    <cellStyle name="Normal 12 3" xfId="5451"/>
    <cellStyle name="Normal 12 4" xfId="5452"/>
    <cellStyle name="Normal 12 5" xfId="5453"/>
    <cellStyle name="Normal 12 6" xfId="5454"/>
    <cellStyle name="Normal 12 7" xfId="5455"/>
    <cellStyle name="Normal 13" xfId="5456"/>
    <cellStyle name="Normal 13 2" xfId="5457"/>
    <cellStyle name="Normal 13 2 2" xfId="5458"/>
    <cellStyle name="Normal 13 2 3" xfId="5459"/>
    <cellStyle name="Normal 13 2 3 2" xfId="5460"/>
    <cellStyle name="Normal 13 2 3 3" xfId="5461"/>
    <cellStyle name="Normal 13 3" xfId="5462"/>
    <cellStyle name="Normal 13 4" xfId="5463"/>
    <cellStyle name="Normal 13 5" xfId="5464"/>
    <cellStyle name="Normal 13 6" xfId="5465"/>
    <cellStyle name="Normal 13 7" xfId="5466"/>
    <cellStyle name="Normal 13 8" xfId="5467"/>
    <cellStyle name="Normal 14" xfId="5468"/>
    <cellStyle name="Normal 14 2" xfId="5469"/>
    <cellStyle name="Normal 14 3" xfId="5470"/>
    <cellStyle name="Normal 14 4" xfId="5471"/>
    <cellStyle name="Normal 14 5" xfId="5472"/>
    <cellStyle name="Normal 14 6" xfId="5473"/>
    <cellStyle name="Normal 15" xfId="5474"/>
    <cellStyle name="Normal 15 2" xfId="5475"/>
    <cellStyle name="Normal 15 2 2" xfId="5476"/>
    <cellStyle name="Normal 15 3" xfId="5477"/>
    <cellStyle name="Normal 15 4" xfId="5478"/>
    <cellStyle name="Normal 15 5" xfId="5479"/>
    <cellStyle name="Normal 15 6" xfId="5480"/>
    <cellStyle name="Normal 15 7" xfId="5481"/>
    <cellStyle name="Normal 16" xfId="5482"/>
    <cellStyle name="Normal 16 2" xfId="5483"/>
    <cellStyle name="Normal 16 3" xfId="5484"/>
    <cellStyle name="Normal 16 4" xfId="5485"/>
    <cellStyle name="Normal 16 5" xfId="5486"/>
    <cellStyle name="Normal 16 6" xfId="5487"/>
    <cellStyle name="Normal 16 7" xfId="5488"/>
    <cellStyle name="Normal 17" xfId="5489"/>
    <cellStyle name="Normal 17 2" xfId="5490"/>
    <cellStyle name="Normal 17 3" xfId="5491"/>
    <cellStyle name="Normal 17 4" xfId="5492"/>
    <cellStyle name="Normal 18" xfId="5493"/>
    <cellStyle name="Normal 18 2" xfId="5494"/>
    <cellStyle name="Normal 18 3" xfId="5495"/>
    <cellStyle name="Normal 18 4" xfId="5496"/>
    <cellStyle name="Normal 18 5" xfId="5497"/>
    <cellStyle name="Normal 19" xfId="5498"/>
    <cellStyle name="Normal 19 2" xfId="5499"/>
    <cellStyle name="Normal 19 3" xfId="5500"/>
    <cellStyle name="Normal 19 4" xfId="5501"/>
    <cellStyle name="Normal 19 5" xfId="5502"/>
    <cellStyle name="Normal 2" xfId="3"/>
    <cellStyle name="Normal 2 10" xfId="5503"/>
    <cellStyle name="Normal 2 10 27" xfId="5504"/>
    <cellStyle name="Normal 2 11" xfId="5505"/>
    <cellStyle name="Normal 2 11 2" xfId="5506"/>
    <cellStyle name="Normal 2 11 3" xfId="5507"/>
    <cellStyle name="Normal 2 13 2" xfId="5508"/>
    <cellStyle name="Normal 2 2" xfId="5509"/>
    <cellStyle name="Normal 2 2 2" xfId="5510"/>
    <cellStyle name="Normal 2 2 3" xfId="5511"/>
    <cellStyle name="Normal 2 2 4" xfId="5512"/>
    <cellStyle name="Normal 2 2_Consumer Portfolio Loss Projections Template_coversheet - COMBINED_Consumer Portfolio Loss Projections Template_coversheet - COMBINED -1.4.2011" xfId="5513"/>
    <cellStyle name="Normal 2 3" xfId="5514"/>
    <cellStyle name="Normal 2 3 2" xfId="5515"/>
    <cellStyle name="Normal 2 3 2 2" xfId="5516"/>
    <cellStyle name="Normal 2 3 2 3" xfId="5517"/>
    <cellStyle name="Normal 2 3 3" xfId="5518"/>
    <cellStyle name="Normal 2 3 3 2" xfId="5519"/>
    <cellStyle name="Normal 2 3 3 3" xfId="5520"/>
    <cellStyle name="Normal 2 3 4" xfId="5521"/>
    <cellStyle name="Normal 2 3 5" xfId="5522"/>
    <cellStyle name="Normal 2 4" xfId="5523"/>
    <cellStyle name="Normal 2 4 2" xfId="5524"/>
    <cellStyle name="Normal 2 4 3" xfId="5525"/>
    <cellStyle name="Normal 2 4 4" xfId="5526"/>
    <cellStyle name="Normal 2 5" xfId="5527"/>
    <cellStyle name="Normal 2 6" xfId="5528"/>
    <cellStyle name="Normal 2 7" xfId="5529"/>
    <cellStyle name="Normal 2 8" xfId="5530"/>
    <cellStyle name="Normal 2 9" xfId="5531"/>
    <cellStyle name="Normal 2_20091104_MHA TDR NonImp 10-8 v3 1_Kline" xfId="5532"/>
    <cellStyle name="Normal 20" xfId="5533"/>
    <cellStyle name="Normal 20 2" xfId="5534"/>
    <cellStyle name="Normal 20 3" xfId="5535"/>
    <cellStyle name="Normal 20 4" xfId="5536"/>
    <cellStyle name="Normal 21" xfId="5537"/>
    <cellStyle name="Normal 21 2" xfId="5538"/>
    <cellStyle name="Normal 21 2 2" xfId="5539"/>
    <cellStyle name="Normal 21 2 3" xfId="5540"/>
    <cellStyle name="Normal 21 3" xfId="5541"/>
    <cellStyle name="Normal 21 4" xfId="5542"/>
    <cellStyle name="Normal 22" xfId="5543"/>
    <cellStyle name="Normal 22 2" xfId="5544"/>
    <cellStyle name="Normal 22 3" xfId="5545"/>
    <cellStyle name="Normal 22 4" xfId="5546"/>
    <cellStyle name="Normal 23" xfId="5547"/>
    <cellStyle name="Normal 23 2" xfId="5548"/>
    <cellStyle name="Normal 23 3" xfId="5549"/>
    <cellStyle name="Normal 24" xfId="5550"/>
    <cellStyle name="Normal 24 3 3" xfId="5551"/>
    <cellStyle name="Normal 25" xfId="5552"/>
    <cellStyle name="Normal 25 2" xfId="5553"/>
    <cellStyle name="Normal 25 3" xfId="5554"/>
    <cellStyle name="Normal 26" xfId="5555"/>
    <cellStyle name="Normal 26 2" xfId="5556"/>
    <cellStyle name="Normal 26 3" xfId="5557"/>
    <cellStyle name="Normal 26 4" xfId="5558"/>
    <cellStyle name="Normal 27" xfId="5559"/>
    <cellStyle name="Normal 27 2" xfId="5560"/>
    <cellStyle name="Normal 27 2 2" xfId="5561"/>
    <cellStyle name="Normal 27 2 3" xfId="5562"/>
    <cellStyle name="Normal 27 3" xfId="5563"/>
    <cellStyle name="Normal 27 4" xfId="5564"/>
    <cellStyle name="Normal 27 5" xfId="5565"/>
    <cellStyle name="Normal 28" xfId="5566"/>
    <cellStyle name="Normal 28 2" xfId="5567"/>
    <cellStyle name="Normal 28 2 2" xfId="5568"/>
    <cellStyle name="Normal 28 2 3" xfId="5569"/>
    <cellStyle name="Normal 28 3" xfId="5570"/>
    <cellStyle name="Normal 28 4" xfId="5571"/>
    <cellStyle name="Normal 28 5" xfId="5572"/>
    <cellStyle name="Normal 29" xfId="5573"/>
    <cellStyle name="Normal 29 2" xfId="5574"/>
    <cellStyle name="Normal 29 2 2" xfId="5575"/>
    <cellStyle name="Normal 29 2 3" xfId="5576"/>
    <cellStyle name="Normal 29 3" xfId="5577"/>
    <cellStyle name="Normal 29 4" xfId="5578"/>
    <cellStyle name="Normal 29 5" xfId="5579"/>
    <cellStyle name="Normal 3" xfId="7"/>
    <cellStyle name="Normal 3 10" xfId="5580"/>
    <cellStyle name="Normal 3 11" xfId="5581"/>
    <cellStyle name="Normal 3 12" xfId="5582"/>
    <cellStyle name="Normal 3 13" xfId="5583"/>
    <cellStyle name="Normal 3 14" xfId="5584"/>
    <cellStyle name="Normal 3 2" xfId="5585"/>
    <cellStyle name="Normal 3 2 2" xfId="5586"/>
    <cellStyle name="Normal 3 2 2 2" xfId="5587"/>
    <cellStyle name="Normal 3 2 2 3" xfId="5588"/>
    <cellStyle name="Normal 3 2 2 4" xfId="5589"/>
    <cellStyle name="Normal 3 3" xfId="5590"/>
    <cellStyle name="Normal 3 3 2" xfId="5591"/>
    <cellStyle name="Normal 3 4" xfId="5592"/>
    <cellStyle name="Normal 3 4 2" xfId="5593"/>
    <cellStyle name="Normal 3 4 3" xfId="5594"/>
    <cellStyle name="Normal 3 4 4" xfId="5595"/>
    <cellStyle name="Normal 3 5" xfId="5596"/>
    <cellStyle name="Normal 3 5 2" xfId="5597"/>
    <cellStyle name="Normal 3 5 3" xfId="5598"/>
    <cellStyle name="Normal 3 6" xfId="5599"/>
    <cellStyle name="Normal 3 7" xfId="5600"/>
    <cellStyle name="Normal 3 7 2" xfId="5601"/>
    <cellStyle name="Normal 3 7 3" xfId="5602"/>
    <cellStyle name="Normal 3 8" xfId="5603"/>
    <cellStyle name="Normal 3 8 2" xfId="5604"/>
    <cellStyle name="Normal 3 8 3" xfId="5605"/>
    <cellStyle name="Normal 3 9" xfId="5606"/>
    <cellStyle name="Normal 3_1Q10 SOP 03-3 Summary" xfId="5607"/>
    <cellStyle name="Normal 30" xfId="5608"/>
    <cellStyle name="Normal 30 2" xfId="5609"/>
    <cellStyle name="Normal 30 2 2" xfId="5610"/>
    <cellStyle name="Normal 30 2 3" xfId="5611"/>
    <cellStyle name="Normal 30 3" xfId="5612"/>
    <cellStyle name="Normal 30 4" xfId="5613"/>
    <cellStyle name="Normal 30 5" xfId="5614"/>
    <cellStyle name="Normal 31" xfId="5615"/>
    <cellStyle name="Normal 31 2" xfId="5616"/>
    <cellStyle name="Normal 31 2 2" xfId="5617"/>
    <cellStyle name="Normal 31 2 3" xfId="5618"/>
    <cellStyle name="Normal 31 3" xfId="5619"/>
    <cellStyle name="Normal 31 4" xfId="5620"/>
    <cellStyle name="Normal 31 5" xfId="5621"/>
    <cellStyle name="Normal 32" xfId="5622"/>
    <cellStyle name="Normal 32 2" xfId="5623"/>
    <cellStyle name="Normal 32 2 2" xfId="5624"/>
    <cellStyle name="Normal 32 2 3" xfId="5625"/>
    <cellStyle name="Normal 32 3" xfId="5626"/>
    <cellStyle name="Normal 32 4" xfId="5627"/>
    <cellStyle name="Normal 32 5" xfId="5628"/>
    <cellStyle name="Normal 33" xfId="5629"/>
    <cellStyle name="Normal 33 2" xfId="5630"/>
    <cellStyle name="Normal 33 2 2" xfId="5631"/>
    <cellStyle name="Normal 33 2 3" xfId="5632"/>
    <cellStyle name="Normal 33 3" xfId="5633"/>
    <cellStyle name="Normal 33 4" xfId="5634"/>
    <cellStyle name="Normal 33 5" xfId="5635"/>
    <cellStyle name="Normal 34" xfId="5636"/>
    <cellStyle name="Normal 34 2" xfId="5637"/>
    <cellStyle name="Normal 34 3" xfId="5638"/>
    <cellStyle name="Normal 35" xfId="5639"/>
    <cellStyle name="Normal 35 2" xfId="5640"/>
    <cellStyle name="Normal 35 3" xfId="5641"/>
    <cellStyle name="Normal 36" xfId="5642"/>
    <cellStyle name="Normal 36 2" xfId="5643"/>
    <cellStyle name="Normal 36 3" xfId="5644"/>
    <cellStyle name="Normal 37" xfId="5645"/>
    <cellStyle name="Normal 37 2" xfId="5646"/>
    <cellStyle name="Normal 37 3" xfId="5647"/>
    <cellStyle name="Normal 38" xfId="5648"/>
    <cellStyle name="Normal 38 2" xfId="5649"/>
    <cellStyle name="Normal 38 3" xfId="5650"/>
    <cellStyle name="Normal 38 4" xfId="5651"/>
    <cellStyle name="Normal 39" xfId="5652"/>
    <cellStyle name="Normal 39 2" xfId="5653"/>
    <cellStyle name="Normal 39 2 2" xfId="5654"/>
    <cellStyle name="Normal 39 2 3" xfId="5655"/>
    <cellStyle name="Normal 39 3" xfId="5656"/>
    <cellStyle name="Normal 39 4" xfId="5657"/>
    <cellStyle name="Normal 4" xfId="5658"/>
    <cellStyle name="Normal 4 10" xfId="5659"/>
    <cellStyle name="Normal 4 11" xfId="5660"/>
    <cellStyle name="Normal 4 11 2" xfId="5661"/>
    <cellStyle name="Normal 4 11 2 2" xfId="5662"/>
    <cellStyle name="Normal 4 11 2 3" xfId="5663"/>
    <cellStyle name="Normal 4 11 3" xfId="5664"/>
    <cellStyle name="Normal 4 11 3 2" xfId="5665"/>
    <cellStyle name="Normal 4 11 3 3" xfId="5666"/>
    <cellStyle name="Normal 4 11 4" xfId="5667"/>
    <cellStyle name="Normal 4 11 5" xfId="5668"/>
    <cellStyle name="Normal 4 12" xfId="5669"/>
    <cellStyle name="Normal 4 12 2" xfId="5670"/>
    <cellStyle name="Normal 4 12 2 2" xfId="5671"/>
    <cellStyle name="Normal 4 12 2 3" xfId="5672"/>
    <cellStyle name="Normal 4 12 3" xfId="5673"/>
    <cellStyle name="Normal 4 12 4" xfId="5674"/>
    <cellStyle name="Normal 4 2" xfId="5675"/>
    <cellStyle name="Normal 4 2 2" xfId="5676"/>
    <cellStyle name="Normal 4 3" xfId="5677"/>
    <cellStyle name="Normal 4 4" xfId="5678"/>
    <cellStyle name="Normal 4 5" xfId="5679"/>
    <cellStyle name="Normal 4 6" xfId="5680"/>
    <cellStyle name="Normal 4 7" xfId="5681"/>
    <cellStyle name="Normal 4 8" xfId="5682"/>
    <cellStyle name="Normal 4 9" xfId="5683"/>
    <cellStyle name="Normal 4_1Q10 Disclosure - SOP 03-3 Merrill 10_161" xfId="5684"/>
    <cellStyle name="Normal 40" xfId="5685"/>
    <cellStyle name="Normal 40 2" xfId="5686"/>
    <cellStyle name="Normal 40 3" xfId="5687"/>
    <cellStyle name="Normal 41" xfId="5688"/>
    <cellStyle name="Normal 41 2" xfId="5689"/>
    <cellStyle name="Normal 41 3" xfId="5690"/>
    <cellStyle name="Normal 42" xfId="5691"/>
    <cellStyle name="Normal 42 2" xfId="5692"/>
    <cellStyle name="Normal 42 3" xfId="5693"/>
    <cellStyle name="Normal 43" xfId="5694"/>
    <cellStyle name="Normal 43 2" xfId="5695"/>
    <cellStyle name="Normal 43 3" xfId="5696"/>
    <cellStyle name="Normal 44" xfId="5697"/>
    <cellStyle name="Normal 44 2" xfId="5698"/>
    <cellStyle name="Normal 44 3" xfId="5699"/>
    <cellStyle name="Normal 45" xfId="5700"/>
    <cellStyle name="Normal 45 2" xfId="5701"/>
    <cellStyle name="Normal 45 2 2" xfId="5702"/>
    <cellStyle name="Normal 45 2 3" xfId="5703"/>
    <cellStyle name="Normal 45 3" xfId="5704"/>
    <cellStyle name="Normal 45 3 2" xfId="5705"/>
    <cellStyle name="Normal 45 3 2 2" xfId="5706"/>
    <cellStyle name="Normal 45 3 2 3" xfId="5707"/>
    <cellStyle name="Normal 45 3 3" xfId="5708"/>
    <cellStyle name="Normal 45 3 4" xfId="5709"/>
    <cellStyle name="Normal 45 4" xfId="5710"/>
    <cellStyle name="Normal 45 5" xfId="5711"/>
    <cellStyle name="Normal 46" xfId="5712"/>
    <cellStyle name="Normal 46 2" xfId="5713"/>
    <cellStyle name="Normal 46 3" xfId="5714"/>
    <cellStyle name="Normal 47" xfId="5715"/>
    <cellStyle name="Normal 47 2" xfId="5716"/>
    <cellStyle name="Normal 47 3" xfId="5717"/>
    <cellStyle name="Normal 48" xfId="5718"/>
    <cellStyle name="Normal 48 2" xfId="5719"/>
    <cellStyle name="Normal 48 3" xfId="5720"/>
    <cellStyle name="Normal 49" xfId="5721"/>
    <cellStyle name="Normal 49 2" xfId="5722"/>
    <cellStyle name="Normal 49 3" xfId="5723"/>
    <cellStyle name="Normal 5" xfId="5724"/>
    <cellStyle name="Normal 5 2" xfId="5725"/>
    <cellStyle name="Normal 5 2 2" xfId="5726"/>
    <cellStyle name="Normal 5 2 2 2" xfId="5727"/>
    <cellStyle name="Normal 5 2 2 2 2" xfId="5728"/>
    <cellStyle name="Normal 5 2 2 2 3" xfId="5729"/>
    <cellStyle name="Normal 5 2 2 3" xfId="5730"/>
    <cellStyle name="Normal 5 2 2 3 2" xfId="5731"/>
    <cellStyle name="Normal 5 2 2 3 3" xfId="5732"/>
    <cellStyle name="Normal 5 2 2 4" xfId="5733"/>
    <cellStyle name="Normal 5 2 2 4 2" xfId="5734"/>
    <cellStyle name="Normal 5 2 2 4 3" xfId="5735"/>
    <cellStyle name="Normal 5 2 2 5" xfId="5736"/>
    <cellStyle name="Normal 5 2 2 6" xfId="5737"/>
    <cellStyle name="Normal 5 2 3" xfId="5738"/>
    <cellStyle name="Normal 5 2 4" xfId="5739"/>
    <cellStyle name="Normal 5 3" xfId="5740"/>
    <cellStyle name="Normal 5 4" xfId="5741"/>
    <cellStyle name="Normal 5 5" xfId="5742"/>
    <cellStyle name="Normal 5 6" xfId="5743"/>
    <cellStyle name="Normal 5 7" xfId="5744"/>
    <cellStyle name="Normal 5 8" xfId="5745"/>
    <cellStyle name="Normal 5_3Q10 SOP 03-3 Accretable Yield Disclosure" xfId="5746"/>
    <cellStyle name="Normal 50" xfId="5747"/>
    <cellStyle name="Normal 50 2" xfId="5748"/>
    <cellStyle name="Normal 50 3" xfId="5749"/>
    <cellStyle name="Normal 51" xfId="5750"/>
    <cellStyle name="Normal 51 2" xfId="5751"/>
    <cellStyle name="Normal 51 3" xfId="5752"/>
    <cellStyle name="Normal 52" xfId="5753"/>
    <cellStyle name="Normal 52 2" xfId="5754"/>
    <cellStyle name="Normal 52 3" xfId="5755"/>
    <cellStyle name="Normal 53" xfId="5756"/>
    <cellStyle name="Normal 53 2" xfId="5757"/>
    <cellStyle name="Normal 53 3" xfId="5758"/>
    <cellStyle name="Normal 54" xfId="5759"/>
    <cellStyle name="Normal 54 2" xfId="5760"/>
    <cellStyle name="Normal 54 3" xfId="5761"/>
    <cellStyle name="Normal 55" xfId="5762"/>
    <cellStyle name="Normal 55 2" xfId="5763"/>
    <cellStyle name="Normal 55 3" xfId="5764"/>
    <cellStyle name="Normal 56" xfId="5765"/>
    <cellStyle name="Normal 56 2" xfId="5766"/>
    <cellStyle name="Normal 56 3" xfId="5767"/>
    <cellStyle name="Normal 57" xfId="5768"/>
    <cellStyle name="Normal 57 2" xfId="5769"/>
    <cellStyle name="Normal 57 3" xfId="5770"/>
    <cellStyle name="Normal 58" xfId="5771"/>
    <cellStyle name="Normal 58 2" xfId="5772"/>
    <cellStyle name="Normal 58 3" xfId="5773"/>
    <cellStyle name="Normal 59" xfId="5774"/>
    <cellStyle name="Normal 59 2" xfId="5775"/>
    <cellStyle name="Normal 59 3" xfId="5776"/>
    <cellStyle name="Normal 6" xfId="5777"/>
    <cellStyle name="Normal 6 2" xfId="5778"/>
    <cellStyle name="Normal 6 2 2" xfId="5779"/>
    <cellStyle name="Normal 6 3" xfId="5780"/>
    <cellStyle name="Normal 6 4" xfId="5781"/>
    <cellStyle name="Normal 6 5" xfId="5782"/>
    <cellStyle name="Normal 6 6" xfId="5783"/>
    <cellStyle name="Normal 60" xfId="5784"/>
    <cellStyle name="Normal 60 2" xfId="5785"/>
    <cellStyle name="Normal 60 3" xfId="5786"/>
    <cellStyle name="Normal 61" xfId="5787"/>
    <cellStyle name="Normal 61 2" xfId="5788"/>
    <cellStyle name="Normal 61 3" xfId="5789"/>
    <cellStyle name="Normal 62" xfId="5790"/>
    <cellStyle name="Normal 62 2" xfId="5791"/>
    <cellStyle name="Normal 62 3" xfId="5792"/>
    <cellStyle name="Normal 63" xfId="5793"/>
    <cellStyle name="Normal 64" xfId="5794"/>
    <cellStyle name="Normal 64 2" xfId="5795"/>
    <cellStyle name="Normal 64 3" xfId="5796"/>
    <cellStyle name="Normal 65" xfId="5797"/>
    <cellStyle name="Normal 65 2" xfId="5798"/>
    <cellStyle name="Normal 65 3" xfId="5799"/>
    <cellStyle name="Normal 66" xfId="5800"/>
    <cellStyle name="Normal 66 2" xfId="5801"/>
    <cellStyle name="Normal 66 3" xfId="5802"/>
    <cellStyle name="Normal 67" xfId="5803"/>
    <cellStyle name="Normal 67 2" xfId="5804"/>
    <cellStyle name="Normal 67 3" xfId="5805"/>
    <cellStyle name="Normal 68" xfId="5806"/>
    <cellStyle name="Normal 69" xfId="5807"/>
    <cellStyle name="Normal 7" xfId="5808"/>
    <cellStyle name="Normal 7 2" xfId="5809"/>
    <cellStyle name="Normal 7 2 2" xfId="5810"/>
    <cellStyle name="Normal 7 2 3" xfId="5811"/>
    <cellStyle name="Normal 7 3" xfId="5812"/>
    <cellStyle name="Normal 7 4" xfId="5813"/>
    <cellStyle name="Normal 7 5" xfId="5814"/>
    <cellStyle name="Normal 7 6" xfId="5815"/>
    <cellStyle name="Normal 7 7" xfId="5816"/>
    <cellStyle name="Normal 70" xfId="5817"/>
    <cellStyle name="Normal 70 2" xfId="5818"/>
    <cellStyle name="Normal 71" xfId="5819"/>
    <cellStyle name="Normal 72" xfId="5820"/>
    <cellStyle name="Normal 72 2" xfId="5821"/>
    <cellStyle name="Normal 73" xfId="5822"/>
    <cellStyle name="Normal 73 2" xfId="5823"/>
    <cellStyle name="Normal 74" xfId="5824"/>
    <cellStyle name="Normal 74 2" xfId="5825"/>
    <cellStyle name="Normal 74 3" xfId="5826"/>
    <cellStyle name="Normal 75" xfId="5827"/>
    <cellStyle name="Normal 76" xfId="5828"/>
    <cellStyle name="Normal 77" xfId="5829"/>
    <cellStyle name="Normal 78" xfId="5830"/>
    <cellStyle name="Normal 78 2" xfId="5831"/>
    <cellStyle name="Normal 78 3" xfId="5832"/>
    <cellStyle name="Normal 79" xfId="5833"/>
    <cellStyle name="Normal 79 2" xfId="5834"/>
    <cellStyle name="Normal 79 3" xfId="5835"/>
    <cellStyle name="Normal 8" xfId="5836"/>
    <cellStyle name="Normal 8 2" xfId="5837"/>
    <cellStyle name="Normal 8 2 2" xfId="5838"/>
    <cellStyle name="Normal 8 3" xfId="5839"/>
    <cellStyle name="Normal 8 4" xfId="5840"/>
    <cellStyle name="Normal 8 5" xfId="5841"/>
    <cellStyle name="Normal 8 6" xfId="5842"/>
    <cellStyle name="Normal 80" xfId="5843"/>
    <cellStyle name="Normal 80 2" xfId="5844"/>
    <cellStyle name="Normal 80 3" xfId="5845"/>
    <cellStyle name="Normal 81" xfId="5846"/>
    <cellStyle name="Normal 81 2" xfId="5847"/>
    <cellStyle name="Normal 81 2 2" xfId="5848"/>
    <cellStyle name="Normal 81 2 3" xfId="5849"/>
    <cellStyle name="Normal 81 3" xfId="5850"/>
    <cellStyle name="Normal 81 4" xfId="5851"/>
    <cellStyle name="Normal 82" xfId="5852"/>
    <cellStyle name="Normal 82 2" xfId="5853"/>
    <cellStyle name="Normal 82 3" xfId="5854"/>
    <cellStyle name="Normal 83" xfId="5855"/>
    <cellStyle name="Normal 83 2" xfId="5856"/>
    <cellStyle name="Normal 83 3" xfId="5857"/>
    <cellStyle name="Normal 84" xfId="5858"/>
    <cellStyle name="Normal 85" xfId="5859"/>
    <cellStyle name="Normal 86" xfId="5860"/>
    <cellStyle name="Normal 87" xfId="5861"/>
    <cellStyle name="Normal 88" xfId="5862"/>
    <cellStyle name="Normal 89" xfId="5863"/>
    <cellStyle name="Normal 9" xfId="5864"/>
    <cellStyle name="Normal 9 2" xfId="5865"/>
    <cellStyle name="Normal 9 2 2" xfId="5866"/>
    <cellStyle name="Normal 9 2 3" xfId="5867"/>
    <cellStyle name="Normal 9 3" xfId="5868"/>
    <cellStyle name="Normal 9 4" xfId="5869"/>
    <cellStyle name="Normal 9 5" xfId="5870"/>
    <cellStyle name="Normal 9 6" xfId="5871"/>
    <cellStyle name="Normal 9 7" xfId="5872"/>
    <cellStyle name="Normal 90" xfId="6575"/>
    <cellStyle name="Normal 91" xfId="6596"/>
    <cellStyle name="Normal Bold" xfId="5873"/>
    <cellStyle name="Normal Bold [0]" xfId="5874"/>
    <cellStyle name="Normal Bold_Copy of Global IB Risk Bal Sht 5th Aug 2010" xfId="5875"/>
    <cellStyle name="Normal Divider" xfId="6587"/>
    <cellStyle name="Normal Header" xfId="6588"/>
    <cellStyle name="Normal Pct" xfId="5876"/>
    <cellStyle name="Normal Row" xfId="6589"/>
    <cellStyle name="Normal(0)CenGreen" xfId="5877"/>
    <cellStyle name="Normal(0)CenGreen 2" xfId="5878"/>
    <cellStyle name="Normal(0)Center" xfId="5879"/>
    <cellStyle name="Normal(0)Center2" xfId="5880"/>
    <cellStyle name="Normal--_ARM Roof_Val v7" xfId="5881"/>
    <cellStyle name="Normal_Global SF Credit Review 2009 02 INTERNAL" xfId="6598"/>
    <cellStyle name="Normal0" xfId="5882"/>
    <cellStyle name="Normal1" xfId="5883"/>
    <cellStyle name="Normal2" xfId="5884"/>
    <cellStyle name="Normal2 2" xfId="5885"/>
    <cellStyle name="Normal2 3" xfId="5886"/>
    <cellStyle name="NormalBold" xfId="5887"/>
    <cellStyle name="NormalCurrencyCenter" xfId="5888"/>
    <cellStyle name="Normale_07 Deut - FS0699HY" xfId="5889"/>
    <cellStyle name="NormalInput" xfId="5890"/>
    <cellStyle name="NormalInput 2" xfId="5891"/>
    <cellStyle name="NormalInput1" xfId="5892"/>
    <cellStyle name="NormalInput2" xfId="5893"/>
    <cellStyle name="NormalLarge" xfId="5894"/>
    <cellStyle name="NormalMultiple" xfId="5895"/>
    <cellStyle name="NormalOutput" xfId="5896"/>
    <cellStyle name="NormalUnprotect" xfId="5897"/>
    <cellStyle name="Normalx" xfId="5898"/>
    <cellStyle name="NormalxShadow" xfId="5899"/>
    <cellStyle name="Not Implemented" xfId="5900"/>
    <cellStyle name="Not Implemented 2" xfId="5901"/>
    <cellStyle name="Not_Excession" xfId="5902"/>
    <cellStyle name="Note 10" xfId="5903"/>
    <cellStyle name="Note 10 2" xfId="5904"/>
    <cellStyle name="Note 10 2 2" xfId="5905"/>
    <cellStyle name="Note 10 2 3" xfId="5906"/>
    <cellStyle name="Note 10 2 4" xfId="5907"/>
    <cellStyle name="Note 10 3" xfId="5908"/>
    <cellStyle name="Note 10 4" xfId="5909"/>
    <cellStyle name="Note 10 5" xfId="5910"/>
    <cellStyle name="Note 11" xfId="5911"/>
    <cellStyle name="Note 11 2" xfId="5912"/>
    <cellStyle name="Note 11 2 2" xfId="5913"/>
    <cellStyle name="Note 11 2 3" xfId="5914"/>
    <cellStyle name="Note 11 3" xfId="5915"/>
    <cellStyle name="Note 11 4" xfId="5916"/>
    <cellStyle name="Note 11 5" xfId="5917"/>
    <cellStyle name="Note 12" xfId="5918"/>
    <cellStyle name="Note 12 2" xfId="5919"/>
    <cellStyle name="Note 12 2 2" xfId="5920"/>
    <cellStyle name="Note 12 2 3" xfId="5921"/>
    <cellStyle name="Note 12 3" xfId="5922"/>
    <cellStyle name="Note 12 4" xfId="5923"/>
    <cellStyle name="Note 12 5" xfId="5924"/>
    <cellStyle name="Note 13" xfId="5925"/>
    <cellStyle name="Note 13 2" xfId="5926"/>
    <cellStyle name="Note 13 2 2" xfId="5927"/>
    <cellStyle name="Note 13 2 3" xfId="5928"/>
    <cellStyle name="Note 13 3" xfId="5929"/>
    <cellStyle name="Note 13 4" xfId="5930"/>
    <cellStyle name="Note 13 5" xfId="5931"/>
    <cellStyle name="Note 14" xfId="5932"/>
    <cellStyle name="Note 14 2" xfId="5933"/>
    <cellStyle name="Note 14 2 2" xfId="5934"/>
    <cellStyle name="Note 14 2 3" xfId="5935"/>
    <cellStyle name="Note 14 3" xfId="5936"/>
    <cellStyle name="Note 14 4" xfId="5937"/>
    <cellStyle name="Note 14 5" xfId="5938"/>
    <cellStyle name="Note 15" xfId="5939"/>
    <cellStyle name="Note 15 2" xfId="5940"/>
    <cellStyle name="Note 15 2 2" xfId="5941"/>
    <cellStyle name="Note 15 2 3" xfId="5942"/>
    <cellStyle name="Note 15 3" xfId="5943"/>
    <cellStyle name="Note 15 4" xfId="5944"/>
    <cellStyle name="Note 15 5" xfId="5945"/>
    <cellStyle name="Note 16" xfId="5946"/>
    <cellStyle name="Note 16 2" xfId="5947"/>
    <cellStyle name="Note 16 2 2" xfId="5948"/>
    <cellStyle name="Note 16 2 3" xfId="5949"/>
    <cellStyle name="Note 17" xfId="5950"/>
    <cellStyle name="Note 17 2" xfId="5951"/>
    <cellStyle name="Note 17 2 2" xfId="5952"/>
    <cellStyle name="Note 17 2 3" xfId="5953"/>
    <cellStyle name="Note 18" xfId="5954"/>
    <cellStyle name="Note 18 2" xfId="5955"/>
    <cellStyle name="Note 18 2 2" xfId="5956"/>
    <cellStyle name="Note 18 2 3" xfId="5957"/>
    <cellStyle name="Note 19" xfId="5958"/>
    <cellStyle name="Note 19 2" xfId="5959"/>
    <cellStyle name="Note 19 2 2" xfId="5960"/>
    <cellStyle name="Note 19 2 3" xfId="5961"/>
    <cellStyle name="Note 2" xfId="5962"/>
    <cellStyle name="Note 2 2" xfId="5963"/>
    <cellStyle name="Note 2 2 2" xfId="5964"/>
    <cellStyle name="Note 2 2 2 2" xfId="5965"/>
    <cellStyle name="Note 2 2 2 3" xfId="5966"/>
    <cellStyle name="Note 2 2 2 4" xfId="5967"/>
    <cellStyle name="Note 2 2 3" xfId="5968"/>
    <cellStyle name="Note 2 2 3 2" xfId="5969"/>
    <cellStyle name="Note 2 2 3 3" xfId="5970"/>
    <cellStyle name="Note 2 2 3 4" xfId="5971"/>
    <cellStyle name="Note 2 2 4" xfId="5972"/>
    <cellStyle name="Note 2 2 4 2" xfId="5973"/>
    <cellStyle name="Note 2 2 4 3" xfId="5974"/>
    <cellStyle name="Note 2 2 4 4" xfId="5975"/>
    <cellStyle name="Note 2 2 5" xfId="5976"/>
    <cellStyle name="Note 2 2 5 2" xfId="5977"/>
    <cellStyle name="Note 2 2 5 3" xfId="5978"/>
    <cellStyle name="Note 2 2 5 4" xfId="5979"/>
    <cellStyle name="Note 2 2 6" xfId="5980"/>
    <cellStyle name="Note 2 2 7" xfId="5981"/>
    <cellStyle name="Note 2 2 8" xfId="5982"/>
    <cellStyle name="Note 2 3" xfId="5983"/>
    <cellStyle name="Note 2 3 2" xfId="5984"/>
    <cellStyle name="Note 2 3 3" xfId="5985"/>
    <cellStyle name="Note 2 3 4" xfId="5986"/>
    <cellStyle name="Note 2 4" xfId="5987"/>
    <cellStyle name="Note 2 4 2" xfId="5988"/>
    <cellStyle name="Note 2 4 3" xfId="5989"/>
    <cellStyle name="Note 2 4 4" xfId="5990"/>
    <cellStyle name="Note 2 5" xfId="5991"/>
    <cellStyle name="Note 2 5 2" xfId="5992"/>
    <cellStyle name="Note 2 5 3" xfId="5993"/>
    <cellStyle name="Note 2 5 4" xfId="5994"/>
    <cellStyle name="Note 2 6" xfId="5995"/>
    <cellStyle name="Note 2 6 2" xfId="5996"/>
    <cellStyle name="Note 2 6 3" xfId="5997"/>
    <cellStyle name="Note 2 6 4" xfId="5998"/>
    <cellStyle name="Note 2 7" xfId="5999"/>
    <cellStyle name="Note 2 8" xfId="6000"/>
    <cellStyle name="Note 2 9" xfId="6001"/>
    <cellStyle name="Note 20" xfId="6002"/>
    <cellStyle name="Note 20 2" xfId="6003"/>
    <cellStyle name="Note 20 2 2" xfId="6004"/>
    <cellStyle name="Note 20 2 3" xfId="6005"/>
    <cellStyle name="Note 21" xfId="6006"/>
    <cellStyle name="Note 21 2" xfId="6007"/>
    <cellStyle name="Note 21 2 2" xfId="6008"/>
    <cellStyle name="Note 21 2 3" xfId="6009"/>
    <cellStyle name="Note 22" xfId="6010"/>
    <cellStyle name="Note 23" xfId="6011"/>
    <cellStyle name="Note 24" xfId="6012"/>
    <cellStyle name="Note 25" xfId="6013"/>
    <cellStyle name="Note 26" xfId="6014"/>
    <cellStyle name="Note 27" xfId="6015"/>
    <cellStyle name="Note 28" xfId="6016"/>
    <cellStyle name="Note 29" xfId="6017"/>
    <cellStyle name="Note 3" xfId="6018"/>
    <cellStyle name="Note 3 2" xfId="6019"/>
    <cellStyle name="Note 3 2 2" xfId="6020"/>
    <cellStyle name="Note 3 2 2 2" xfId="6021"/>
    <cellStyle name="Note 3 2 2 3" xfId="6022"/>
    <cellStyle name="Note 3 2 2 4" xfId="6023"/>
    <cellStyle name="Note 3 2 3" xfId="6024"/>
    <cellStyle name="Note 3 2 4" xfId="6025"/>
    <cellStyle name="Note 3 2 5" xfId="6026"/>
    <cellStyle name="Note 3 3" xfId="6027"/>
    <cellStyle name="Note 3 3 2" xfId="6028"/>
    <cellStyle name="Note 3 3 3" xfId="6029"/>
    <cellStyle name="Note 3 3 4" xfId="6030"/>
    <cellStyle name="Note 3 4" xfId="6031"/>
    <cellStyle name="Note 3 5" xfId="6032"/>
    <cellStyle name="Note 3 6" xfId="6033"/>
    <cellStyle name="Note 30" xfId="6034"/>
    <cellStyle name="Note 31" xfId="6035"/>
    <cellStyle name="Note 32" xfId="6036"/>
    <cellStyle name="Note 33" xfId="6037"/>
    <cellStyle name="Note 34" xfId="6038"/>
    <cellStyle name="Note 35" xfId="6039"/>
    <cellStyle name="Note 36" xfId="6040"/>
    <cellStyle name="Note 4" xfId="6041"/>
    <cellStyle name="Note 4 2" xfId="6042"/>
    <cellStyle name="Note 4 2 2" xfId="6043"/>
    <cellStyle name="Note 4 2 3" xfId="6044"/>
    <cellStyle name="Note 4 2 4" xfId="6045"/>
    <cellStyle name="Note 4 3" xfId="6046"/>
    <cellStyle name="Note 4 3 2" xfId="6047"/>
    <cellStyle name="Note 4 3 3" xfId="6048"/>
    <cellStyle name="Note 4 3 4" xfId="6049"/>
    <cellStyle name="Note 4 4" xfId="6050"/>
    <cellStyle name="Note 4 5" xfId="6051"/>
    <cellStyle name="Note 5" xfId="6052"/>
    <cellStyle name="Note 5 2" xfId="6053"/>
    <cellStyle name="Note 5 3" xfId="6054"/>
    <cellStyle name="Note 5 3 2" xfId="6055"/>
    <cellStyle name="Note 5 3 3" xfId="6056"/>
    <cellStyle name="Note 5 3 4" xfId="6057"/>
    <cellStyle name="Note 5 4" xfId="6058"/>
    <cellStyle name="Note 5 5" xfId="6059"/>
    <cellStyle name="Note 5 6" xfId="6060"/>
    <cellStyle name="Note 6" xfId="6061"/>
    <cellStyle name="Note 6 2" xfId="6062"/>
    <cellStyle name="Note 6 2 2" xfId="6063"/>
    <cellStyle name="Note 6 2 2 2" xfId="6064"/>
    <cellStyle name="Note 6 2 2 3" xfId="6065"/>
    <cellStyle name="Note 6 2 2 4" xfId="6066"/>
    <cellStyle name="Note 6 3" xfId="6067"/>
    <cellStyle name="Note 6 3 2" xfId="6068"/>
    <cellStyle name="Note 6 3 3" xfId="6069"/>
    <cellStyle name="Note 6 3 4" xfId="6070"/>
    <cellStyle name="Note 6 4" xfId="6071"/>
    <cellStyle name="Note 6 4 2" xfId="6072"/>
    <cellStyle name="Note 6 4 3" xfId="6073"/>
    <cellStyle name="Note 6 4 4" xfId="6074"/>
    <cellStyle name="Note 6 5" xfId="6075"/>
    <cellStyle name="Note 6 5 2" xfId="6076"/>
    <cellStyle name="Note 6 5 3" xfId="6077"/>
    <cellStyle name="Note 6 5 4" xfId="6078"/>
    <cellStyle name="Note 6 6" xfId="6079"/>
    <cellStyle name="Note 6 7" xfId="6080"/>
    <cellStyle name="Note 6 8" xfId="6081"/>
    <cellStyle name="Note 7" xfId="6082"/>
    <cellStyle name="Note 7 2" xfId="6083"/>
    <cellStyle name="Note 7 2 2" xfId="6084"/>
    <cellStyle name="Note 7 2 2 2" xfId="6085"/>
    <cellStyle name="Note 7 2 2 3" xfId="6086"/>
    <cellStyle name="Note 7 2 2 4" xfId="6087"/>
    <cellStyle name="Note 7 3" xfId="6088"/>
    <cellStyle name="Note 7 3 2" xfId="6089"/>
    <cellStyle name="Note 7 3 3" xfId="6090"/>
    <cellStyle name="Note 7 3 4" xfId="6091"/>
    <cellStyle name="Note 7 4" xfId="6092"/>
    <cellStyle name="Note 7 4 2" xfId="6093"/>
    <cellStyle name="Note 7 4 3" xfId="6094"/>
    <cellStyle name="Note 7 4 4" xfId="6095"/>
    <cellStyle name="Note 7 5" xfId="6096"/>
    <cellStyle name="Note 7 5 2" xfId="6097"/>
    <cellStyle name="Note 7 5 3" xfId="6098"/>
    <cellStyle name="Note 7 5 4" xfId="6099"/>
    <cellStyle name="Note 7 6" xfId="6100"/>
    <cellStyle name="Note 7 7" xfId="6101"/>
    <cellStyle name="Note 7 8" xfId="6102"/>
    <cellStyle name="Note 8" xfId="6103"/>
    <cellStyle name="Note 8 2" xfId="6104"/>
    <cellStyle name="Note 8 2 2" xfId="6105"/>
    <cellStyle name="Note 8 2 3" xfId="6106"/>
    <cellStyle name="Note 8 2 4" xfId="6107"/>
    <cellStyle name="Note 8 3" xfId="6108"/>
    <cellStyle name="Note 8 4" xfId="6109"/>
    <cellStyle name="Note 8 5" xfId="6110"/>
    <cellStyle name="Note 9" xfId="6111"/>
    <cellStyle name="Note 9 2" xfId="6112"/>
    <cellStyle name="Note 9 2 2" xfId="6113"/>
    <cellStyle name="Note 9 2 3" xfId="6114"/>
    <cellStyle name="Note 9 2 4" xfId="6115"/>
    <cellStyle name="Note 9 3" xfId="6116"/>
    <cellStyle name="Note 9 4" xfId="6117"/>
    <cellStyle name="Note 9 5" xfId="6118"/>
    <cellStyle name="nplode" xfId="6119"/>
    <cellStyle name="nPlosion" xfId="6120"/>
    <cellStyle name="NPPESalesPct" xfId="6121"/>
    <cellStyle name="num,nodecpts" xfId="6122"/>
    <cellStyle name="Num1" xfId="6123"/>
    <cellStyle name="Number" xfId="6124"/>
    <cellStyle name="Number [0]" xfId="6125"/>
    <cellStyle name="Number(0)" xfId="6126"/>
    <cellStyle name="Number(1)" xfId="6127"/>
    <cellStyle name="Number(2)" xfId="6128"/>
    <cellStyle name="Number_~9831392" xfId="6129"/>
    <cellStyle name="Number2DecimalStyle" xfId="6130"/>
    <cellStyle name="Number2DecimalStyle 2" xfId="6131"/>
    <cellStyle name="Number2DecimalStyle 3" xfId="6132"/>
    <cellStyle name="NumberFormat" xfId="6133"/>
    <cellStyle name="Numbers" xfId="6134"/>
    <cellStyle name="Numbers - Bold" xfId="6135"/>
    <cellStyle name="Numbers - Bold - Italic" xfId="6136"/>
    <cellStyle name="Numbers - Bold - Italic 2" xfId="6137"/>
    <cellStyle name="Numbers - Bold - Italic 3" xfId="6138"/>
    <cellStyle name="Numbers - Bold 10" xfId="6139"/>
    <cellStyle name="Numbers - Bold 2" xfId="6140"/>
    <cellStyle name="Numbers - Bold 3" xfId="6141"/>
    <cellStyle name="Numbers - Bold 4" xfId="6142"/>
    <cellStyle name="Numbers - Bold 5" xfId="6143"/>
    <cellStyle name="Numbers - Bold 6" xfId="6144"/>
    <cellStyle name="Numbers - Bold 7" xfId="6145"/>
    <cellStyle name="Numbers - Bold 8" xfId="6146"/>
    <cellStyle name="Numbers - Bold 9" xfId="6147"/>
    <cellStyle name="Numbers - Bold_3Q09 ERF Supplement 9-17-09 revised 10022009" xfId="6148"/>
    <cellStyle name="Numbers - Large" xfId="6149"/>
    <cellStyle name="Numbers 10" xfId="6150"/>
    <cellStyle name="Numbers 2" xfId="6151"/>
    <cellStyle name="Numbers 3" xfId="6152"/>
    <cellStyle name="Numbers 4" xfId="6153"/>
    <cellStyle name="Numbers 5" xfId="6154"/>
    <cellStyle name="Numbers 6" xfId="6155"/>
    <cellStyle name="Numbers 7" xfId="6156"/>
    <cellStyle name="Numbers 8" xfId="6157"/>
    <cellStyle name="Numbers 9" xfId="6158"/>
    <cellStyle name="Numbers_1Q10 ERF Supplement 3-15-10 Check" xfId="6159"/>
    <cellStyle name="NumWhole" xfId="6160"/>
    <cellStyle name="NumWhole 2" xfId="6161"/>
    <cellStyle name="NumWhole 3" xfId="6162"/>
    <cellStyle name="NumWhole 4" xfId="6163"/>
    <cellStyle name="NumWhole 5" xfId="6164"/>
    <cellStyle name="NumWhole 6" xfId="6165"/>
    <cellStyle name="nVision" xfId="6166"/>
    <cellStyle name="NWI%S" xfId="6167"/>
    <cellStyle name="O1" xfId="6168"/>
    <cellStyle name="O2" xfId="6169"/>
    <cellStyle name="Œ…‹æØ‚è [0.00]_!!!GO" xfId="6170"/>
    <cellStyle name="Œ…‹æØ‚è_!!!GO" xfId="6171"/>
    <cellStyle name="One_Decimal_Dollar" xfId="6172"/>
    <cellStyle name="optionalExposure" xfId="6173"/>
    <cellStyle name="optionalExposure 2" xfId="6174"/>
    <cellStyle name="optionalExposure 3" xfId="6175"/>
    <cellStyle name="optionalExposure 4" xfId="6176"/>
    <cellStyle name="OSW_ColumnLabels" xfId="6177"/>
    <cellStyle name="outh America" xfId="6178"/>
    <cellStyle name="Output 10" xfId="6179"/>
    <cellStyle name="Output 10 2" xfId="6180"/>
    <cellStyle name="Output 10 3" xfId="6181"/>
    <cellStyle name="Output 10 4" xfId="6182"/>
    <cellStyle name="Output 10 5" xfId="6183"/>
    <cellStyle name="Output 11" xfId="6184"/>
    <cellStyle name="Output 11 2" xfId="6185"/>
    <cellStyle name="Output 11 3" xfId="6186"/>
    <cellStyle name="Output 11 4" xfId="6187"/>
    <cellStyle name="Output 11 5" xfId="6188"/>
    <cellStyle name="Output 12" xfId="6189"/>
    <cellStyle name="Output 12 2" xfId="6190"/>
    <cellStyle name="Output 12 3" xfId="6191"/>
    <cellStyle name="Output 12 4" xfId="6192"/>
    <cellStyle name="Output 12 5" xfId="6193"/>
    <cellStyle name="Output 13" xfId="6194"/>
    <cellStyle name="Output 13 2" xfId="6195"/>
    <cellStyle name="Output 13 3" xfId="6196"/>
    <cellStyle name="Output 13 4" xfId="6197"/>
    <cellStyle name="Output 13 5" xfId="6198"/>
    <cellStyle name="Output 14" xfId="6199"/>
    <cellStyle name="Output 14 2" xfId="6200"/>
    <cellStyle name="Output 14 3" xfId="6201"/>
    <cellStyle name="Output 14 4" xfId="6202"/>
    <cellStyle name="Output 14 5" xfId="6203"/>
    <cellStyle name="Output 15" xfId="6204"/>
    <cellStyle name="Output 15 2" xfId="6205"/>
    <cellStyle name="Output 15 3" xfId="6206"/>
    <cellStyle name="Output 15 4" xfId="6207"/>
    <cellStyle name="Output 15 5" xfId="6208"/>
    <cellStyle name="Output 16" xfId="6209"/>
    <cellStyle name="Output 16 2" xfId="6210"/>
    <cellStyle name="Output 17" xfId="6211"/>
    <cellStyle name="Output 17 2" xfId="6212"/>
    <cellStyle name="Output 18" xfId="6213"/>
    <cellStyle name="Output 18 2" xfId="6214"/>
    <cellStyle name="Output 19" xfId="6215"/>
    <cellStyle name="Output 19 2" xfId="6216"/>
    <cellStyle name="output 2" xfId="6217"/>
    <cellStyle name="Output 2 2" xfId="6218"/>
    <cellStyle name="Output 2 2 2" xfId="6219"/>
    <cellStyle name="Output 2 2 3" xfId="6220"/>
    <cellStyle name="Output 2 2 4" xfId="6221"/>
    <cellStyle name="Output 20" xfId="6222"/>
    <cellStyle name="Output 20 2" xfId="6223"/>
    <cellStyle name="Output 21" xfId="6224"/>
    <cellStyle name="Output 21 2" xfId="6225"/>
    <cellStyle name="Output 22" xfId="6226"/>
    <cellStyle name="Output 23" xfId="6227"/>
    <cellStyle name="Output 24" xfId="6228"/>
    <cellStyle name="Output 25" xfId="6229"/>
    <cellStyle name="Output 26" xfId="6230"/>
    <cellStyle name="Output 27" xfId="6231"/>
    <cellStyle name="Output 28" xfId="6232"/>
    <cellStyle name="Output 29" xfId="6233"/>
    <cellStyle name="output 3" xfId="6234"/>
    <cellStyle name="Output 3 2" xfId="6235"/>
    <cellStyle name="Output 3 2 2" xfId="6236"/>
    <cellStyle name="Output 3 2 3" xfId="6237"/>
    <cellStyle name="Output 3 2 4" xfId="6238"/>
    <cellStyle name="Output 30" xfId="6239"/>
    <cellStyle name="Output 31" xfId="6240"/>
    <cellStyle name="Output 32" xfId="6241"/>
    <cellStyle name="Output 33" xfId="6242"/>
    <cellStyle name="Output 34" xfId="6243"/>
    <cellStyle name="Output 35" xfId="6244"/>
    <cellStyle name="Output 36" xfId="6245"/>
    <cellStyle name="Output 4" xfId="6246"/>
    <cellStyle name="Output 4 2" xfId="6247"/>
    <cellStyle name="Output 4 2 2" xfId="6248"/>
    <cellStyle name="Output 4 2 3" xfId="6249"/>
    <cellStyle name="Output 4 2 4" xfId="6250"/>
    <cellStyle name="Output 4 3" xfId="6251"/>
    <cellStyle name="Output 4 4" xfId="6252"/>
    <cellStyle name="Output 4 5" xfId="6253"/>
    <cellStyle name="Output 5" xfId="6254"/>
    <cellStyle name="Output 5 2" xfId="6255"/>
    <cellStyle name="Output 5 2 2" xfId="6256"/>
    <cellStyle name="Output 5 2 3" xfId="6257"/>
    <cellStyle name="Output 5 2 4" xfId="6258"/>
    <cellStyle name="Output 5 3" xfId="6259"/>
    <cellStyle name="Output 5 4" xfId="6260"/>
    <cellStyle name="Output 5 5" xfId="6261"/>
    <cellStyle name="Output 6" xfId="6262"/>
    <cellStyle name="Output 6 2" xfId="6263"/>
    <cellStyle name="Output 6 3" xfId="6264"/>
    <cellStyle name="Output 6 4" xfId="6265"/>
    <cellStyle name="Output 6 5" xfId="6266"/>
    <cellStyle name="Output 7" xfId="6267"/>
    <cellStyle name="Output 7 2" xfId="6268"/>
    <cellStyle name="Output 7 3" xfId="6269"/>
    <cellStyle name="Output 7 4" xfId="6270"/>
    <cellStyle name="Output 7 5" xfId="6271"/>
    <cellStyle name="Output 8" xfId="6272"/>
    <cellStyle name="Output 8 2" xfId="6273"/>
    <cellStyle name="Output 8 3" xfId="6274"/>
    <cellStyle name="Output 8 4" xfId="6275"/>
    <cellStyle name="Output 8 5" xfId="6276"/>
    <cellStyle name="Output 9" xfId="6277"/>
    <cellStyle name="Output 9 2" xfId="6278"/>
    <cellStyle name="Output 9 3" xfId="6279"/>
    <cellStyle name="Output 9 4" xfId="6280"/>
    <cellStyle name="Output 9 5" xfId="6281"/>
    <cellStyle name="Output Amounts" xfId="6282"/>
    <cellStyle name="Output Column Headings" xfId="6283"/>
    <cellStyle name="Output Divider" xfId="6590"/>
    <cellStyle name="Output Header" xfId="6591"/>
    <cellStyle name="Output Line Items" xfId="6284"/>
    <cellStyle name="Output Percent" xfId="6285"/>
    <cellStyle name="Output Percent (0)" xfId="6286"/>
    <cellStyle name="Output Percent_Data" xfId="6287"/>
    <cellStyle name="Output Report Heading" xfId="6288"/>
    <cellStyle name="Output Report Title" xfId="6289"/>
    <cellStyle name="Output Row" xfId="6592"/>
    <cellStyle name="P1" xfId="6290"/>
    <cellStyle name="P2" xfId="6291"/>
    <cellStyle name="Page 1" xfId="6292"/>
    <cellStyle name="Page 2" xfId="6293"/>
    <cellStyle name="Page 3" xfId="6294"/>
    <cellStyle name="Page 4" xfId="6295"/>
    <cellStyle name="Page 5" xfId="6296"/>
    <cellStyle name="Page 6" xfId="6297"/>
    <cellStyle name="Page 7" xfId="6298"/>
    <cellStyle name="Page Heading Large" xfId="6299"/>
    <cellStyle name="Page Heading Small" xfId="6300"/>
    <cellStyle name="Page Number" xfId="6301"/>
    <cellStyle name="Page Title" xfId="6302"/>
    <cellStyle name="Page1" xfId="6303"/>
    <cellStyle name="Page2" xfId="6304"/>
    <cellStyle name="Page3" xfId="6305"/>
    <cellStyle name="Page4" xfId="6306"/>
    <cellStyle name="Page5" xfId="6307"/>
    <cellStyle name="Page6" xfId="6308"/>
    <cellStyle name="pc1" xfId="6309"/>
    <cellStyle name="Pec (2dec,fs)" xfId="6310"/>
    <cellStyle name="per.style" xfId="6311"/>
    <cellStyle name="per.style 2" xfId="6312"/>
    <cellStyle name="per.style 3" xfId="6313"/>
    <cellStyle name="per.style 4" xfId="6314"/>
    <cellStyle name="per.style 5" xfId="6315"/>
    <cellStyle name="Percen - Style1" xfId="6316"/>
    <cellStyle name="Percent" xfId="2" builtinId="5"/>
    <cellStyle name="Percent %" xfId="6317"/>
    <cellStyle name="Percent % Long Underline" xfId="6318"/>
    <cellStyle name="Percent ()" xfId="6319"/>
    <cellStyle name="Percent (0)" xfId="6320"/>
    <cellStyle name="Percent (0.0)" xfId="6321"/>
    <cellStyle name="Percent (1)" xfId="6322"/>
    <cellStyle name="Percent (2)" xfId="6323"/>
    <cellStyle name="Percent [0]" xfId="6324"/>
    <cellStyle name="Percent [0] 2" xfId="6325"/>
    <cellStyle name="Percent [0] 3" xfId="6326"/>
    <cellStyle name="Percent [00]" xfId="6327"/>
    <cellStyle name="Percent [1]" xfId="6328"/>
    <cellStyle name="Percent [1] --" xfId="6329"/>
    <cellStyle name="Percent [1] 2" xfId="6330"/>
    <cellStyle name="Percent [1]_~6435875" xfId="6331"/>
    <cellStyle name="Percent [2]" xfId="6332"/>
    <cellStyle name="Percent [2] 2" xfId="6333"/>
    <cellStyle name="Percent [2] 3" xfId="6334"/>
    <cellStyle name="Percent [2] 4" xfId="6335"/>
    <cellStyle name="Percent [2] 5" xfId="6336"/>
    <cellStyle name="Percent [4]" xfId="6337"/>
    <cellStyle name="Percent [4] 2" xfId="6338"/>
    <cellStyle name="Percent 0.00" xfId="6339"/>
    <cellStyle name="Percent 0.00 2" xfId="6340"/>
    <cellStyle name="Percent 0.00 3" xfId="6341"/>
    <cellStyle name="Percent 0.00 3 2" xfId="6342"/>
    <cellStyle name="Percent 0.00 3 3" xfId="6343"/>
    <cellStyle name="Percent 0.00 3 4" xfId="6344"/>
    <cellStyle name="Percent 0.00 4" xfId="6345"/>
    <cellStyle name="Percent 0.00 4 2" xfId="6346"/>
    <cellStyle name="Percent 0.00 4 3" xfId="6347"/>
    <cellStyle name="Percent 0.00 4 4" xfId="6348"/>
    <cellStyle name="Percent 0.00 5" xfId="6349"/>
    <cellStyle name="Percent 0.00 6" xfId="6350"/>
    <cellStyle name="Percent 0.00 7" xfId="6351"/>
    <cellStyle name="Percent 10" xfId="6352"/>
    <cellStyle name="Percent 11" xfId="6353"/>
    <cellStyle name="Percent 11 2" xfId="6354"/>
    <cellStyle name="Percent 11 3" xfId="6355"/>
    <cellStyle name="Percent 12" xfId="6356"/>
    <cellStyle name="Percent 12 2" xfId="6357"/>
    <cellStyle name="Percent 12 3" xfId="6358"/>
    <cellStyle name="Percent 13" xfId="6359"/>
    <cellStyle name="Percent 13 2" xfId="6360"/>
    <cellStyle name="Percent 13 3" xfId="6361"/>
    <cellStyle name="Percent 14" xfId="6362"/>
    <cellStyle name="Percent 14 2" xfId="6363"/>
    <cellStyle name="Percent 14 3" xfId="6364"/>
    <cellStyle name="Percent 15" xfId="6365"/>
    <cellStyle name="Percent 15 2" xfId="6366"/>
    <cellStyle name="Percent 15 3" xfId="6367"/>
    <cellStyle name="Percent 16" xfId="6368"/>
    <cellStyle name="Percent 16 2" xfId="6369"/>
    <cellStyle name="Percent 16 3" xfId="6370"/>
    <cellStyle name="Percent 17" xfId="6371"/>
    <cellStyle name="Percent 17 2" xfId="6372"/>
    <cellStyle name="Percent 17 3" xfId="6373"/>
    <cellStyle name="Percent 18" xfId="6374"/>
    <cellStyle name="Percent 18 2" xfId="6375"/>
    <cellStyle name="Percent 18 3" xfId="6376"/>
    <cellStyle name="Percent 19" xfId="6377"/>
    <cellStyle name="Percent 19 2" xfId="6378"/>
    <cellStyle name="Percent 19 3" xfId="6379"/>
    <cellStyle name="Percent 2" xfId="6380"/>
    <cellStyle name="Percent 2 12" xfId="6381"/>
    <cellStyle name="Percent 2 2" xfId="6382"/>
    <cellStyle name="Percent 2 2 2" xfId="6383"/>
    <cellStyle name="Percent 2 2 3" xfId="6384"/>
    <cellStyle name="Percent 2 3" xfId="6385"/>
    <cellStyle name="Percent 2 3 2" xfId="6386"/>
    <cellStyle name="Percent 2 4" xfId="6387"/>
    <cellStyle name="Percent 2 5" xfId="6388"/>
    <cellStyle name="Percent 2 6" xfId="6389"/>
    <cellStyle name="Percent 20" xfId="6390"/>
    <cellStyle name="Percent 20 2" xfId="6391"/>
    <cellStyle name="Percent 20 3" xfId="6392"/>
    <cellStyle name="Percent 21" xfId="6393"/>
    <cellStyle name="Percent 21 2" xfId="6394"/>
    <cellStyle name="Percent 21 3" xfId="6395"/>
    <cellStyle name="Percent 22" xfId="6396"/>
    <cellStyle name="Percent 22 2" xfId="6397"/>
    <cellStyle name="Percent 22 3" xfId="6398"/>
    <cellStyle name="Percent 23" xfId="6399"/>
    <cellStyle name="Percent 23 2" xfId="6400"/>
    <cellStyle name="Percent 23 3" xfId="6401"/>
    <cellStyle name="Percent 24" xfId="6402"/>
    <cellStyle name="Percent 24 2" xfId="6403"/>
    <cellStyle name="Percent 24 3" xfId="6404"/>
    <cellStyle name="Percent 25" xfId="6405"/>
    <cellStyle name="Percent 25 2" xfId="6406"/>
    <cellStyle name="Percent 25 3" xfId="6407"/>
    <cellStyle name="Percent 26" xfId="6408"/>
    <cellStyle name="Percent 26 2" xfId="6409"/>
    <cellStyle name="Percent 26 3" xfId="6410"/>
    <cellStyle name="Percent 27" xfId="6411"/>
    <cellStyle name="Percent 27 2" xfId="6412"/>
    <cellStyle name="Percent 27 3" xfId="6413"/>
    <cellStyle name="Percent 28" xfId="6414"/>
    <cellStyle name="Percent 28 2" xfId="6415"/>
    <cellStyle name="Percent 28 3" xfId="6416"/>
    <cellStyle name="Percent 29" xfId="6417"/>
    <cellStyle name="Percent 29 2" xfId="6418"/>
    <cellStyle name="Percent 29 3" xfId="6419"/>
    <cellStyle name="Percent 3" xfId="6420"/>
    <cellStyle name="Percent 3 2" xfId="6421"/>
    <cellStyle name="Percent 3 2 2" xfId="6422"/>
    <cellStyle name="Percent 3 2 3" xfId="6423"/>
    <cellStyle name="Percent 3 2 4" xfId="6424"/>
    <cellStyle name="Percent 3 3" xfId="6425"/>
    <cellStyle name="Percent 3 4" xfId="6426"/>
    <cellStyle name="Percent 3 5" xfId="6427"/>
    <cellStyle name="Percent 30" xfId="6428"/>
    <cellStyle name="Percent 30 2" xfId="6429"/>
    <cellStyle name="Percent 30 3" xfId="6430"/>
    <cellStyle name="Percent 31" xfId="6431"/>
    <cellStyle name="Percent 31 2" xfId="6432"/>
    <cellStyle name="Percent 31 3" xfId="6433"/>
    <cellStyle name="Percent 32" xfId="6434"/>
    <cellStyle name="Percent 32 2" xfId="6435"/>
    <cellStyle name="Percent 32 3" xfId="6436"/>
    <cellStyle name="Percent 33" xfId="6437"/>
    <cellStyle name="Percent 33 2" xfId="6438"/>
    <cellStyle name="Percent 33 3" xfId="6439"/>
    <cellStyle name="Percent 34" xfId="6440"/>
    <cellStyle name="Percent 34 2" xfId="6441"/>
    <cellStyle name="Percent 34 3" xfId="6442"/>
    <cellStyle name="Percent 35" xfId="6443"/>
    <cellStyle name="Percent 35 2" xfId="6444"/>
    <cellStyle name="Percent 35 3" xfId="6445"/>
    <cellStyle name="Percent 36" xfId="6446"/>
    <cellStyle name="Percent 36 2" xfId="6447"/>
    <cellStyle name="Percent 36 3" xfId="6448"/>
    <cellStyle name="Percent 37" xfId="6449"/>
    <cellStyle name="Percent 37 2" xfId="6450"/>
    <cellStyle name="Percent 37 3" xfId="6451"/>
    <cellStyle name="Percent 38" xfId="6452"/>
    <cellStyle name="Percent 38 2" xfId="6453"/>
    <cellStyle name="Percent 38 3" xfId="6454"/>
    <cellStyle name="Percent 39" xfId="6455"/>
    <cellStyle name="Percent 39 2" xfId="6456"/>
    <cellStyle name="Percent 39 3" xfId="6457"/>
    <cellStyle name="Percent 4" xfId="6458"/>
    <cellStyle name="Percent 4 2" xfId="6459"/>
    <cellStyle name="Percent 4 2 2" xfId="6460"/>
    <cellStyle name="Percent 4 2 3" xfId="6461"/>
    <cellStyle name="Percent 4 3" xfId="6462"/>
    <cellStyle name="Percent 40" xfId="6463"/>
    <cellStyle name="Percent 40 2" xfId="6464"/>
    <cellStyle name="Percent 40 3" xfId="6465"/>
    <cellStyle name="Percent 41" xfId="6466"/>
    <cellStyle name="Percent 41 2" xfId="6467"/>
    <cellStyle name="Percent 41 3" xfId="6468"/>
    <cellStyle name="Percent 42" xfId="6469"/>
    <cellStyle name="Percent 42 2" xfId="6470"/>
    <cellStyle name="Percent 42 3" xfId="6471"/>
    <cellStyle name="Percent 43" xfId="6472"/>
    <cellStyle name="Percent 43 2" xfId="6473"/>
    <cellStyle name="Percent 43 3" xfId="6474"/>
    <cellStyle name="Percent 44" xfId="6475"/>
    <cellStyle name="Percent 44 2" xfId="6476"/>
    <cellStyle name="Percent 44 3" xfId="6477"/>
    <cellStyle name="Percent 45" xfId="6478"/>
    <cellStyle name="Percent 45 2" xfId="6479"/>
    <cellStyle name="Percent 45 3" xfId="6480"/>
    <cellStyle name="Percent 46" xfId="6481"/>
    <cellStyle name="Percent 46 2" xfId="6482"/>
    <cellStyle name="Percent 46 3" xfId="6483"/>
    <cellStyle name="Percent 47" xfId="6484"/>
    <cellStyle name="Percent 47 2" xfId="6485"/>
    <cellStyle name="Percent 47 3" xfId="6486"/>
    <cellStyle name="Percent 48" xfId="6487"/>
    <cellStyle name="Percent 48 2" xfId="6488"/>
    <cellStyle name="Percent 48 3" xfId="6489"/>
    <cellStyle name="Percent 49" xfId="6490"/>
    <cellStyle name="Percent 49 2" xfId="6491"/>
    <cellStyle name="Percent 49 3" xfId="6492"/>
    <cellStyle name="Percent 5" xfId="6493"/>
    <cellStyle name="Percent 50" xfId="6494"/>
    <cellStyle name="Percent 50 2" xfId="6495"/>
    <cellStyle name="Percent 50 3" xfId="6496"/>
    <cellStyle name="Percent 51" xfId="6497"/>
    <cellStyle name="Percent 51 2" xfId="6498"/>
    <cellStyle name="Percent 51 3" xfId="6499"/>
    <cellStyle name="Percent 52" xfId="6500"/>
    <cellStyle name="Percent 52 2" xfId="6501"/>
    <cellStyle name="Percent 52 3" xfId="6502"/>
    <cellStyle name="Percent 53" xfId="6503"/>
    <cellStyle name="Percent 53 2" xfId="6504"/>
    <cellStyle name="Percent 53 3" xfId="6505"/>
    <cellStyle name="Percent 54" xfId="6506"/>
    <cellStyle name="Percent 54 2" xfId="6507"/>
    <cellStyle name="Percent 54 3" xfId="6508"/>
    <cellStyle name="Percent 55" xfId="6509"/>
    <cellStyle name="Percent 55 2" xfId="6510"/>
    <cellStyle name="Percent 55 3" xfId="6511"/>
    <cellStyle name="Percent 56" xfId="6512"/>
    <cellStyle name="Percent 56 2" xfId="6513"/>
    <cellStyle name="Percent 56 3" xfId="6514"/>
    <cellStyle name="Percent 57" xfId="6515"/>
    <cellStyle name="Percent 57 2" xfId="6516"/>
    <cellStyle name="Percent 57 3" xfId="6517"/>
    <cellStyle name="Percent 58" xfId="6518"/>
    <cellStyle name="Percent 58 2" xfId="6519"/>
    <cellStyle name="Percent 58 3" xfId="6520"/>
    <cellStyle name="Percent 59" xfId="6521"/>
    <cellStyle name="Percent 59 2" xfId="6522"/>
    <cellStyle name="Percent 59 3" xfId="6523"/>
    <cellStyle name="Percent 6" xfId="6524"/>
    <cellStyle name="Percent 6 2" xfId="6525"/>
    <cellStyle name="Percent 6 3" xfId="6526"/>
    <cellStyle name="Percent 60" xfId="6527"/>
    <cellStyle name="Percent 60 2" xfId="6528"/>
    <cellStyle name="Percent 60 3" xfId="6529"/>
    <cellStyle name="Percent 61" xfId="6530"/>
    <cellStyle name="Percent 61 2" xfId="6531"/>
    <cellStyle name="Percent 61 3" xfId="6532"/>
    <cellStyle name="Percent 62" xfId="6533"/>
    <cellStyle name="Percent 62 2" xfId="6534"/>
    <cellStyle name="Percent 62 3" xfId="6535"/>
    <cellStyle name="Percent 63" xfId="6536"/>
    <cellStyle name="Percent 64" xfId="6537"/>
    <cellStyle name="Percent 65" xfId="6538"/>
    <cellStyle name="Percent 66" xfId="6539"/>
    <cellStyle name="Percent 67" xfId="6540"/>
    <cellStyle name="Percent 68" xfId="6541"/>
    <cellStyle name="Percent 68 2" xfId="6542"/>
    <cellStyle name="Percent 68 3" xfId="6543"/>
    <cellStyle name="Percent 69" xfId="6544"/>
    <cellStyle name="Percent 69 2" xfId="6545"/>
    <cellStyle name="Percent 69 3" xfId="6546"/>
    <cellStyle name="Percent 7" xfId="6547"/>
    <cellStyle name="Percent 70" xfId="6548"/>
    <cellStyle name="Percent 70 2" xfId="6549"/>
    <cellStyle name="Percent 70 2 2" xfId="6550"/>
    <cellStyle name="Percent 70 2 3" xfId="6551"/>
    <cellStyle name="Percent 70 3" xfId="6552"/>
    <cellStyle name="Percent 70 4" xfId="6553"/>
    <cellStyle name="Percent 71" xfId="6554"/>
    <cellStyle name="Percent 72" xfId="6555"/>
    <cellStyle name="Percent 8" xfId="6556"/>
    <cellStyle name="Percent 9" xfId="6557"/>
    <cellStyle name="Settings Divider" xfId="6593"/>
    <cellStyle name="Settings Header" xfId="6594"/>
    <cellStyle name="Settings Row" xfId="6595"/>
    <cellStyle name="showExposure 2" xfId="6558"/>
    <cellStyle name="showExposure 2 2" xfId="6559"/>
    <cellStyle name="showExposure 2 3" xfId="6560"/>
    <cellStyle name="Style 22" xfId="6561"/>
    <cellStyle name="Style 24" xfId="6562"/>
    <cellStyle name="TableBlueBody" xfId="6563"/>
    <cellStyle name="TableBlueHeader" xfId="6564"/>
    <cellStyle name="TableGreenBody" xfId="6565"/>
    <cellStyle name="TableGreenHeader" xfId="6566"/>
    <cellStyle name="TableGreyBody" xfId="5"/>
    <cellStyle name="TableGreyHeader" xfId="4"/>
    <cellStyle name="TableLilacBody" xfId="6567"/>
    <cellStyle name="TableLilacHeader" xfId="6568"/>
    <cellStyle name="TablePinkBody" xfId="6569"/>
    <cellStyle name="TablePinkHeader" xfId="6570"/>
    <cellStyle name="TableWhiteBody" xfId="6571"/>
    <cellStyle name="TableWhiteHeader" xfId="6572"/>
    <cellStyle name="TableYellowBody" xfId="6573"/>
    <cellStyle name="TableYellowHeader" xfId="6574"/>
  </cellStyles>
  <dxfs count="8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5E5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33</xdr:row>
      <xdr:rowOff>104777</xdr:rowOff>
    </xdr:from>
    <xdr:to>
      <xdr:col>5</xdr:col>
      <xdr:colOff>117231</xdr:colOff>
      <xdr:row>36</xdr:row>
      <xdr:rowOff>0</xdr:rowOff>
    </xdr:to>
    <xdr:sp macro="" textlink="">
      <xdr:nvSpPr>
        <xdr:cNvPr id="2" name="TextBox 1"/>
        <xdr:cNvSpPr txBox="1"/>
      </xdr:nvSpPr>
      <xdr:spPr>
        <a:xfrm>
          <a:off x="1371965" y="6098200"/>
          <a:ext cx="3786189" cy="2615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FRB "other</a:t>
          </a:r>
          <a:r>
            <a:rPr lang="en-US" sz="1100" baseline="0"/>
            <a:t> consumer" is  consumer retail, excluding credit card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154780</xdr:colOff>
      <xdr:row>52</xdr:row>
      <xdr:rowOff>250032</xdr:rowOff>
    </xdr:from>
    <xdr:to>
      <xdr:col>9</xdr:col>
      <xdr:colOff>619125</xdr:colOff>
      <xdr:row>55</xdr:row>
      <xdr:rowOff>119062</xdr:rowOff>
    </xdr:to>
    <xdr:sp macro="" textlink="">
      <xdr:nvSpPr>
        <xdr:cNvPr id="2" name="TextBox 1"/>
        <xdr:cNvSpPr txBox="1"/>
      </xdr:nvSpPr>
      <xdr:spPr>
        <a:xfrm>
          <a:off x="7555705" y="9765507"/>
          <a:ext cx="1169195" cy="10025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FRB "other</a:t>
          </a:r>
          <a:r>
            <a:rPr lang="en-US" sz="1100" baseline="0"/>
            <a:t> consumer" is  consumer retail, excluding credit card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line.Davis/AppData/Local/Microsoft/Windows/Temporary%20Internet%20Files/Content.Outlook/7W6IYWR3/September2014_Charge-Off%20Report%20_FINAL/September2014_Charge-Off%20Report%20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805098/AppData/Local/Microsoft/Windows/Temporary%20Internet%20Files/Content.Outlook/4VS8YY0Z/Consolidating%20Balance%20Sheet%20and%20RWA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wgusny2fp01\ongoing\Users\Anuj.gupta\Desktop\20140110%201445%20Y14As\FR_Y-14A_Summary_template_BHC%20Ba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60602%20Stress%20Scalar%20Historical%20benchmark%20-%20SHUSA%20+P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SNL%20Financial/SNLxl/SNLXL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Sumy_KH_del_Lines_12_&amp;14"/>
      <sheetName val="Trend"/>
      <sheetName val="Summary - YTD"/>
      <sheetName val="Residential"/>
      <sheetName val="Consumer"/>
      <sheetName val="SFC"/>
      <sheetName val="Formerly LHFS"/>
      <sheetName val="AFD"/>
      <sheetName val="SE-SW AFD"/>
      <sheetName val="Commercial"/>
      <sheetName val="Swap Reserve Derivatives"/>
      <sheetName val="Commercial FNMA Recourse"/>
      <sheetName val="Letters of Credit 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Q-14 GL"/>
      <sheetName val="Balance Inputs"/>
      <sheetName val="Accounting Entries"/>
      <sheetName val="Consolidating Balance Sheets"/>
      <sheetName val="RWA Inputs"/>
      <sheetName val="RWA Calculation"/>
      <sheetName val="IS Inputs"/>
      <sheetName val="Consolidating Income Statements"/>
    </sheetNames>
    <sheetDataSet>
      <sheetData sheetId="0" refreshError="1"/>
      <sheetData sheetId="1" refreshError="1">
        <row r="10">
          <cell r="B10">
            <v>150000</v>
          </cell>
          <cell r="C10" t="str">
            <v>Check Clearing Account                                      150000</v>
          </cell>
          <cell r="D10">
            <v>259665300.62</v>
          </cell>
          <cell r="E10">
            <v>259665300.62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259665300.62</v>
          </cell>
        </row>
        <row r="11">
          <cell r="B11">
            <v>150003</v>
          </cell>
          <cell r="C11" t="str">
            <v>Cash Letter - Ne                                            150003</v>
          </cell>
          <cell r="D11">
            <v>142030761.63999999</v>
          </cell>
          <cell r="E11">
            <v>142030761.63999999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142030761.63999999</v>
          </cell>
        </row>
        <row r="12">
          <cell r="B12">
            <v>150023</v>
          </cell>
          <cell r="C12" t="str">
            <v>Foreign Cash Letter                                         150023</v>
          </cell>
          <cell r="D12">
            <v>24169.73</v>
          </cell>
          <cell r="E12">
            <v>24169.73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24169.73</v>
          </cell>
        </row>
        <row r="13">
          <cell r="B13">
            <v>150045</v>
          </cell>
          <cell r="C13" t="str">
            <v>Otc Control Disbursements                                   150045</v>
          </cell>
          <cell r="D13">
            <v>14129471.1</v>
          </cell>
          <cell r="E13">
            <v>14129471.1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14129471.1</v>
          </cell>
        </row>
        <row r="14">
          <cell r="B14">
            <v>151101</v>
          </cell>
          <cell r="C14" t="str">
            <v>Doc Pay-Zf1 Doc Delivered                                   151101</v>
          </cell>
          <cell r="D14">
            <v>98506.35</v>
          </cell>
          <cell r="E14">
            <v>98506.35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98506.35</v>
          </cell>
        </row>
        <row r="15">
          <cell r="B15">
            <v>151102</v>
          </cell>
          <cell r="C15" t="str">
            <v>Doc Pay-Zf2 Cks In Proc                                     151102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B16">
            <v>151103</v>
          </cell>
          <cell r="C16" t="str">
            <v>Doc Pay-Zf3 Doc Rec                                         151103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>
            <v>151104</v>
          </cell>
          <cell r="C17" t="str">
            <v>Doc Pay-Zf4 Tran Cks In Proc                                151104</v>
          </cell>
          <cell r="D17">
            <v>1928.62</v>
          </cell>
          <cell r="E17">
            <v>1928.62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1928.62</v>
          </cell>
        </row>
        <row r="18">
          <cell r="B18">
            <v>151105</v>
          </cell>
          <cell r="C18" t="str">
            <v>Doc Pay-Zf5 Ck Dif Short                                    151105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151106</v>
          </cell>
          <cell r="C19" t="str">
            <v>Doc Pay-Zf6 Ck Dif Over                                     151106</v>
          </cell>
          <cell r="D19">
            <v>-21.5</v>
          </cell>
          <cell r="E19">
            <v>-21.5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-21.5</v>
          </cell>
        </row>
        <row r="20">
          <cell r="B20">
            <v>151107</v>
          </cell>
          <cell r="C20" t="str">
            <v>Doc Pay-Zf7 On Us Cks In Proc                               151107</v>
          </cell>
          <cell r="D20">
            <v>91266.98</v>
          </cell>
          <cell r="E20">
            <v>91266.98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91266.98</v>
          </cell>
        </row>
        <row r="21">
          <cell r="B21" t="str">
            <v>R_C1a_0081_1a</v>
          </cell>
          <cell r="C21" t="str">
            <v>Cash In Prcs Of Coll &amp; Unposted Deb                         R_C1a_0081_1a</v>
          </cell>
          <cell r="D21">
            <v>416041383.54000008</v>
          </cell>
          <cell r="E21">
            <v>416041383.54000008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416041383.54000008</v>
          </cell>
        </row>
        <row r="22">
          <cell r="B22">
            <v>150034</v>
          </cell>
          <cell r="C22" t="str">
            <v>Shusa Payroll                                               150034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B23">
            <v>152080</v>
          </cell>
          <cell r="C23" t="str">
            <v>Ptnpos - Total Bank Cash Position                           152080</v>
          </cell>
          <cell r="D23">
            <v>126921689.02</v>
          </cell>
          <cell r="E23">
            <v>126921689.02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126921689.02</v>
          </cell>
        </row>
        <row r="24">
          <cell r="B24">
            <v>152090</v>
          </cell>
          <cell r="C24" t="str">
            <v>Branch Cash                                                 152090</v>
          </cell>
          <cell r="D24">
            <v>166724544.33000001</v>
          </cell>
          <cell r="E24">
            <v>166724544.33000001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166724544.33000001</v>
          </cell>
        </row>
        <row r="25">
          <cell r="B25">
            <v>152091</v>
          </cell>
          <cell r="C25" t="str">
            <v>Nan Working Fund                                            152091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B26">
            <v>152094</v>
          </cell>
          <cell r="C26" t="str">
            <v>Closed Columbia Park Cash Vault                             152094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B27">
            <v>152095</v>
          </cell>
          <cell r="C27" t="str">
            <v>Express Cash Deposit                                        152095</v>
          </cell>
          <cell r="D27">
            <v>2872302.32</v>
          </cell>
          <cell r="E27">
            <v>2872302.32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2872302.32</v>
          </cell>
        </row>
        <row r="28">
          <cell r="B28">
            <v>152096</v>
          </cell>
          <cell r="C28" t="str">
            <v>Express Cash Bags                                           152096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>
            <v>152097</v>
          </cell>
          <cell r="C29" t="str">
            <v>Closed Dunbar White Marsh Offsit                            152097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>
            <v>152100</v>
          </cell>
          <cell r="C30" t="str">
            <v>Closed Brinks Lewiston                                      152100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>
            <v>152110</v>
          </cell>
          <cell r="C31" t="str">
            <v>Closed Brinks Altoona                                       152110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>
            <v>152111</v>
          </cell>
          <cell r="C32" t="str">
            <v>Closed Brinks Brooklyn                                      152111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>
            <v>152112</v>
          </cell>
          <cell r="C33" t="str">
            <v>Closed Brinks Lancaster                                     152112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B34">
            <v>152113</v>
          </cell>
          <cell r="C34" t="str">
            <v>Closed Brinks Philadelphia                                  152113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>
            <v>152114</v>
          </cell>
          <cell r="C35" t="str">
            <v>Closed Brinks Randolph Off Cash                             152114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>
            <v>152115</v>
          </cell>
          <cell r="C36" t="str">
            <v>Closed Brinks Springfld                                     152115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152117</v>
          </cell>
          <cell r="C37" t="str">
            <v>Closed Dunbar Allentown Off Cash                            152117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152118</v>
          </cell>
          <cell r="C38" t="str">
            <v>Closed Dunbar Cinnamin Off Cash                             152118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152119</v>
          </cell>
          <cell r="C39" t="str">
            <v>Closed Dunbar Nbritain Off Cash                             152119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>
            <v>152120</v>
          </cell>
          <cell r="C40" t="str">
            <v>Closed Loomis Boylston Of                                   152120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>
            <v>152122</v>
          </cell>
          <cell r="C41" t="str">
            <v>Closed Dunbar Hacknsack Off Cash                            152122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B42">
            <v>152123</v>
          </cell>
          <cell r="C42" t="str">
            <v>Closed Loomis Westbrook O                                   152123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152124</v>
          </cell>
          <cell r="C43" t="str">
            <v>Closed Dunbar Lowell Offsite Cas                            152124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>
            <v>152125</v>
          </cell>
          <cell r="C44" t="str">
            <v>Closed Loomis Pennsauken                                    152125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152126</v>
          </cell>
          <cell r="C45" t="str">
            <v>Closed Loomis Taunton Off                                   152126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B46">
            <v>152127</v>
          </cell>
          <cell r="C46" t="str">
            <v>Closed Loomis Lyndhurst O                                   152127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>
            <v>152128</v>
          </cell>
          <cell r="C47" t="str">
            <v>Closed Dunbar York                                          152128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B48">
            <v>152129</v>
          </cell>
          <cell r="C48" t="str">
            <v>Closed Dunbar Pittsburgh                                    152129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152130</v>
          </cell>
          <cell r="C49" t="str">
            <v>Closed Dunbar Providence                                    152130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>
            <v>152340</v>
          </cell>
          <cell r="C50" t="str">
            <v>Ptnpos - Pndg Recpt Of Cash Shipmen                         152340</v>
          </cell>
          <cell r="D50">
            <v>3000</v>
          </cell>
          <cell r="E50">
            <v>3000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3000</v>
          </cell>
        </row>
        <row r="51">
          <cell r="B51">
            <v>152342</v>
          </cell>
          <cell r="C51" t="str">
            <v>Ptnpos - Pndg Distrib Of Cash Shpmt                         152342</v>
          </cell>
          <cell r="D51">
            <v>-5808.2</v>
          </cell>
          <cell r="E51">
            <v>-5808.2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-5808.2</v>
          </cell>
        </row>
        <row r="52">
          <cell r="B52">
            <v>152345</v>
          </cell>
          <cell r="C52" t="str">
            <v>Cash Shipment Account                                       152345</v>
          </cell>
          <cell r="D52">
            <v>17358241.719999999</v>
          </cell>
          <cell r="E52">
            <v>17358241.719999999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17358241.719999999</v>
          </cell>
        </row>
        <row r="53">
          <cell r="B53">
            <v>152351</v>
          </cell>
          <cell r="C53" t="str">
            <v>Afex Clearing                                               152351</v>
          </cell>
          <cell r="D53">
            <v>426701.91</v>
          </cell>
          <cell r="E53">
            <v>426701.91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426701.91</v>
          </cell>
        </row>
        <row r="54">
          <cell r="B54">
            <v>152580</v>
          </cell>
          <cell r="C54" t="str">
            <v>Atm Working Funds                                           152580</v>
          </cell>
          <cell r="D54">
            <v>18495828</v>
          </cell>
          <cell r="E54">
            <v>18495828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18495828</v>
          </cell>
        </row>
        <row r="55">
          <cell r="B55">
            <v>152581</v>
          </cell>
          <cell r="C55" t="str">
            <v>Atm Smart Cash Envelopes                                    152581</v>
          </cell>
          <cell r="D55">
            <v>-34482</v>
          </cell>
          <cell r="E55">
            <v>-34482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-34482</v>
          </cell>
        </row>
        <row r="56">
          <cell r="B56">
            <v>152585</v>
          </cell>
          <cell r="C56" t="str">
            <v>Atm Working Fund Suspense                                   152585</v>
          </cell>
          <cell r="D56">
            <v>22843</v>
          </cell>
          <cell r="E56">
            <v>22843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22843</v>
          </cell>
        </row>
        <row r="57">
          <cell r="B57">
            <v>154055</v>
          </cell>
          <cell r="C57" t="str">
            <v>Dda - Shusa Benefits                                        154055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>
            <v>154500</v>
          </cell>
          <cell r="C58" t="str">
            <v>Cash                                                        154500</v>
          </cell>
          <cell r="D58">
            <v>0</v>
          </cell>
          <cell r="E58">
            <v>0</v>
          </cell>
          <cell r="F58">
            <v>112834640.18000001</v>
          </cell>
          <cell r="G58">
            <v>0</v>
          </cell>
          <cell r="H58">
            <v>0</v>
          </cell>
          <cell r="I58">
            <v>112834640.18000001</v>
          </cell>
          <cell r="J58">
            <v>0</v>
          </cell>
          <cell r="K58">
            <v>112834640.18000001</v>
          </cell>
        </row>
        <row r="59">
          <cell r="B59">
            <v>154554</v>
          </cell>
          <cell r="C59" t="str">
            <v>Closed Suspense - Collections                               154554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B60">
            <v>152135</v>
          </cell>
          <cell r="C60" t="str">
            <v>Brinks Dallas Offsite Vault                                 152135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B61">
            <v>152136</v>
          </cell>
          <cell r="C61" t="str">
            <v>Brinks Miami Offsite Vault                                  152136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B62" t="str">
            <v>R_C1a_0081_1b</v>
          </cell>
          <cell r="C62" t="str">
            <v>Currency And Coin                                           R_C1a_0081_1b</v>
          </cell>
          <cell r="D62">
            <v>332784860.10000008</v>
          </cell>
          <cell r="E62">
            <v>332784860.10000008</v>
          </cell>
          <cell r="F62">
            <v>112834640.18000001</v>
          </cell>
          <cell r="G62">
            <v>0</v>
          </cell>
          <cell r="H62">
            <v>0</v>
          </cell>
          <cell r="I62">
            <v>112834640.18000001</v>
          </cell>
          <cell r="J62">
            <v>0</v>
          </cell>
          <cell r="K62">
            <v>445619500.28000009</v>
          </cell>
        </row>
        <row r="63">
          <cell r="B63" t="str">
            <v>R_C1a_0081_2a</v>
          </cell>
          <cell r="C63" t="str">
            <v>Due From Us Bran &amp; Ag Of Frgn Bnks                          R_C1a_0081_2a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B64">
            <v>152841</v>
          </cell>
          <cell r="C64" t="str">
            <v>Network Bank Accounts                                       152841</v>
          </cell>
          <cell r="D64">
            <v>99993.01</v>
          </cell>
          <cell r="E64">
            <v>99993.01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99993.01</v>
          </cell>
        </row>
        <row r="65">
          <cell r="B65">
            <v>154000</v>
          </cell>
          <cell r="C65" t="str">
            <v>Checking - Wachovia                                         154000</v>
          </cell>
          <cell r="D65">
            <v>32622.670000000002</v>
          </cell>
          <cell r="E65">
            <v>38809.120000000003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38809.120000000003</v>
          </cell>
        </row>
        <row r="66">
          <cell r="B66">
            <v>154600</v>
          </cell>
          <cell r="C66" t="str">
            <v>Bank Of Ny-International                                    154600</v>
          </cell>
          <cell r="D66">
            <v>27127.34</v>
          </cell>
          <cell r="E66">
            <v>27127.34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27127.34</v>
          </cell>
        </row>
        <row r="67">
          <cell r="B67">
            <v>154895</v>
          </cell>
          <cell r="C67" t="str">
            <v>Closed Greenfield Savings                                   154895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B68">
            <v>154951</v>
          </cell>
          <cell r="C68" t="str">
            <v>Fifththird Mer Db Crd-Nan                                   154951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B69">
            <v>155579</v>
          </cell>
          <cell r="C69" t="str">
            <v>Wachovia Bond Clear                                         155579</v>
          </cell>
          <cell r="D69">
            <v>56173.87</v>
          </cell>
          <cell r="E69">
            <v>56173.87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56173.87</v>
          </cell>
        </row>
        <row r="70">
          <cell r="B70">
            <v>157001</v>
          </cell>
          <cell r="C70" t="str">
            <v>Ssc Dda Sovereign Bank                                      157001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B71">
            <v>157600</v>
          </cell>
          <cell r="C71" t="str">
            <v>Bny 524185-Basic Rent                                       157600</v>
          </cell>
          <cell r="D71">
            <v>11.83</v>
          </cell>
          <cell r="E71">
            <v>11.83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11.83</v>
          </cell>
        </row>
        <row r="72">
          <cell r="B72">
            <v>157601</v>
          </cell>
          <cell r="C72" t="str">
            <v>Bny 524183-Working Captl                                    157601</v>
          </cell>
          <cell r="D72">
            <v>3080194.54</v>
          </cell>
          <cell r="E72">
            <v>3080194.54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3080194.54</v>
          </cell>
        </row>
        <row r="73">
          <cell r="B73">
            <v>157602</v>
          </cell>
          <cell r="C73" t="str">
            <v>Bny 524181-Operating Acct                                   157602</v>
          </cell>
          <cell r="D73">
            <v>297547.03000000003</v>
          </cell>
          <cell r="E73">
            <v>297547.03000000003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297547.03000000003</v>
          </cell>
        </row>
        <row r="74">
          <cell r="B74">
            <v>159200</v>
          </cell>
          <cell r="C74" t="str">
            <v>Visa- Nova Account                                          159200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B75">
            <v>180022</v>
          </cell>
          <cell r="C75" t="str">
            <v>Due From/To Bank - Fx/Czk                                   180022</v>
          </cell>
          <cell r="D75">
            <v>5257.44</v>
          </cell>
          <cell r="E75">
            <v>5257.44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5257.44</v>
          </cell>
        </row>
        <row r="76">
          <cell r="B76">
            <v>180024</v>
          </cell>
          <cell r="C76" t="str">
            <v>Due From/To Bank - Fx/Huf                                   180024</v>
          </cell>
          <cell r="D76">
            <v>3335.04</v>
          </cell>
          <cell r="E76">
            <v>3335.04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3335.04</v>
          </cell>
        </row>
        <row r="77">
          <cell r="B77">
            <v>180025</v>
          </cell>
          <cell r="C77" t="str">
            <v>Due From/To Bank - Fx/Pln                                   180025</v>
          </cell>
          <cell r="D77">
            <v>14660.8</v>
          </cell>
          <cell r="E77">
            <v>14660.8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14660.8</v>
          </cell>
        </row>
        <row r="78">
          <cell r="B78">
            <v>180027</v>
          </cell>
          <cell r="C78" t="str">
            <v>Due From/To Bank - Fx/Thb                                   180027</v>
          </cell>
          <cell r="D78">
            <v>21518.23</v>
          </cell>
          <cell r="E78">
            <v>21518.23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21518.23</v>
          </cell>
        </row>
        <row r="79">
          <cell r="B79">
            <v>180030</v>
          </cell>
          <cell r="C79" t="str">
            <v>Due From/To Bank - Fx/Try                                   180030</v>
          </cell>
          <cell r="D79">
            <v>8797.14</v>
          </cell>
          <cell r="E79">
            <v>8797.14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8797.14</v>
          </cell>
        </row>
        <row r="80">
          <cell r="B80">
            <v>180032</v>
          </cell>
          <cell r="C80" t="str">
            <v>Due From/To Bank - Fx/Ron                                   180032</v>
          </cell>
          <cell r="D80">
            <v>9252.48</v>
          </cell>
          <cell r="E80">
            <v>9252.48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9252.48</v>
          </cell>
        </row>
        <row r="81">
          <cell r="B81" t="str">
            <v>R_C1a_0081_2b</v>
          </cell>
          <cell r="C81" t="str">
            <v>Due From Oth Comm &amp; Dep Inst In Us                          R_C1a_0081_2b</v>
          </cell>
          <cell r="D81">
            <v>3656491.42</v>
          </cell>
          <cell r="E81">
            <v>3662677.87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3662677.87</v>
          </cell>
        </row>
        <row r="82">
          <cell r="B82" t="str">
            <v>R_C1a_0081_3a</v>
          </cell>
          <cell r="C82" t="str">
            <v>Due From Frgn Bran Of Oth Us Bnks                           R_C1a_0081_3a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B83">
            <v>154609</v>
          </cell>
          <cell r="C83" t="str">
            <v>Bil Portfolio                                               154609</v>
          </cell>
          <cell r="D83">
            <v>5505.49</v>
          </cell>
          <cell r="E83">
            <v>5505.49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5505.49</v>
          </cell>
        </row>
        <row r="84">
          <cell r="B84">
            <v>154940</v>
          </cell>
          <cell r="C84" t="str">
            <v>Nat Bank Of Canada - Usd                                    154940</v>
          </cell>
          <cell r="D84">
            <v>775601.09</v>
          </cell>
          <cell r="E84">
            <v>775601.09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775601.09</v>
          </cell>
        </row>
        <row r="85">
          <cell r="B85">
            <v>155580</v>
          </cell>
          <cell r="C85" t="str">
            <v>Eur Nostro Santander                                        155580</v>
          </cell>
          <cell r="D85">
            <v>8613013.9100000001</v>
          </cell>
          <cell r="E85">
            <v>8613013.9100000001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8613013.9100000001</v>
          </cell>
        </row>
        <row r="86">
          <cell r="B86">
            <v>180020</v>
          </cell>
          <cell r="C86" t="str">
            <v>Due To/Fr Bony - Fx/Gbp                                     180020</v>
          </cell>
          <cell r="D86">
            <v>489811.77</v>
          </cell>
          <cell r="E86">
            <v>489811.77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489811.77</v>
          </cell>
        </row>
        <row r="87">
          <cell r="B87">
            <v>180021</v>
          </cell>
          <cell r="C87" t="str">
            <v>Due To/Fr Bony - Fx/Jpy                                     180021</v>
          </cell>
          <cell r="D87">
            <v>878659.75</v>
          </cell>
          <cell r="E87">
            <v>878659.75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878659.75</v>
          </cell>
        </row>
        <row r="88">
          <cell r="B88">
            <v>180023</v>
          </cell>
          <cell r="C88" t="str">
            <v>Due To/Fr Bony - Fx/Euro                                    180023</v>
          </cell>
          <cell r="D88">
            <v>199092.12</v>
          </cell>
          <cell r="E88">
            <v>199092.12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199092.12</v>
          </cell>
        </row>
        <row r="89">
          <cell r="B89">
            <v>180026</v>
          </cell>
          <cell r="C89" t="str">
            <v>Due To/Fr Bony - Fx/Mxn                                     180026</v>
          </cell>
          <cell r="D89">
            <v>591479.38</v>
          </cell>
          <cell r="E89">
            <v>591479.38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591479.38</v>
          </cell>
        </row>
        <row r="90">
          <cell r="B90">
            <v>180029</v>
          </cell>
          <cell r="C90" t="str">
            <v>Due To/Fr Bony - Fx/Cad                                     180029</v>
          </cell>
          <cell r="D90">
            <v>1855154.86</v>
          </cell>
          <cell r="E90">
            <v>1855154.86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1855154.86</v>
          </cell>
        </row>
        <row r="91">
          <cell r="B91">
            <v>180031</v>
          </cell>
          <cell r="C91" t="str">
            <v>Due To/Fr Bony - Fx/Chf                                     180031</v>
          </cell>
          <cell r="D91">
            <v>752684.74</v>
          </cell>
          <cell r="E91">
            <v>752684.74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752684.74</v>
          </cell>
        </row>
        <row r="92">
          <cell r="B92">
            <v>180033</v>
          </cell>
          <cell r="C92" t="str">
            <v>Due To/Fr Bony - Aud                                        180033</v>
          </cell>
          <cell r="D92">
            <v>251691.19</v>
          </cell>
          <cell r="E92">
            <v>251691.19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251691.19</v>
          </cell>
        </row>
        <row r="93">
          <cell r="B93">
            <v>180035</v>
          </cell>
          <cell r="C93" t="str">
            <v>Due To/Fr Bony - Sek                                        180035</v>
          </cell>
          <cell r="D93">
            <v>366130.06</v>
          </cell>
          <cell r="E93">
            <v>366130.06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366130.06</v>
          </cell>
        </row>
        <row r="94">
          <cell r="B94">
            <v>180037</v>
          </cell>
          <cell r="C94" t="str">
            <v>Due From/To Dkk                                             180037</v>
          </cell>
          <cell r="D94">
            <v>18462.73</v>
          </cell>
          <cell r="E94">
            <v>18462.73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18462.73</v>
          </cell>
        </row>
        <row r="95">
          <cell r="B95">
            <v>180039</v>
          </cell>
          <cell r="C95" t="str">
            <v>Due From/To Hkd                                             180039</v>
          </cell>
          <cell r="D95">
            <v>23762.19</v>
          </cell>
          <cell r="E95">
            <v>23762.19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23762.19</v>
          </cell>
        </row>
        <row r="96">
          <cell r="B96">
            <v>180040</v>
          </cell>
          <cell r="C96" t="str">
            <v>Due From/To Nok                                             180040</v>
          </cell>
          <cell r="D96">
            <v>1891814.78</v>
          </cell>
          <cell r="E96">
            <v>1891814.78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1891814.78</v>
          </cell>
        </row>
        <row r="97">
          <cell r="B97">
            <v>180041</v>
          </cell>
          <cell r="C97" t="str">
            <v>Due From/To Nzd                                             180041</v>
          </cell>
          <cell r="D97">
            <v>682313.14</v>
          </cell>
          <cell r="E97">
            <v>682313.14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682313.14</v>
          </cell>
        </row>
        <row r="98">
          <cell r="B98">
            <v>180042</v>
          </cell>
          <cell r="C98" t="str">
            <v>Due From/To Sgd                                             180042</v>
          </cell>
          <cell r="D98">
            <v>133427.13</v>
          </cell>
          <cell r="E98">
            <v>133427.13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133427.13</v>
          </cell>
        </row>
        <row r="99">
          <cell r="B99">
            <v>180043</v>
          </cell>
          <cell r="C99" t="str">
            <v>Due From/To Zar                                             180043</v>
          </cell>
          <cell r="D99">
            <v>22180.92</v>
          </cell>
          <cell r="E99">
            <v>22180.92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22180.92</v>
          </cell>
        </row>
        <row r="100">
          <cell r="B100">
            <v>180047</v>
          </cell>
          <cell r="C100" t="str">
            <v>Due From/To Inr                                             180047</v>
          </cell>
          <cell r="D100">
            <v>17444.63</v>
          </cell>
          <cell r="E100">
            <v>17444.63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17444.63</v>
          </cell>
        </row>
        <row r="101">
          <cell r="B101">
            <v>180049</v>
          </cell>
          <cell r="C101" t="str">
            <v>Fx - Other Currencies                                       180049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B102">
            <v>180050</v>
          </cell>
          <cell r="C102" t="str">
            <v>Nostro- P/T Bonym                                           180050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B103">
            <v>180051</v>
          </cell>
          <cell r="C103" t="str">
            <v>Nostro- Bonym                                               180051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B104">
            <v>180054</v>
          </cell>
          <cell r="C104" t="str">
            <v>Nostro Dda Foreign Curr Partenon                            180054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>
            <v>182020</v>
          </cell>
          <cell r="C105" t="str">
            <v>Bofa - Fx/Gbp                                               182020</v>
          </cell>
          <cell r="D105">
            <v>177426.72</v>
          </cell>
          <cell r="E105">
            <v>177426.72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177426.72</v>
          </cell>
        </row>
        <row r="106">
          <cell r="B106">
            <v>182021</v>
          </cell>
          <cell r="C106" t="str">
            <v>Bofa - Fx/Jpy                                               182021</v>
          </cell>
          <cell r="D106">
            <v>2929.54</v>
          </cell>
          <cell r="E106">
            <v>2929.54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2929.54</v>
          </cell>
        </row>
        <row r="107">
          <cell r="B107">
            <v>182022</v>
          </cell>
          <cell r="C107" t="str">
            <v>Bofa - Fx/Czk                                               182022</v>
          </cell>
          <cell r="D107">
            <v>383.32</v>
          </cell>
          <cell r="E107">
            <v>383.32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383.32</v>
          </cell>
        </row>
        <row r="108">
          <cell r="B108">
            <v>182023</v>
          </cell>
          <cell r="C108" t="str">
            <v>Bofa - Fx/Euro                                              182023</v>
          </cell>
          <cell r="D108">
            <v>214691.19</v>
          </cell>
          <cell r="E108">
            <v>214691.19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214691.19</v>
          </cell>
        </row>
        <row r="109">
          <cell r="B109">
            <v>182024</v>
          </cell>
          <cell r="C109" t="str">
            <v>Bofa - Fx/Huf                                               182024</v>
          </cell>
          <cell r="D109">
            <v>2365.44</v>
          </cell>
          <cell r="E109">
            <v>2365.44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2365.44</v>
          </cell>
        </row>
        <row r="110">
          <cell r="B110">
            <v>182025</v>
          </cell>
          <cell r="C110" t="str">
            <v>Bofa - Fx/Pln                                               182025</v>
          </cell>
          <cell r="D110">
            <v>980.28</v>
          </cell>
          <cell r="E110">
            <v>980.28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980.28</v>
          </cell>
        </row>
        <row r="111">
          <cell r="B111">
            <v>182026</v>
          </cell>
          <cell r="C111" t="str">
            <v>Bofa - Fx/Mxn                                               182026</v>
          </cell>
          <cell r="D111">
            <v>1857.87</v>
          </cell>
          <cell r="E111">
            <v>1857.87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1857.87</v>
          </cell>
        </row>
        <row r="112">
          <cell r="B112">
            <v>182027</v>
          </cell>
          <cell r="C112" t="str">
            <v>Bofa - Fx/Thb                                               182027</v>
          </cell>
          <cell r="D112">
            <v>10533.99</v>
          </cell>
          <cell r="E112">
            <v>10533.99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10533.99</v>
          </cell>
        </row>
        <row r="113">
          <cell r="B113">
            <v>182029</v>
          </cell>
          <cell r="C113" t="str">
            <v>Bofa - Fx/Cadpa                                             182029</v>
          </cell>
          <cell r="D113">
            <v>41592.18</v>
          </cell>
          <cell r="E113">
            <v>41592.18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41592.18</v>
          </cell>
        </row>
        <row r="114">
          <cell r="B114">
            <v>182030</v>
          </cell>
          <cell r="C114" t="str">
            <v>Bofa - Fx/Try                                               182030</v>
          </cell>
          <cell r="D114">
            <v>988.45</v>
          </cell>
          <cell r="E114">
            <v>988.45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988.45</v>
          </cell>
        </row>
        <row r="115">
          <cell r="B115">
            <v>182031</v>
          </cell>
          <cell r="C115" t="str">
            <v>Bofa - Fx/Chf                                               182031</v>
          </cell>
          <cell r="D115">
            <v>10013.469999999999</v>
          </cell>
          <cell r="E115">
            <v>10013.469999999999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10013.469999999999</v>
          </cell>
        </row>
        <row r="116">
          <cell r="B116">
            <v>182032</v>
          </cell>
          <cell r="C116" t="str">
            <v>Bofa - Fx/Ron                                               182032</v>
          </cell>
          <cell r="D116">
            <v>2641.45</v>
          </cell>
          <cell r="E116">
            <v>2641.45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2641.45</v>
          </cell>
        </row>
        <row r="117">
          <cell r="B117">
            <v>182033</v>
          </cell>
          <cell r="C117" t="str">
            <v>Bofa - Fx/Aud                                               182033</v>
          </cell>
          <cell r="D117">
            <v>2353.7199999999998</v>
          </cell>
          <cell r="E117">
            <v>2353.7199999999998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2353.7199999999998</v>
          </cell>
        </row>
        <row r="118">
          <cell r="B118">
            <v>182035</v>
          </cell>
          <cell r="C118" t="str">
            <v>Bofa - Fx/Sek                                               182035</v>
          </cell>
          <cell r="D118">
            <v>4865.57</v>
          </cell>
          <cell r="E118">
            <v>4865.57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4865.57</v>
          </cell>
        </row>
        <row r="119">
          <cell r="B119">
            <v>182037</v>
          </cell>
          <cell r="C119" t="str">
            <v>Bofa - Fx/Dkk                                               182037</v>
          </cell>
          <cell r="D119">
            <v>21252.67</v>
          </cell>
          <cell r="E119">
            <v>21252.67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21252.67</v>
          </cell>
        </row>
        <row r="120">
          <cell r="B120">
            <v>182039</v>
          </cell>
          <cell r="C120" t="str">
            <v>Bofa - Fx/Hkd                                               182039</v>
          </cell>
          <cell r="D120">
            <v>7271.35</v>
          </cell>
          <cell r="E120">
            <v>7271.35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7271.35</v>
          </cell>
        </row>
        <row r="121">
          <cell r="B121">
            <v>182040</v>
          </cell>
          <cell r="C121" t="str">
            <v>Bofa - Fx/Nok                                               182040</v>
          </cell>
          <cell r="D121">
            <v>16098.63</v>
          </cell>
          <cell r="E121">
            <v>16098.63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16098.63</v>
          </cell>
        </row>
        <row r="122">
          <cell r="B122">
            <v>182041</v>
          </cell>
          <cell r="C122" t="str">
            <v>Bofa - Fx/Nzd                                               182041</v>
          </cell>
          <cell r="D122">
            <v>6832.54</v>
          </cell>
          <cell r="E122">
            <v>6832.54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6832.54</v>
          </cell>
        </row>
        <row r="123">
          <cell r="B123">
            <v>182042</v>
          </cell>
          <cell r="C123" t="str">
            <v>Bofa - Fx/Sgd                                               182042</v>
          </cell>
          <cell r="D123">
            <v>4075.75</v>
          </cell>
          <cell r="E123">
            <v>4075.75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4075.75</v>
          </cell>
        </row>
        <row r="124">
          <cell r="B124">
            <v>182043</v>
          </cell>
          <cell r="C124" t="str">
            <v>Bofa - Fx/Zar                                               182043</v>
          </cell>
          <cell r="D124">
            <v>26278.02</v>
          </cell>
          <cell r="E124">
            <v>26278.02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26278.02</v>
          </cell>
        </row>
        <row r="125">
          <cell r="B125">
            <v>182047</v>
          </cell>
          <cell r="C125" t="str">
            <v>Bofa - Fx/Inr                                               182047</v>
          </cell>
          <cell r="D125">
            <v>6556.32</v>
          </cell>
          <cell r="E125">
            <v>6556.32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6556.32</v>
          </cell>
        </row>
        <row r="126">
          <cell r="B126">
            <v>182049</v>
          </cell>
          <cell r="C126" t="str">
            <v>Bofa - Fx /Kwd                                              182049</v>
          </cell>
          <cell r="D126">
            <v>6198.71</v>
          </cell>
          <cell r="E126">
            <v>6198.71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6198.71</v>
          </cell>
        </row>
        <row r="127">
          <cell r="B127">
            <v>182050</v>
          </cell>
          <cell r="C127" t="str">
            <v>Bofa - Fx/Ils                                               182050</v>
          </cell>
          <cell r="D127">
            <v>43518.98</v>
          </cell>
          <cell r="E127">
            <v>43518.98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43518.98</v>
          </cell>
        </row>
        <row r="128">
          <cell r="B128">
            <v>182051</v>
          </cell>
          <cell r="C128" t="str">
            <v>Bofa - Fx - Other Currencies                                182051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B129" t="str">
            <v>R_C1a_0081_3b</v>
          </cell>
          <cell r="C129" t="str">
            <v>Due From Other Bnks In Frgn Cntries                         R_C1a_0081_3b</v>
          </cell>
          <cell r="D129">
            <v>18179936.039999995</v>
          </cell>
          <cell r="E129">
            <v>18179936.039999995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18179936.039999995</v>
          </cell>
        </row>
        <row r="130">
          <cell r="B130">
            <v>154650</v>
          </cell>
          <cell r="C130" t="str">
            <v>Federal Reserve                                             154650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B131" t="str">
            <v>R_C1a_0081_4</v>
          </cell>
          <cell r="C131" t="str">
            <v>Due From Frb                                                R_C1a_0081_4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 t="str">
            <v>R_C1a_0081</v>
          </cell>
          <cell r="C132" t="str">
            <v>Noninterest-Bearing Balances                                R_C1a_0081</v>
          </cell>
          <cell r="D132">
            <v>770662671.10000002</v>
          </cell>
          <cell r="E132">
            <v>770668857.55000007</v>
          </cell>
          <cell r="F132">
            <v>112834640.18000001</v>
          </cell>
          <cell r="G132">
            <v>0</v>
          </cell>
          <cell r="H132">
            <v>0</v>
          </cell>
          <cell r="I132">
            <v>112834640.18000001</v>
          </cell>
          <cell r="J132">
            <v>0</v>
          </cell>
          <cell r="K132">
            <v>883503497.73000014</v>
          </cell>
        </row>
        <row r="133">
          <cell r="B133" t="str">
            <v>R_C1b_0071_2a</v>
          </cell>
          <cell r="C133" t="str">
            <v>Due From Us Bran &amp; Ag Of Frgn Bnks                          R_C1b_0071_2a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B134">
            <v>142009</v>
          </cell>
          <cell r="C134" t="str">
            <v>Us Bank Checking                                            142009</v>
          </cell>
          <cell r="D134">
            <v>562827.34</v>
          </cell>
          <cell r="E134">
            <v>598163.85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598163.85</v>
          </cell>
        </row>
        <row r="135">
          <cell r="B135">
            <v>142540</v>
          </cell>
          <cell r="C135" t="str">
            <v>S/T Investments Us Bank                                     142540</v>
          </cell>
          <cell r="D135">
            <v>5279730.7</v>
          </cell>
          <cell r="E135">
            <v>5279730.7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5279730.7</v>
          </cell>
        </row>
        <row r="136">
          <cell r="B136">
            <v>144610</v>
          </cell>
          <cell r="C136" t="str">
            <v>Fhlb Main Account                                           144610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B137">
            <v>144649</v>
          </cell>
          <cell r="C137" t="str">
            <v>Coll Pledge Acct - 7037                                     144649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B138">
            <v>144650</v>
          </cell>
          <cell r="C138" t="str">
            <v>Bus Money Market - 7037                                     144650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B139">
            <v>144655</v>
          </cell>
          <cell r="C139" t="str">
            <v>Sdic Money Market - 7030                                    144655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B140">
            <v>144670</v>
          </cell>
          <cell r="C140" t="str">
            <v>Euro Sov - Shusa Ckg                                        144670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B141">
            <v>144852</v>
          </cell>
          <cell r="C141" t="str">
            <v>Fhlb- Mac                                                   144852</v>
          </cell>
          <cell r="D141">
            <v>505003.65</v>
          </cell>
          <cell r="E141">
            <v>505003.65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505003.65</v>
          </cell>
        </row>
        <row r="142">
          <cell r="B142">
            <v>148002</v>
          </cell>
          <cell r="C142" t="str">
            <v>Fhlb Cd Par                                                 148002</v>
          </cell>
          <cell r="D142">
            <v>20000000</v>
          </cell>
          <cell r="E142">
            <v>20000000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20000000</v>
          </cell>
        </row>
        <row r="143">
          <cell r="B143">
            <v>148003</v>
          </cell>
          <cell r="C143" t="str">
            <v>Fhlb Cd Discount                                            148003</v>
          </cell>
          <cell r="D143">
            <v>-90208.320000000007</v>
          </cell>
          <cell r="E143">
            <v>-90208.320000000007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-90208.320000000007</v>
          </cell>
        </row>
        <row r="144">
          <cell r="B144">
            <v>150014</v>
          </cell>
          <cell r="C144" t="str">
            <v>Sov Bancorp Bus Ckg -7037                                   150014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B145">
            <v>150016</v>
          </cell>
          <cell r="C145" t="str">
            <v>Sovereign Checking - 7708                                   150016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B146">
            <v>150017</v>
          </cell>
          <cell r="C146" t="str">
            <v>Sovereign Ckg Ma - 7708                                     150017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B147">
            <v>150024</v>
          </cell>
          <cell r="C147" t="str">
            <v>Sovereign Checking - 7752                                   150024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B148">
            <v>150070</v>
          </cell>
          <cell r="C148" t="str">
            <v>Sov Bank Ck- Mtg Remit                                      150070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B149">
            <v>150071</v>
          </cell>
          <cell r="C149" t="str">
            <v>Sov Bank Ck Sbo Remit                                       150071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B150">
            <v>152611</v>
          </cell>
          <cell r="C150" t="str">
            <v>Sov Checking Icb - 7774                                     152611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B151">
            <v>153060</v>
          </cell>
          <cell r="C151" t="str">
            <v>Fhlb Ny - 1st Dewitt                                        153060</v>
          </cell>
          <cell r="D151">
            <v>1480190.72</v>
          </cell>
          <cell r="E151">
            <v>1480190.72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1480190.72</v>
          </cell>
        </row>
        <row r="152">
          <cell r="B152">
            <v>153062</v>
          </cell>
          <cell r="C152" t="str">
            <v>Fhlb Ny- Icb                                                153062</v>
          </cell>
          <cell r="D152">
            <v>2289071.77</v>
          </cell>
          <cell r="E152">
            <v>2289071.77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2289071.77</v>
          </cell>
        </row>
        <row r="153">
          <cell r="B153">
            <v>154051</v>
          </cell>
          <cell r="C153" t="str">
            <v>Checking - Sov Lease                                        154051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B154">
            <v>154052</v>
          </cell>
          <cell r="C154" t="str">
            <v>Checking - Shiloh Iii                                       154052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B155">
            <v>154300</v>
          </cell>
          <cell r="C155" t="str">
            <v>Checking - Punta Lima                                       154300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B156" t="str">
            <v>R_C1b_0071_2b</v>
          </cell>
          <cell r="C156" t="str">
            <v>Due From Oth Comm &amp; Dep Inst In Us                          R_C1b_0071_2b</v>
          </cell>
          <cell r="D156">
            <v>30026615.859999999</v>
          </cell>
          <cell r="E156">
            <v>30061952.369999886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30061952.369999886</v>
          </cell>
        </row>
        <row r="157">
          <cell r="B157" t="str">
            <v>R_C1b_0071_3a</v>
          </cell>
          <cell r="C157" t="str">
            <v>Due From Frgn Bran Of Oth Us Bnks                           R_C1b_0071_3a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B158" t="str">
            <v>R_C1b_0071_3b</v>
          </cell>
          <cell r="C158" t="str">
            <v>Due From Other Bnks In Frgn Cntries                         R_C1b_0071_3b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B159">
            <v>142074</v>
          </cell>
          <cell r="C159" t="str">
            <v>Fed Res Excess Res Bal                                      142074</v>
          </cell>
          <cell r="D159">
            <v>2591916799.29</v>
          </cell>
          <cell r="E159">
            <v>2591916799.29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2591916799.29</v>
          </cell>
        </row>
        <row r="160">
          <cell r="B160" t="str">
            <v>R_C1b_0071_4</v>
          </cell>
          <cell r="C160" t="str">
            <v>Due From Frb                                                R_C1b_0071_4</v>
          </cell>
          <cell r="D160">
            <v>2591916799.29</v>
          </cell>
          <cell r="E160">
            <v>2591916799.29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2591916799.29</v>
          </cell>
        </row>
        <row r="161">
          <cell r="B161" t="str">
            <v>R_C1b_0071</v>
          </cell>
          <cell r="C161" t="str">
            <v>Interest-Bearing Balances                                   R_C1b_0071</v>
          </cell>
          <cell r="D161">
            <v>2621943415.1500001</v>
          </cell>
          <cell r="E161">
            <v>2621978751.6599998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2621978751.6599998</v>
          </cell>
        </row>
        <row r="162">
          <cell r="B162" t="str">
            <v>R_C1</v>
          </cell>
          <cell r="C162" t="str">
            <v>Cash And Bal Due From Dep Instit                            R_C1</v>
          </cell>
          <cell r="D162">
            <v>3392606086.25</v>
          </cell>
          <cell r="E162">
            <v>3392647609.21</v>
          </cell>
          <cell r="F162">
            <v>112834640.18000001</v>
          </cell>
          <cell r="G162">
            <v>0</v>
          </cell>
          <cell r="H162">
            <v>0</v>
          </cell>
          <cell r="I162">
            <v>112834640.18000001</v>
          </cell>
          <cell r="J162">
            <v>0</v>
          </cell>
          <cell r="K162">
            <v>3505482249.3899999</v>
          </cell>
        </row>
        <row r="163">
          <cell r="B163">
            <v>178532</v>
          </cell>
          <cell r="C163" t="str">
            <v>Corestates Goodwill                                         178532</v>
          </cell>
          <cell r="D163">
            <v>64085483.350000001</v>
          </cell>
          <cell r="E163">
            <v>64085483.350000001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64085483.350000001</v>
          </cell>
        </row>
        <row r="164">
          <cell r="B164">
            <v>178533</v>
          </cell>
          <cell r="C164" t="str">
            <v>Berkeley 11/95 Goodwill                                     178533</v>
          </cell>
          <cell r="D164">
            <v>3400739.72</v>
          </cell>
          <cell r="E164">
            <v>3400739.72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3400739.72</v>
          </cell>
        </row>
        <row r="165">
          <cell r="B165">
            <v>178534</v>
          </cell>
          <cell r="C165" t="str">
            <v>1st Dewitt Goodwill                                         178534</v>
          </cell>
          <cell r="D165">
            <v>1099628.6299999999</v>
          </cell>
          <cell r="E165">
            <v>1099628.6299999999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1099628.6299999999</v>
          </cell>
        </row>
        <row r="166">
          <cell r="B166">
            <v>178630</v>
          </cell>
          <cell r="C166" t="str">
            <v>Goodwill-Afd &amp; Mainline                                     178630</v>
          </cell>
          <cell r="D166">
            <v>25806618.84</v>
          </cell>
          <cell r="E166">
            <v>25806618.84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25806618.84</v>
          </cell>
        </row>
        <row r="167">
          <cell r="B167">
            <v>178631</v>
          </cell>
          <cell r="C167" t="str">
            <v>Shadow Lawn Goodwill                                        178631</v>
          </cell>
          <cell r="D167">
            <v>51974050.859999999</v>
          </cell>
          <cell r="E167">
            <v>51974050.859999999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51974050.859999999</v>
          </cell>
        </row>
        <row r="168">
          <cell r="B168">
            <v>178632</v>
          </cell>
          <cell r="C168" t="str">
            <v>United/Nassau Goodwill                                      178632</v>
          </cell>
          <cell r="D168">
            <v>41881</v>
          </cell>
          <cell r="E168">
            <v>41881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41881</v>
          </cell>
        </row>
        <row r="169">
          <cell r="B169">
            <v>178636</v>
          </cell>
          <cell r="C169" t="str">
            <v>Home Unity Goodwill                                         178636</v>
          </cell>
          <cell r="D169">
            <v>4231990.96</v>
          </cell>
          <cell r="E169">
            <v>4231990.96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4231990.96</v>
          </cell>
        </row>
        <row r="170">
          <cell r="B170">
            <v>178640</v>
          </cell>
          <cell r="C170" t="str">
            <v>Colonial Goodwill                                           178640</v>
          </cell>
          <cell r="D170">
            <v>1977088.72</v>
          </cell>
          <cell r="E170">
            <v>1977088.72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1977088.72</v>
          </cell>
        </row>
        <row r="171">
          <cell r="B171">
            <v>178642</v>
          </cell>
          <cell r="C171" t="str">
            <v>Goodwill - Peoples                                          178642</v>
          </cell>
          <cell r="D171">
            <v>27356583.920000002</v>
          </cell>
          <cell r="E171">
            <v>27356583.920000002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27356583.920000002</v>
          </cell>
        </row>
        <row r="172">
          <cell r="B172">
            <v>178650</v>
          </cell>
          <cell r="C172" t="str">
            <v>Goodwill - Sbne                                             178650</v>
          </cell>
          <cell r="D172">
            <v>826435378.75</v>
          </cell>
          <cell r="E172">
            <v>826435378.75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826435378.75</v>
          </cell>
        </row>
        <row r="173">
          <cell r="B173">
            <v>178652</v>
          </cell>
          <cell r="C173" t="str">
            <v>Goodwill Main Street                                        178652</v>
          </cell>
          <cell r="D173">
            <v>67604135.290000007</v>
          </cell>
          <cell r="E173">
            <v>67604135.290000007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67604135.290000007</v>
          </cell>
        </row>
        <row r="174">
          <cell r="B174">
            <v>178658</v>
          </cell>
          <cell r="C174" t="str">
            <v>Goodwill First Essex                                        178658</v>
          </cell>
          <cell r="D174">
            <v>258303024.28999999</v>
          </cell>
          <cell r="E174">
            <v>258303024.28999999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258303024.28999999</v>
          </cell>
        </row>
        <row r="175">
          <cell r="B175">
            <v>178660</v>
          </cell>
          <cell r="C175" t="str">
            <v>Goodwill Seacoast                                           178660</v>
          </cell>
          <cell r="D175">
            <v>174208938.53999999</v>
          </cell>
          <cell r="E175">
            <v>174208938.53999999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174208938.53999999</v>
          </cell>
        </row>
        <row r="176">
          <cell r="B176">
            <v>178662</v>
          </cell>
          <cell r="C176" t="str">
            <v>Goodwill Waypoint                                           178662</v>
          </cell>
          <cell r="D176">
            <v>588632877.50999999</v>
          </cell>
          <cell r="E176">
            <v>609494996.14999998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609494996.14999998</v>
          </cell>
        </row>
        <row r="177">
          <cell r="B177">
            <v>178663</v>
          </cell>
          <cell r="C177" t="str">
            <v>Goodwill- Bacc                                              178663</v>
          </cell>
          <cell r="D177">
            <v>13262666.24</v>
          </cell>
          <cell r="E177">
            <v>13262666.24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13262666.24</v>
          </cell>
        </row>
        <row r="178">
          <cell r="B178">
            <v>178666</v>
          </cell>
          <cell r="C178" t="str">
            <v>Goodwill- Icb                                               178666</v>
          </cell>
          <cell r="D178">
            <v>1340937831.3</v>
          </cell>
          <cell r="E178">
            <v>1341867231.3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1341867231.3</v>
          </cell>
        </row>
        <row r="179">
          <cell r="B179">
            <v>178675</v>
          </cell>
          <cell r="C179" t="str">
            <v>Goodwill - Scusa                                            178675</v>
          </cell>
          <cell r="D179">
            <v>0</v>
          </cell>
          <cell r="E179">
            <v>0</v>
          </cell>
          <cell r="F179">
            <v>11919982.119999999</v>
          </cell>
          <cell r="G179">
            <v>0</v>
          </cell>
          <cell r="H179">
            <v>5473276477.8000002</v>
          </cell>
          <cell r="I179">
            <v>5485196459.9200001</v>
          </cell>
          <cell r="J179">
            <v>0</v>
          </cell>
          <cell r="K179">
            <v>5485196459.9200001</v>
          </cell>
        </row>
        <row r="180">
          <cell r="B180">
            <v>178676</v>
          </cell>
          <cell r="C180" t="str">
            <v>Goodwill - Rl                                               178676</v>
          </cell>
          <cell r="D180">
            <v>0</v>
          </cell>
          <cell r="E180">
            <v>0</v>
          </cell>
          <cell r="F180">
            <v>62135573.18</v>
          </cell>
          <cell r="G180">
            <v>0</v>
          </cell>
          <cell r="H180">
            <v>-62135573.18</v>
          </cell>
          <cell r="I180">
            <v>0</v>
          </cell>
          <cell r="J180">
            <v>0</v>
          </cell>
          <cell r="K180">
            <v>0</v>
          </cell>
        </row>
        <row r="181">
          <cell r="B181">
            <v>178700</v>
          </cell>
          <cell r="C181" t="str">
            <v>Accum Dep - Gw Sbne                                         178700</v>
          </cell>
          <cell r="D181">
            <v>-47481506.520000003</v>
          </cell>
          <cell r="E181">
            <v>-47481506.520000003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-47481506.520000003</v>
          </cell>
        </row>
        <row r="182">
          <cell r="B182">
            <v>180300</v>
          </cell>
          <cell r="C182" t="str">
            <v>Yardley Purchase Adj                                        180300</v>
          </cell>
          <cell r="D182">
            <v>759769.86</v>
          </cell>
          <cell r="E182">
            <v>759769.86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759769.86</v>
          </cell>
        </row>
        <row r="183">
          <cell r="B183" t="str">
            <v>R_C10a_3163</v>
          </cell>
          <cell r="C183" t="str">
            <v>Goodwill                                                    R_C10a_3163</v>
          </cell>
          <cell r="D183">
            <v>3402637181.2600002</v>
          </cell>
          <cell r="E183">
            <v>3424428699.9000001</v>
          </cell>
          <cell r="F183">
            <v>74055555.299999997</v>
          </cell>
          <cell r="G183">
            <v>0</v>
          </cell>
          <cell r="H183">
            <v>5411140904.6199999</v>
          </cell>
          <cell r="I183">
            <v>5485196459.9200001</v>
          </cell>
          <cell r="J183">
            <v>0</v>
          </cell>
          <cell r="K183">
            <v>8909625159.8199997</v>
          </cell>
        </row>
        <row r="184">
          <cell r="B184">
            <v>188500</v>
          </cell>
          <cell r="C184" t="str">
            <v>Single Family Msr                                           188500</v>
          </cell>
          <cell r="D184">
            <v>134775207.06999999</v>
          </cell>
          <cell r="E184">
            <v>134775207.06999999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134775207.06999999</v>
          </cell>
        </row>
        <row r="185">
          <cell r="B185">
            <v>188502</v>
          </cell>
          <cell r="C185" t="str">
            <v>Nantucket Msr                                               188502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B186">
            <v>188506</v>
          </cell>
          <cell r="C186" t="str">
            <v>Closed Mtg Serv Right Multi Fam                             188506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B187">
            <v>188507</v>
          </cell>
          <cell r="C187" t="str">
            <v>Closed Msr Mf - Valuation Allow                             188507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B188">
            <v>188524</v>
          </cell>
          <cell r="C188" t="str">
            <v>Closed Pmsr-Impairment Re                                   188524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B189">
            <v>188550</v>
          </cell>
          <cell r="C189" t="str">
            <v>Closed Purch Mtg Svcg (Pm                                   188550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B190" t="str">
            <v>R_CM2a1_A590</v>
          </cell>
          <cell r="C190" t="str">
            <v>Estimated Fv Of Mtg Srvcing Assets                          R_CM2a1_A590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B191" t="str">
            <v>R_CM2a_3164</v>
          </cell>
          <cell r="C191" t="str">
            <v>Mortgage Servicing Assets                                   R_CM2a_3164</v>
          </cell>
          <cell r="D191">
            <v>134775207.06999999</v>
          </cell>
          <cell r="E191">
            <v>134775207.06999999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134775207.06999999</v>
          </cell>
        </row>
        <row r="192">
          <cell r="B192">
            <v>178677</v>
          </cell>
          <cell r="C192" t="str">
            <v>Purch Cc Relationship                                       178677</v>
          </cell>
          <cell r="D192">
            <v>14204628.710000001</v>
          </cell>
          <cell r="E192">
            <v>14204628.710000001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14204628.710000001</v>
          </cell>
        </row>
        <row r="193">
          <cell r="B193">
            <v>178678</v>
          </cell>
          <cell r="C193" t="str">
            <v>Amortization Pccr                                           178678</v>
          </cell>
          <cell r="D193">
            <v>-9925553.8200000003</v>
          </cell>
          <cell r="E193">
            <v>-9925553.8200000003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-9925553.8200000003</v>
          </cell>
        </row>
        <row r="194">
          <cell r="B194" t="str">
            <v>R_CM2b1_PCCR</v>
          </cell>
          <cell r="C194" t="str">
            <v>Purch Cred Cards                                            R_CM2b1_PCCR</v>
          </cell>
          <cell r="D194">
            <v>4279074.8900000006</v>
          </cell>
          <cell r="E194">
            <v>4279074.8900000006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4279074.8900000006</v>
          </cell>
        </row>
        <row r="195">
          <cell r="B195" t="str">
            <v>R_CM2b_B026</v>
          </cell>
          <cell r="C195" t="str">
            <v>Purch Cred Card &amp; Nonmtg Srcv                               R_CM2b_B026</v>
          </cell>
          <cell r="D195">
            <v>4279074.8900000006</v>
          </cell>
          <cell r="E195">
            <v>4279074.8900000006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4279074.8900000006</v>
          </cell>
        </row>
        <row r="196">
          <cell r="B196">
            <v>163512</v>
          </cell>
          <cell r="C196" t="str">
            <v>Produban Mx In-Process                                      163512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B197">
            <v>163513</v>
          </cell>
          <cell r="C197" t="str">
            <v>Produban Sp In-Process                                      163513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B198">
            <v>165259</v>
          </cell>
          <cell r="C198" t="str">
            <v>Closed Santander Pr Softwar                                 165259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B199">
            <v>178682</v>
          </cell>
          <cell r="C199" t="str">
            <v>Closed Intangible Sw &amp; Tech                                 178682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B200">
            <v>163061</v>
          </cell>
          <cell r="C200" t="str">
            <v>Geoban - In Process                                         163061</v>
          </cell>
          <cell r="D200">
            <v>1807048.6</v>
          </cell>
          <cell r="E200">
            <v>1807048.6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1807048.6</v>
          </cell>
        </row>
        <row r="201">
          <cell r="B201">
            <v>163500</v>
          </cell>
          <cell r="C201" t="str">
            <v>Software Pip                                                163500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B202">
            <v>163508</v>
          </cell>
          <cell r="C202" t="str">
            <v>Isban Us In-Process                                         163508</v>
          </cell>
          <cell r="D202">
            <v>17268507.09</v>
          </cell>
          <cell r="E202">
            <v>17268507.09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17268507.09</v>
          </cell>
        </row>
        <row r="203">
          <cell r="B203">
            <v>163509</v>
          </cell>
          <cell r="C203" t="str">
            <v>Isban Madrid In-Process                                     163509</v>
          </cell>
          <cell r="D203">
            <v>34756422.630000003</v>
          </cell>
          <cell r="E203">
            <v>34756422.630000003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34756422.630000003</v>
          </cell>
        </row>
        <row r="204">
          <cell r="B204">
            <v>163510</v>
          </cell>
          <cell r="C204" t="str">
            <v>Non Banking Software Pip                                    163510</v>
          </cell>
          <cell r="D204">
            <v>1405159.91</v>
          </cell>
          <cell r="E204">
            <v>1405159.91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1405159.91</v>
          </cell>
        </row>
        <row r="205">
          <cell r="B205">
            <v>163511</v>
          </cell>
          <cell r="C205" t="str">
            <v>Produban Us In-Process                                      163511</v>
          </cell>
          <cell r="D205">
            <v>207456.66</v>
          </cell>
          <cell r="E205">
            <v>207456.66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207456.66</v>
          </cell>
        </row>
        <row r="206">
          <cell r="B206">
            <v>164085</v>
          </cell>
          <cell r="C206" t="str">
            <v>Software - Ff&amp;E                                             164085</v>
          </cell>
          <cell r="D206">
            <v>14608770.949999999</v>
          </cell>
          <cell r="E206">
            <v>14608770.949999999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14608770.949999999</v>
          </cell>
        </row>
        <row r="207">
          <cell r="B207">
            <v>164105</v>
          </cell>
          <cell r="C207" t="str">
            <v>Software - Accum Depr                                       164105</v>
          </cell>
          <cell r="D207">
            <v>-7703102.6200000001</v>
          </cell>
          <cell r="E207">
            <v>-7703102.6200000001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-7703102.6200000001</v>
          </cell>
        </row>
        <row r="208">
          <cell r="B208">
            <v>165005</v>
          </cell>
          <cell r="C208" t="str">
            <v>Non Banking Software                                        165005</v>
          </cell>
          <cell r="D208">
            <v>43400615.579999998</v>
          </cell>
          <cell r="E208">
            <v>43400615.579999998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43400615.579999998</v>
          </cell>
        </row>
        <row r="209">
          <cell r="B209">
            <v>165007</v>
          </cell>
          <cell r="C209" t="str">
            <v>Isban Us Software                                           165007</v>
          </cell>
          <cell r="D209">
            <v>149435567.72</v>
          </cell>
          <cell r="E209">
            <v>149435567.72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149435567.72</v>
          </cell>
        </row>
        <row r="210">
          <cell r="B210">
            <v>165008</v>
          </cell>
          <cell r="C210" t="str">
            <v>Isbank Madrid Software                                      165008</v>
          </cell>
          <cell r="D210">
            <v>249112781.37</v>
          </cell>
          <cell r="E210">
            <v>249112781.37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249112781.37</v>
          </cell>
        </row>
        <row r="211">
          <cell r="B211">
            <v>165011</v>
          </cell>
          <cell r="C211" t="str">
            <v>Produban Us Software                                        165011</v>
          </cell>
          <cell r="D211">
            <v>18456357.219999999</v>
          </cell>
          <cell r="E211">
            <v>18456357.219999999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18456357.219999999</v>
          </cell>
        </row>
        <row r="212">
          <cell r="B212">
            <v>165012</v>
          </cell>
          <cell r="C212" t="str">
            <v>Produban Mx Software                                        165012</v>
          </cell>
          <cell r="D212">
            <v>60948217.960000001</v>
          </cell>
          <cell r="E212">
            <v>60948217.960000001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60948217.960000001</v>
          </cell>
        </row>
        <row r="213">
          <cell r="B213">
            <v>165013</v>
          </cell>
          <cell r="C213" t="str">
            <v>Produban Sp Software                                        165013</v>
          </cell>
          <cell r="D213">
            <v>27529873.489999998</v>
          </cell>
          <cell r="E213">
            <v>27529873.489999998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27529873.489999998</v>
          </cell>
        </row>
        <row r="214">
          <cell r="B214">
            <v>165061</v>
          </cell>
          <cell r="C214" t="str">
            <v>Geoban Madrid Software                                      165061</v>
          </cell>
          <cell r="D214">
            <v>37595148.539999999</v>
          </cell>
          <cell r="E214">
            <v>37595148.539999999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37595148.539999999</v>
          </cell>
        </row>
        <row r="215">
          <cell r="B215">
            <v>165105</v>
          </cell>
          <cell r="C215" t="str">
            <v>Accum Depr Non Banking Sw                                   165105</v>
          </cell>
          <cell r="D215">
            <v>-31916378.199999999</v>
          </cell>
          <cell r="E215">
            <v>-31916378.199999999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-31916378.199999999</v>
          </cell>
        </row>
        <row r="216">
          <cell r="B216">
            <v>165106</v>
          </cell>
          <cell r="C216" t="str">
            <v>Isban Uk Software Accum                                     165106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B217">
            <v>165107</v>
          </cell>
          <cell r="C217" t="str">
            <v>Isban Us Software Accum                                     165107</v>
          </cell>
          <cell r="D217">
            <v>-56564152.829999998</v>
          </cell>
          <cell r="E217">
            <v>-56564152.829999998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-56564152.829999998</v>
          </cell>
        </row>
        <row r="218">
          <cell r="B218">
            <v>165108</v>
          </cell>
          <cell r="C218" t="str">
            <v>Isban Madrid Software Acc                                   165108</v>
          </cell>
          <cell r="D218">
            <v>-80994885.170000002</v>
          </cell>
          <cell r="E218">
            <v>-80994885.170000002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-80994885.170000002</v>
          </cell>
        </row>
        <row r="219">
          <cell r="B219">
            <v>165111</v>
          </cell>
          <cell r="C219" t="str">
            <v>Produban Us Sw Accum Depr                                   165111</v>
          </cell>
          <cell r="D219">
            <v>-8646137.8399999999</v>
          </cell>
          <cell r="E219">
            <v>-8646137.8399999999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-8646137.8399999999</v>
          </cell>
        </row>
        <row r="220">
          <cell r="B220">
            <v>165112</v>
          </cell>
          <cell r="C220" t="str">
            <v>Produban Mx Sw Accum Depr                                   165112</v>
          </cell>
          <cell r="D220">
            <v>-29089523.239999998</v>
          </cell>
          <cell r="E220">
            <v>-29089523.239999998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-29089523.239999998</v>
          </cell>
        </row>
        <row r="221">
          <cell r="B221">
            <v>165113</v>
          </cell>
          <cell r="C221" t="str">
            <v>Produban Sp Sw Accum Depr                                   165113</v>
          </cell>
          <cell r="D221">
            <v>-11329312.59</v>
          </cell>
          <cell r="E221">
            <v>-11329312.59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-11329312.59</v>
          </cell>
        </row>
        <row r="222">
          <cell r="B222">
            <v>165161</v>
          </cell>
          <cell r="C222" t="str">
            <v>Geoban Madr Sw Accum Depr                                   165161</v>
          </cell>
          <cell r="D222">
            <v>-13983596.52</v>
          </cell>
          <cell r="E222">
            <v>-13983596.52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-13983596.52</v>
          </cell>
        </row>
        <row r="223">
          <cell r="B223">
            <v>164086</v>
          </cell>
          <cell r="C223" t="str">
            <v>Cap Sw Develop Costs                                        164086</v>
          </cell>
          <cell r="D223">
            <v>0</v>
          </cell>
          <cell r="E223">
            <v>0</v>
          </cell>
          <cell r="F223">
            <v>11595165.34</v>
          </cell>
          <cell r="G223">
            <v>0</v>
          </cell>
          <cell r="H223">
            <v>0</v>
          </cell>
          <cell r="I223">
            <v>11595165.34</v>
          </cell>
          <cell r="J223">
            <v>0</v>
          </cell>
          <cell r="K223">
            <v>11595165.34</v>
          </cell>
        </row>
        <row r="224">
          <cell r="B224">
            <v>164186</v>
          </cell>
          <cell r="C224" t="str">
            <v>Accum Depre Capital Cost                                    164186</v>
          </cell>
          <cell r="D224">
            <v>0</v>
          </cell>
          <cell r="E224">
            <v>0</v>
          </cell>
          <cell r="F224">
            <v>-11591237.710000001</v>
          </cell>
          <cell r="G224">
            <v>0</v>
          </cell>
          <cell r="H224">
            <v>0</v>
          </cell>
          <cell r="I224">
            <v>-11591237.710000001</v>
          </cell>
          <cell r="J224">
            <v>0</v>
          </cell>
          <cell r="K224">
            <v>-11591237.710000001</v>
          </cell>
        </row>
        <row r="225">
          <cell r="B225">
            <v>178680</v>
          </cell>
          <cell r="C225" t="str">
            <v>3rd Party Serv Intangible                                   178680</v>
          </cell>
          <cell r="D225">
            <v>0</v>
          </cell>
          <cell r="E225">
            <v>0</v>
          </cell>
          <cell r="F225">
            <v>7353000</v>
          </cell>
          <cell r="G225">
            <v>0</v>
          </cell>
          <cell r="H225">
            <v>-7353000</v>
          </cell>
          <cell r="I225">
            <v>0</v>
          </cell>
          <cell r="J225">
            <v>0</v>
          </cell>
          <cell r="K225">
            <v>0</v>
          </cell>
        </row>
        <row r="226">
          <cell r="B226">
            <v>178681</v>
          </cell>
          <cell r="C226" t="str">
            <v>Intangible Sw &amp; Tech Amor                                   178681</v>
          </cell>
          <cell r="D226">
            <v>0</v>
          </cell>
          <cell r="E226">
            <v>0</v>
          </cell>
          <cell r="F226">
            <v>-7353000.7999999998</v>
          </cell>
          <cell r="G226">
            <v>0</v>
          </cell>
          <cell r="H226">
            <v>7353000.7999999998</v>
          </cell>
          <cell r="I226">
            <v>0</v>
          </cell>
          <cell r="J226">
            <v>0</v>
          </cell>
          <cell r="K226">
            <v>0</v>
          </cell>
        </row>
        <row r="227">
          <cell r="B227">
            <v>178683</v>
          </cell>
          <cell r="C227" t="str">
            <v>Intangibles-Capital Sw Costs                                178683</v>
          </cell>
          <cell r="D227">
            <v>0</v>
          </cell>
          <cell r="E227">
            <v>0</v>
          </cell>
          <cell r="F227">
            <v>18094191.239999998</v>
          </cell>
          <cell r="G227">
            <v>0</v>
          </cell>
          <cell r="H227">
            <v>0</v>
          </cell>
          <cell r="I227">
            <v>18094191.239999998</v>
          </cell>
          <cell r="J227">
            <v>0</v>
          </cell>
          <cell r="K227">
            <v>18094191.239999998</v>
          </cell>
        </row>
        <row r="228">
          <cell r="B228">
            <v>178684</v>
          </cell>
          <cell r="C228" t="str">
            <v>Intangibles-Cap Sw Costs Amort                              178684</v>
          </cell>
          <cell r="D228">
            <v>0</v>
          </cell>
          <cell r="E228">
            <v>0</v>
          </cell>
          <cell r="F228">
            <v>-7169397.2699999996</v>
          </cell>
          <cell r="G228">
            <v>0</v>
          </cell>
          <cell r="H228">
            <v>0</v>
          </cell>
          <cell r="I228">
            <v>-7169397.2699999996</v>
          </cell>
          <cell r="J228">
            <v>0</v>
          </cell>
          <cell r="K228">
            <v>-7169397.2699999996</v>
          </cell>
        </row>
        <row r="229">
          <cell r="B229">
            <v>178718</v>
          </cell>
          <cell r="C229" t="str">
            <v>Intang - It Platforms &amp; Sys                                 178718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39000000</v>
          </cell>
          <cell r="I229">
            <v>39000000</v>
          </cell>
          <cell r="J229">
            <v>0</v>
          </cell>
          <cell r="K229">
            <v>39000000</v>
          </cell>
        </row>
        <row r="230">
          <cell r="B230">
            <v>178719</v>
          </cell>
          <cell r="C230" t="str">
            <v>Intang - It Platforms &amp; Sys Amort                           178719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-1666666.66</v>
          </cell>
          <cell r="I230">
            <v>-1666666.66</v>
          </cell>
          <cell r="J230">
            <v>0</v>
          </cell>
          <cell r="K230">
            <v>-1666666.66</v>
          </cell>
        </row>
        <row r="231">
          <cell r="B231" t="str">
            <v>R_CM2c1_Software</v>
          </cell>
          <cell r="C231" t="str">
            <v>Software                                                    R_CM2c1_Software</v>
          </cell>
          <cell r="D231">
            <v>416304838.70999998</v>
          </cell>
          <cell r="E231">
            <v>416304838.70999998</v>
          </cell>
          <cell r="F231">
            <v>10928720.799999997</v>
          </cell>
          <cell r="G231">
            <v>0</v>
          </cell>
          <cell r="H231">
            <v>37333334.140000001</v>
          </cell>
          <cell r="I231">
            <v>48262054.939999998</v>
          </cell>
          <cell r="J231">
            <v>0</v>
          </cell>
          <cell r="K231">
            <v>464566893.64999998</v>
          </cell>
        </row>
        <row r="232">
          <cell r="B232">
            <v>178300</v>
          </cell>
          <cell r="C232" t="str">
            <v>Icb Non-Compete Intangibl                                   178300</v>
          </cell>
          <cell r="D232">
            <v>141666.68</v>
          </cell>
          <cell r="E232">
            <v>141666.68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141666.68</v>
          </cell>
        </row>
        <row r="233">
          <cell r="B233">
            <v>178653</v>
          </cell>
          <cell r="C233" t="str">
            <v>Cdi Main Street                                             178653</v>
          </cell>
          <cell r="D233">
            <v>10669368</v>
          </cell>
          <cell r="E233">
            <v>10669368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10669368</v>
          </cell>
        </row>
        <row r="234">
          <cell r="B234">
            <v>178656</v>
          </cell>
          <cell r="C234" t="str">
            <v>Core Deposits-Shadow Lawn                                   178656</v>
          </cell>
          <cell r="D234">
            <v>78874</v>
          </cell>
          <cell r="E234">
            <v>78874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78874</v>
          </cell>
        </row>
        <row r="235">
          <cell r="B235">
            <v>178657</v>
          </cell>
          <cell r="C235" t="str">
            <v>Core Deposit First Essex                                    178657</v>
          </cell>
          <cell r="D235">
            <v>4489374</v>
          </cell>
          <cell r="E235">
            <v>4489374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4489374</v>
          </cell>
        </row>
        <row r="236">
          <cell r="B236">
            <v>178659</v>
          </cell>
          <cell r="C236" t="str">
            <v>Core Dep Int Seacoast                                       178659</v>
          </cell>
          <cell r="D236">
            <v>13611436.140000001</v>
          </cell>
          <cell r="E236">
            <v>13611436.140000001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13611436.140000001</v>
          </cell>
        </row>
        <row r="237">
          <cell r="B237">
            <v>178661</v>
          </cell>
          <cell r="C237" t="str">
            <v>Cdi - Waypoint                                              178661</v>
          </cell>
          <cell r="D237">
            <v>11159670.359999999</v>
          </cell>
          <cell r="E237">
            <v>11159670.359999999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11159670.359999999</v>
          </cell>
        </row>
        <row r="238">
          <cell r="B238">
            <v>178664</v>
          </cell>
          <cell r="C238" t="str">
            <v>Core Dep Intangible Icb                                     178664</v>
          </cell>
          <cell r="D238">
            <v>199091335</v>
          </cell>
          <cell r="E238">
            <v>199091335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199091335</v>
          </cell>
        </row>
        <row r="239">
          <cell r="B239">
            <v>178702</v>
          </cell>
          <cell r="C239" t="str">
            <v>Accum Amortization Cdi                                      178702</v>
          </cell>
          <cell r="D239">
            <v>-220977314.05000001</v>
          </cell>
          <cell r="E239">
            <v>-220977314.05000001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-220977314.05000001</v>
          </cell>
        </row>
        <row r="240">
          <cell r="B240" t="str">
            <v>R_CM2c2_CDI</v>
          </cell>
          <cell r="C240" t="str">
            <v>Core Deposit Intangibles                                    R_CM2c2_CDI</v>
          </cell>
          <cell r="D240">
            <v>18264410.129999995</v>
          </cell>
          <cell r="E240">
            <v>18264410.129999995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18264410.129999995</v>
          </cell>
        </row>
        <row r="241">
          <cell r="B241">
            <v>178250</v>
          </cell>
          <cell r="C241" t="str">
            <v>Lease Intangible                                            178250</v>
          </cell>
          <cell r="D241">
            <v>15562333.050000001</v>
          </cell>
          <cell r="E241">
            <v>15562333.050000001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15562333.050000001</v>
          </cell>
        </row>
        <row r="242">
          <cell r="B242">
            <v>178674</v>
          </cell>
          <cell r="C242" t="str">
            <v>Trade Name - Amort                                          178674</v>
          </cell>
          <cell r="D242">
            <v>0</v>
          </cell>
          <cell r="E242">
            <v>0</v>
          </cell>
          <cell r="F242">
            <v>-2347000.21</v>
          </cell>
          <cell r="G242">
            <v>0</v>
          </cell>
          <cell r="H242">
            <v>2347000.21</v>
          </cell>
          <cell r="I242">
            <v>0</v>
          </cell>
          <cell r="J242">
            <v>0</v>
          </cell>
          <cell r="K242">
            <v>0</v>
          </cell>
        </row>
        <row r="243">
          <cell r="B243">
            <v>178679</v>
          </cell>
          <cell r="C243" t="str">
            <v>Trade Name                                                  178679</v>
          </cell>
          <cell r="D243">
            <v>0</v>
          </cell>
          <cell r="E243">
            <v>0</v>
          </cell>
          <cell r="F243">
            <v>40647000</v>
          </cell>
          <cell r="G243">
            <v>0</v>
          </cell>
          <cell r="H243">
            <v>-40647000</v>
          </cell>
          <cell r="I243">
            <v>0</v>
          </cell>
          <cell r="J243">
            <v>0</v>
          </cell>
          <cell r="K243">
            <v>0</v>
          </cell>
        </row>
        <row r="244">
          <cell r="B244">
            <v>178703</v>
          </cell>
          <cell r="C244" t="str">
            <v>Accum Amort Leases                                          178703</v>
          </cell>
          <cell r="D244">
            <v>-8876946.1899999995</v>
          </cell>
          <cell r="E244">
            <v>-8876946.1899999995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-8876946.1899999995</v>
          </cell>
        </row>
        <row r="245">
          <cell r="B245">
            <v>178704</v>
          </cell>
          <cell r="C245" t="str">
            <v>Intangibles-Aggregate Relationships                         178704</v>
          </cell>
          <cell r="D245">
            <v>0</v>
          </cell>
          <cell r="E245">
            <v>0</v>
          </cell>
          <cell r="F245">
            <v>12400000</v>
          </cell>
          <cell r="G245">
            <v>0</v>
          </cell>
          <cell r="H245">
            <v>-12400000</v>
          </cell>
          <cell r="I245">
            <v>0</v>
          </cell>
          <cell r="J245">
            <v>0</v>
          </cell>
          <cell r="K245">
            <v>0</v>
          </cell>
        </row>
        <row r="246">
          <cell r="B246">
            <v>178705</v>
          </cell>
          <cell r="C246" t="str">
            <v>Intangibles-Aggreg Reiat Amort                              178705</v>
          </cell>
          <cell r="D246">
            <v>0</v>
          </cell>
          <cell r="E246">
            <v>0</v>
          </cell>
          <cell r="F246">
            <v>-7233332.79</v>
          </cell>
          <cell r="G246">
            <v>0</v>
          </cell>
          <cell r="H246">
            <v>7233332.79</v>
          </cell>
          <cell r="I246">
            <v>0</v>
          </cell>
          <cell r="J246">
            <v>0</v>
          </cell>
          <cell r="K246">
            <v>0</v>
          </cell>
        </row>
        <row r="247">
          <cell r="B247">
            <v>178706</v>
          </cell>
          <cell r="C247" t="str">
            <v>Intang - Dealer Network                                     178706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470000000</v>
          </cell>
          <cell r="I247">
            <v>470000000</v>
          </cell>
          <cell r="J247">
            <v>0</v>
          </cell>
          <cell r="K247">
            <v>470000000</v>
          </cell>
        </row>
        <row r="248">
          <cell r="B248">
            <v>178707</v>
          </cell>
          <cell r="C248" t="str">
            <v>Intang- Dealer Network Amort                                178707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-1500000</v>
          </cell>
          <cell r="I248">
            <v>-1500000</v>
          </cell>
          <cell r="J248">
            <v>0</v>
          </cell>
          <cell r="K248">
            <v>-1500000</v>
          </cell>
        </row>
        <row r="249">
          <cell r="B249">
            <v>178708</v>
          </cell>
          <cell r="C249" t="str">
            <v>Intang - Chrysler Relationship                              178708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B250">
            <v>178709</v>
          </cell>
          <cell r="C250" t="str">
            <v>Intang - Chrysler Relat Amort                               178709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B251">
            <v>178710</v>
          </cell>
          <cell r="C251" t="str">
            <v>Intang - Carmax Relationship                                178710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110000000</v>
          </cell>
          <cell r="I251">
            <v>110000000</v>
          </cell>
          <cell r="J251">
            <v>0</v>
          </cell>
          <cell r="K251">
            <v>110000000</v>
          </cell>
        </row>
        <row r="252">
          <cell r="B252">
            <v>178711</v>
          </cell>
          <cell r="C252" t="str">
            <v>Intang - Carmax Relat Amort                                 178711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-2619047.62</v>
          </cell>
          <cell r="I252">
            <v>-2619047.62</v>
          </cell>
          <cell r="J252">
            <v>0</v>
          </cell>
          <cell r="K252">
            <v>-2619047.62</v>
          </cell>
        </row>
        <row r="253">
          <cell r="B253">
            <v>178714</v>
          </cell>
          <cell r="C253" t="str">
            <v>Intang - Roadloans Trade Name                               178714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50000000</v>
          </cell>
          <cell r="I253">
            <v>50000000</v>
          </cell>
          <cell r="J253">
            <v>0</v>
          </cell>
          <cell r="K253">
            <v>50000000</v>
          </cell>
        </row>
        <row r="254">
          <cell r="B254">
            <v>178715</v>
          </cell>
          <cell r="C254" t="str">
            <v>Intang- Roadloans Trade Name Amort                          178715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B255">
            <v>178716</v>
          </cell>
          <cell r="C255" t="str">
            <v>Intang - Scusa Trade Name                                   178716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B256">
            <v>178717</v>
          </cell>
          <cell r="C256" t="str">
            <v>Intang- Scusa Trade Name Amort                              178717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B257">
            <v>178722</v>
          </cell>
          <cell r="C257" t="str">
            <v>Intang - Assembled Workforce                                178722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B258">
            <v>178723</v>
          </cell>
          <cell r="C258" t="str">
            <v>Intang - Assembled Workforce Amort                          178723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B259">
            <v>171919</v>
          </cell>
          <cell r="C259" t="str">
            <v>Chrysler Upfront Payment                                    171919</v>
          </cell>
          <cell r="D259">
            <v>0</v>
          </cell>
          <cell r="E259">
            <v>0</v>
          </cell>
          <cell r="F259">
            <v>150000000</v>
          </cell>
          <cell r="G259">
            <v>0</v>
          </cell>
          <cell r="H259">
            <v>0</v>
          </cell>
          <cell r="I259">
            <v>150000000</v>
          </cell>
          <cell r="J259">
            <v>0</v>
          </cell>
          <cell r="K259">
            <v>150000000</v>
          </cell>
        </row>
        <row r="260">
          <cell r="B260">
            <v>171920</v>
          </cell>
          <cell r="C260" t="str">
            <v>Chrysler Upfront Pymt Amort                                 171920</v>
          </cell>
          <cell r="D260">
            <v>0</v>
          </cell>
          <cell r="E260">
            <v>0</v>
          </cell>
          <cell r="F260">
            <v>-5872068.75</v>
          </cell>
          <cell r="G260">
            <v>0</v>
          </cell>
          <cell r="H260">
            <v>0</v>
          </cell>
          <cell r="I260">
            <v>-5872068.75</v>
          </cell>
          <cell r="J260">
            <v>0</v>
          </cell>
          <cell r="K260">
            <v>-5872068.75</v>
          </cell>
        </row>
        <row r="261">
          <cell r="B261">
            <v>171921</v>
          </cell>
          <cell r="C261" t="str">
            <v>Cc Upfrontaccumamort-Dlrcon/Re                              171921</v>
          </cell>
          <cell r="D261">
            <v>0</v>
          </cell>
          <cell r="E261">
            <v>0</v>
          </cell>
          <cell r="F261">
            <v>-128858.81</v>
          </cell>
          <cell r="G261">
            <v>0</v>
          </cell>
          <cell r="H261">
            <v>0</v>
          </cell>
          <cell r="I261">
            <v>-128858.81</v>
          </cell>
          <cell r="J261">
            <v>0</v>
          </cell>
          <cell r="K261">
            <v>-128858.81</v>
          </cell>
        </row>
        <row r="262">
          <cell r="B262">
            <v>171922</v>
          </cell>
          <cell r="C262" t="str">
            <v>Cc Upfront Accum Amort-Dlrothr                              171922</v>
          </cell>
          <cell r="D262">
            <v>0</v>
          </cell>
          <cell r="E262">
            <v>0</v>
          </cell>
          <cell r="F262">
            <v>-232226.56</v>
          </cell>
          <cell r="G262">
            <v>0</v>
          </cell>
          <cell r="H262">
            <v>0</v>
          </cell>
          <cell r="I262">
            <v>-232226.56</v>
          </cell>
          <cell r="J262">
            <v>0</v>
          </cell>
          <cell r="K262">
            <v>-232226.56</v>
          </cell>
        </row>
        <row r="263">
          <cell r="B263" t="str">
            <v>R_CM2c3_MiscIntng</v>
          </cell>
          <cell r="C263" t="str">
            <v>Miscellaneous Other Intangibles                             R_CM2c3_MiscIntng</v>
          </cell>
          <cell r="D263">
            <v>6685386.8600000013</v>
          </cell>
          <cell r="E263">
            <v>6685386.8600000013</v>
          </cell>
          <cell r="F263">
            <v>179716666.99000001</v>
          </cell>
          <cell r="G263">
            <v>0</v>
          </cell>
          <cell r="H263">
            <v>582414285.38</v>
          </cell>
          <cell r="I263">
            <v>762130952.37</v>
          </cell>
          <cell r="J263">
            <v>0</v>
          </cell>
          <cell r="K263">
            <v>768816339.23000002</v>
          </cell>
        </row>
        <row r="264">
          <cell r="B264" t="str">
            <v>R_CM2c_5507</v>
          </cell>
          <cell r="C264" t="str">
            <v>Other Identifiable Intang Assets                            R_CM2c_5507</v>
          </cell>
          <cell r="D264">
            <v>441254635.69999999</v>
          </cell>
          <cell r="E264">
            <v>441254635.69999999</v>
          </cell>
          <cell r="F264">
            <v>190645387.79000002</v>
          </cell>
          <cell r="G264">
            <v>0</v>
          </cell>
          <cell r="H264">
            <v>619747619.51999998</v>
          </cell>
          <cell r="I264">
            <v>810393007.30999994</v>
          </cell>
          <cell r="J264">
            <v>0</v>
          </cell>
          <cell r="K264">
            <v>1251647643.01</v>
          </cell>
        </row>
        <row r="265">
          <cell r="B265" t="str">
            <v>R_CM2</v>
          </cell>
          <cell r="C265" t="str">
            <v>Intangible Assets Other Than Gw                             R_CM2</v>
          </cell>
          <cell r="D265">
            <v>580308917.65999997</v>
          </cell>
          <cell r="E265">
            <v>580308917.65999997</v>
          </cell>
          <cell r="F265">
            <v>190645387.79000002</v>
          </cell>
          <cell r="G265">
            <v>0</v>
          </cell>
          <cell r="H265">
            <v>619747619.51999998</v>
          </cell>
          <cell r="I265">
            <v>810393007.30999994</v>
          </cell>
          <cell r="J265">
            <v>0</v>
          </cell>
          <cell r="K265">
            <v>1390701924.97</v>
          </cell>
        </row>
        <row r="266">
          <cell r="B266" t="str">
            <v>R_C10b_0426</v>
          </cell>
          <cell r="C266" t="str">
            <v>Other Intangible Assets                                     R_C10b_0426</v>
          </cell>
          <cell r="D266">
            <v>580308917.65999997</v>
          </cell>
          <cell r="E266">
            <v>580308917.65999997</v>
          </cell>
          <cell r="F266">
            <v>190645387.79000002</v>
          </cell>
          <cell r="G266">
            <v>0</v>
          </cell>
          <cell r="H266">
            <v>619747619.51999998</v>
          </cell>
          <cell r="I266">
            <v>810393007.30999994</v>
          </cell>
          <cell r="J266">
            <v>0</v>
          </cell>
          <cell r="K266">
            <v>1390701924.97</v>
          </cell>
        </row>
        <row r="267">
          <cell r="B267" t="str">
            <v>R_C10</v>
          </cell>
          <cell r="C267" t="str">
            <v>Intangible Assets:                                          R_C10</v>
          </cell>
          <cell r="D267">
            <v>3982946098.9200001</v>
          </cell>
          <cell r="E267">
            <v>4004737617.5599999</v>
          </cell>
          <cell r="F267">
            <v>264700943.09000003</v>
          </cell>
          <cell r="G267">
            <v>0</v>
          </cell>
          <cell r="H267">
            <v>6030888524.1399994</v>
          </cell>
          <cell r="I267">
            <v>6295589467.2299995</v>
          </cell>
          <cell r="J267">
            <v>0</v>
          </cell>
          <cell r="K267">
            <v>10300327084.789999</v>
          </cell>
        </row>
        <row r="268">
          <cell r="B268">
            <v>107014</v>
          </cell>
          <cell r="C268" t="str">
            <v>Acc Int Inter Ln Sov/Sta                                    107014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B269">
            <v>107017</v>
          </cell>
          <cell r="C269" t="str">
            <v>Acc Int Inter Ln Sov/Lmi                                    107017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B270">
            <v>107018</v>
          </cell>
          <cell r="C270" t="str">
            <v>Acc Int A Note Cay                                          107018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B271">
            <v>107019</v>
          </cell>
          <cell r="C271" t="str">
            <v>Accrued Int Ln Cayman                                       107019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B272">
            <v>107020</v>
          </cell>
          <cell r="C272" t="str">
            <v>Accrued Int Ln Cayman                                       107020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B273">
            <v>107021</v>
          </cell>
          <cell r="C273" t="str">
            <v>Acc Int Loan - Sov Bank                                     107021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B274">
            <v>107026</v>
          </cell>
          <cell r="C274" t="str">
            <v>Int Rec From Sov Bank                                       107026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B275">
            <v>107032</v>
          </cell>
          <cell r="C275" t="str">
            <v>Acc Int Afs Comm Real Est                                   107032</v>
          </cell>
          <cell r="D275">
            <v>14652015.75</v>
          </cell>
          <cell r="E275">
            <v>14652015.75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14652015.75</v>
          </cell>
        </row>
        <row r="276">
          <cell r="B276">
            <v>107035</v>
          </cell>
          <cell r="C276" t="str">
            <v>Accrued Int Cre - Reit H                                    107035</v>
          </cell>
          <cell r="D276">
            <v>431499.82</v>
          </cell>
          <cell r="E276">
            <v>431499.82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431499.82</v>
          </cell>
        </row>
        <row r="277">
          <cell r="B277">
            <v>107040</v>
          </cell>
          <cell r="C277" t="str">
            <v>Int Rec Mtg S Reit Fx Ori                                   107040</v>
          </cell>
          <cell r="D277">
            <v>342818.61</v>
          </cell>
          <cell r="E277">
            <v>342818.61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342818.61</v>
          </cell>
        </row>
        <row r="278">
          <cell r="B278">
            <v>107041</v>
          </cell>
          <cell r="C278" t="str">
            <v>Int Rec Mtg S Reit-Nj Fx                                    107041</v>
          </cell>
          <cell r="D278">
            <v>74200.070000000007</v>
          </cell>
          <cell r="E278">
            <v>74200.070000000007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74200.070000000007</v>
          </cell>
        </row>
        <row r="279">
          <cell r="B279">
            <v>107042</v>
          </cell>
          <cell r="C279" t="str">
            <v>Int Rec Mtg S Reit Fx Pur                                   107042</v>
          </cell>
          <cell r="D279">
            <v>17498.240000000002</v>
          </cell>
          <cell r="E279">
            <v>17498.240000000002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17498.240000000002</v>
          </cell>
        </row>
        <row r="280">
          <cell r="B280">
            <v>107043</v>
          </cell>
          <cell r="C280" t="str">
            <v>Int Rec Mtg S Reit-Nj Pur                                   107043</v>
          </cell>
          <cell r="D280">
            <v>46352.1</v>
          </cell>
          <cell r="E280">
            <v>46352.1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46352.1</v>
          </cell>
        </row>
        <row r="281">
          <cell r="B281">
            <v>107046</v>
          </cell>
          <cell r="C281" t="str">
            <v>Int Rec Mtg S Reit Arm Or                                   107046</v>
          </cell>
          <cell r="D281">
            <v>1413211.29</v>
          </cell>
          <cell r="E281">
            <v>1413211.29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1413211.29</v>
          </cell>
        </row>
        <row r="282">
          <cell r="B282">
            <v>107047</v>
          </cell>
          <cell r="C282" t="str">
            <v>Int Rec Mtg S Reit-Nj Arm                                   107047</v>
          </cell>
          <cell r="D282">
            <v>645.53</v>
          </cell>
          <cell r="E282">
            <v>645.53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645.53</v>
          </cell>
        </row>
        <row r="283">
          <cell r="B283">
            <v>107048</v>
          </cell>
          <cell r="C283" t="str">
            <v>Int Rec Mtg Reit Arm Pur                                    107048</v>
          </cell>
          <cell r="D283">
            <v>250606.53</v>
          </cell>
          <cell r="E283">
            <v>250606.53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250606.53</v>
          </cell>
        </row>
        <row r="284">
          <cell r="B284">
            <v>107049</v>
          </cell>
          <cell r="C284" t="str">
            <v>Int-Rc Mtg S Reitnj Ar Pu                                   107049</v>
          </cell>
          <cell r="D284">
            <v>76488.7</v>
          </cell>
          <cell r="E284">
            <v>76488.7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76488.7</v>
          </cell>
        </row>
        <row r="285">
          <cell r="B285">
            <v>107051</v>
          </cell>
          <cell r="C285" t="str">
            <v>Accrued Interest - Ml                                       107051</v>
          </cell>
          <cell r="D285">
            <v>0</v>
          </cell>
          <cell r="E285">
            <v>311107.34999999998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311107.34999999998</v>
          </cell>
        </row>
        <row r="286">
          <cell r="B286">
            <v>107052</v>
          </cell>
          <cell r="C286" t="str">
            <v>Accrued Int Sovereign                                       107052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B287">
            <v>107057</v>
          </cell>
          <cell r="C287" t="str">
            <v>Accrued Int Sov Borrowing                                   107057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B288">
            <v>107058</v>
          </cell>
          <cell r="C288" t="str">
            <v>Accrued Int Loan - Svb                                      107058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B289">
            <v>107059</v>
          </cell>
          <cell r="C289" t="str">
            <v>Accrued Interest Itercom                                    107059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B290">
            <v>107062</v>
          </cell>
          <cell r="C290" t="str">
            <v>Elimin Int Shusa Int                                        107062</v>
          </cell>
          <cell r="D290">
            <v>0</v>
          </cell>
          <cell r="E290">
            <v>-311107.34999999998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-311107.34999999998</v>
          </cell>
        </row>
        <row r="291">
          <cell r="B291">
            <v>107071</v>
          </cell>
          <cell r="C291" t="str">
            <v>Acc Int Scdc Ln To Sov Bk                                   107071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B292">
            <v>107073</v>
          </cell>
          <cell r="C292" t="str">
            <v>Acc Int Interco Ln Iccr                                     107073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B293">
            <v>107083</v>
          </cell>
          <cell r="C293" t="str">
            <v>Int Rec Mtg Sbs Ireit F O                                   107083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B294">
            <v>107085</v>
          </cell>
          <cell r="C294" t="str">
            <v>Interco Interest Rec Icic                                   107085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107121</v>
          </cell>
          <cell r="C295" t="str">
            <v>Int Rec Mtg S Hfs Fxd Ori                                   107121</v>
          </cell>
          <cell r="D295">
            <v>42096.54</v>
          </cell>
          <cell r="E295">
            <v>42096.54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42096.54</v>
          </cell>
        </row>
        <row r="296">
          <cell r="B296">
            <v>107123</v>
          </cell>
          <cell r="C296" t="str">
            <v>Int Rec Mtg S Hfs Fx Pur                                    107123</v>
          </cell>
          <cell r="D296">
            <v>1786.92</v>
          </cell>
          <cell r="E296">
            <v>1786.92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1786.92</v>
          </cell>
        </row>
        <row r="297">
          <cell r="B297">
            <v>107125</v>
          </cell>
          <cell r="C297" t="str">
            <v>Int Rec Mtg S Hfs Arm Ori                                   107125</v>
          </cell>
          <cell r="D297">
            <v>1851.43</v>
          </cell>
          <cell r="E297">
            <v>1851.43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1851.43</v>
          </cell>
        </row>
        <row r="298">
          <cell r="B298">
            <v>107127</v>
          </cell>
          <cell r="C298" t="str">
            <v>Int Rec Mtg S Hfs Arm Pur                                   107127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B299">
            <v>107138</v>
          </cell>
          <cell r="C299" t="str">
            <v>Int Rec Mtg Sbs Fxd Orig                                    107138</v>
          </cell>
          <cell r="D299">
            <v>42074842.109999999</v>
          </cell>
          <cell r="E299">
            <v>42074842.109999999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42074842.109999999</v>
          </cell>
        </row>
        <row r="300">
          <cell r="B300">
            <v>107139</v>
          </cell>
          <cell r="C300" t="str">
            <v>Int Rec Mtg Sbs Biw Fxd O                                   107139</v>
          </cell>
          <cell r="D300">
            <v>100165.9</v>
          </cell>
          <cell r="E300">
            <v>100165.9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100165.9</v>
          </cell>
        </row>
        <row r="301">
          <cell r="B301">
            <v>107140</v>
          </cell>
          <cell r="C301" t="str">
            <v>Int Rec Mtg S Int Only Fo                                   107140</v>
          </cell>
          <cell r="D301">
            <v>1329887.8700000001</v>
          </cell>
          <cell r="E301">
            <v>1329887.8700000001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1329887.8700000001</v>
          </cell>
        </row>
        <row r="302">
          <cell r="B302">
            <v>107141</v>
          </cell>
          <cell r="C302" t="str">
            <v>Int Rec Mtg Sbs Fxd Purch                                   107141</v>
          </cell>
          <cell r="D302">
            <v>5281006.7</v>
          </cell>
          <cell r="E302">
            <v>5281006.7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5281006.7</v>
          </cell>
        </row>
        <row r="303">
          <cell r="B303">
            <v>107142</v>
          </cell>
          <cell r="C303" t="str">
            <v>Int Rec Mtg Sbs Biw Fx Pu                                   107142</v>
          </cell>
          <cell r="D303">
            <v>707.01</v>
          </cell>
          <cell r="E303">
            <v>707.01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707.01</v>
          </cell>
        </row>
        <row r="304">
          <cell r="B304">
            <v>107143</v>
          </cell>
          <cell r="C304" t="str">
            <v>Int Rec Mtg S Int Only Fp                                   107143</v>
          </cell>
          <cell r="D304">
            <v>11422.4</v>
          </cell>
          <cell r="E304">
            <v>11422.4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11422.4</v>
          </cell>
        </row>
        <row r="305">
          <cell r="B305">
            <v>107144</v>
          </cell>
          <cell r="C305" t="str">
            <v>Int Rec Mtg Sms Arm Orig                                    107144</v>
          </cell>
          <cell r="D305">
            <v>11613578.189999999</v>
          </cell>
          <cell r="E305">
            <v>11613578.189999999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11613578.189999999</v>
          </cell>
        </row>
        <row r="306">
          <cell r="B306">
            <v>107145</v>
          </cell>
          <cell r="C306" t="str">
            <v>Int Rec Mtg Sbs Biw Arm O                                   107145</v>
          </cell>
          <cell r="D306">
            <v>6017.73</v>
          </cell>
          <cell r="E306">
            <v>6017.73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6017.73</v>
          </cell>
        </row>
        <row r="307">
          <cell r="B307">
            <v>107146</v>
          </cell>
          <cell r="C307" t="str">
            <v>Int Rec Mtg S Int Only Ao                                   107146</v>
          </cell>
          <cell r="D307">
            <v>4320705.84</v>
          </cell>
          <cell r="E307">
            <v>4320705.84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4320705.84</v>
          </cell>
        </row>
        <row r="308">
          <cell r="B308">
            <v>107147</v>
          </cell>
          <cell r="C308" t="str">
            <v>Int Rec Mtg Sbs Arm Purch                                   107147</v>
          </cell>
          <cell r="D308">
            <v>1019415.4</v>
          </cell>
          <cell r="E308">
            <v>1019415.4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1019415.4</v>
          </cell>
        </row>
        <row r="309">
          <cell r="B309">
            <v>107149</v>
          </cell>
          <cell r="C309" t="str">
            <v>Int Rec Mtg S Int Only Ap                                   107149</v>
          </cell>
          <cell r="D309">
            <v>695885.24</v>
          </cell>
          <cell r="E309">
            <v>695885.24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695885.24</v>
          </cell>
        </row>
        <row r="310">
          <cell r="B310">
            <v>107240</v>
          </cell>
          <cell r="C310" t="str">
            <v>San Portf Tdr Int Receivable Fixed                          107240</v>
          </cell>
          <cell r="D310">
            <v>7487228.9299999997</v>
          </cell>
          <cell r="E310">
            <v>7487228.9299999997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7487228.9299999997</v>
          </cell>
        </row>
        <row r="311">
          <cell r="B311">
            <v>107241</v>
          </cell>
          <cell r="C311" t="str">
            <v>Sfc Port Tdr Int Receivable Fixed                           107241</v>
          </cell>
          <cell r="D311">
            <v>401110.41</v>
          </cell>
          <cell r="E311">
            <v>401110.41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401110.41</v>
          </cell>
        </row>
        <row r="312">
          <cell r="B312">
            <v>107301</v>
          </cell>
          <cell r="C312" t="str">
            <v>Air Multi-Family-Fixed-Mc                                   107301</v>
          </cell>
          <cell r="D312">
            <v>4521747.34</v>
          </cell>
          <cell r="E312">
            <v>4521747.34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4521747.34</v>
          </cell>
        </row>
        <row r="313">
          <cell r="B313">
            <v>107302</v>
          </cell>
          <cell r="C313" t="str">
            <v>Air Multi-Family-Adj - Mc                                   107302</v>
          </cell>
          <cell r="D313">
            <v>106660.71</v>
          </cell>
          <cell r="E313">
            <v>106660.71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106660.71</v>
          </cell>
        </row>
        <row r="314">
          <cell r="B314">
            <v>107305</v>
          </cell>
          <cell r="C314" t="str">
            <v>Air Lines Of Credit- Mc                                     107305</v>
          </cell>
          <cell r="D314">
            <v>307589.05</v>
          </cell>
          <cell r="E314">
            <v>307589.05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307589.05</v>
          </cell>
        </row>
        <row r="315">
          <cell r="B315">
            <v>107306</v>
          </cell>
          <cell r="C315" t="str">
            <v>Air Multi-Fam-Fix Act/360                                   107306</v>
          </cell>
          <cell r="D315">
            <v>26237882.59</v>
          </cell>
          <cell r="E315">
            <v>26237882.59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26237882.59</v>
          </cell>
        </row>
        <row r="316">
          <cell r="B316">
            <v>107307</v>
          </cell>
          <cell r="C316" t="str">
            <v>Air Multi-Fam-Adj Act/360                                   107307</v>
          </cell>
          <cell r="D316">
            <v>642258</v>
          </cell>
          <cell r="E316">
            <v>642258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642258</v>
          </cell>
        </row>
        <row r="317">
          <cell r="B317">
            <v>107309</v>
          </cell>
          <cell r="C317" t="str">
            <v>Air Mf - Bond Fix 30/360                                    107309</v>
          </cell>
          <cell r="D317">
            <v>24230.84</v>
          </cell>
          <cell r="E317">
            <v>24230.84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24230.84</v>
          </cell>
        </row>
        <row r="318">
          <cell r="B318">
            <v>107310</v>
          </cell>
          <cell r="C318" t="str">
            <v>Air Non-Res Mtg-Fixed- Mc                                   107310</v>
          </cell>
          <cell r="D318">
            <v>1741368.78</v>
          </cell>
          <cell r="E318">
            <v>1741368.78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1741368.78</v>
          </cell>
        </row>
        <row r="319">
          <cell r="B319">
            <v>107311</v>
          </cell>
          <cell r="C319" t="str">
            <v>Air Non-Res Mtg- Adj - Mc                                   107311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B320">
            <v>107313</v>
          </cell>
          <cell r="C320" t="str">
            <v>Air Non-Res Mtg-Oo-Fix-Mc                                   107313</v>
          </cell>
          <cell r="D320">
            <v>106301.21</v>
          </cell>
          <cell r="E320">
            <v>106301.21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106301.21</v>
          </cell>
        </row>
        <row r="321">
          <cell r="B321">
            <v>107315</v>
          </cell>
          <cell r="C321" t="str">
            <v>Air Nr Mtg Fixed Act/360                                    107315</v>
          </cell>
          <cell r="D321">
            <v>5335511.3</v>
          </cell>
          <cell r="E321">
            <v>5335511.3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5335511.3</v>
          </cell>
        </row>
        <row r="322">
          <cell r="B322">
            <v>107316</v>
          </cell>
          <cell r="C322" t="str">
            <v>Air Nr Mtg - Adj Act/360                                    107316</v>
          </cell>
          <cell r="D322">
            <v>368288.01</v>
          </cell>
          <cell r="E322">
            <v>368288.01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368288.01</v>
          </cell>
        </row>
        <row r="323">
          <cell r="B323">
            <v>107317</v>
          </cell>
          <cell r="C323" t="str">
            <v>Air Nr Mtg Oo F Act/360                                     107317</v>
          </cell>
          <cell r="D323">
            <v>4378.6499999999996</v>
          </cell>
          <cell r="E323">
            <v>4378.6499999999996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4378.6499999999996</v>
          </cell>
        </row>
        <row r="324">
          <cell r="B324">
            <v>107321</v>
          </cell>
          <cell r="C324" t="str">
            <v>Air 1-4 Fam Fix Act/360                                     107321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B325">
            <v>107324</v>
          </cell>
          <cell r="C325" t="str">
            <v>Air 1-4 Fam Fixed 30/360                                    107324</v>
          </cell>
          <cell r="D325">
            <v>17397.79</v>
          </cell>
          <cell r="E325">
            <v>17397.79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17397.79</v>
          </cell>
        </row>
        <row r="326">
          <cell r="B326">
            <v>107325</v>
          </cell>
          <cell r="C326" t="str">
            <v>Air Construction Ln Fixed                                   107325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B327">
            <v>107326</v>
          </cell>
          <cell r="C327" t="str">
            <v>Air Construction Loans Ad                                   107326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B328">
            <v>107330</v>
          </cell>
          <cell r="C328" t="str">
            <v>Accru Int Off Line Mf                                       107330</v>
          </cell>
          <cell r="D328">
            <v>10308.719999999999</v>
          </cell>
          <cell r="E328">
            <v>10308.719999999999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10308.719999999999</v>
          </cell>
        </row>
        <row r="329">
          <cell r="B329">
            <v>107331</v>
          </cell>
          <cell r="C329" t="str">
            <v>Accru Int Off Line Non Re                                   107331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B330">
            <v>107401</v>
          </cell>
          <cell r="C330" t="str">
            <v>Contra Air Mf -Fixed -Mc                                    107401</v>
          </cell>
          <cell r="D330">
            <v>-57595.58</v>
          </cell>
          <cell r="E330">
            <v>-57595.58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-57595.58</v>
          </cell>
        </row>
        <row r="331">
          <cell r="B331">
            <v>107402</v>
          </cell>
          <cell r="C331" t="str">
            <v>Contra Air Mf -Adj Mc                                       107402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B332">
            <v>107405</v>
          </cell>
          <cell r="C332" t="str">
            <v>Contra Air Loc - Mc                                         107405</v>
          </cell>
          <cell r="D332">
            <v>-14378.41</v>
          </cell>
          <cell r="E332">
            <v>-14378.41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-14378.41</v>
          </cell>
        </row>
        <row r="333">
          <cell r="B333">
            <v>107406</v>
          </cell>
          <cell r="C333" t="str">
            <v>Contra Air Mf Fx Act/360                                    107406</v>
          </cell>
          <cell r="D333">
            <v>-88078.96</v>
          </cell>
          <cell r="E333">
            <v>-88078.96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-88078.96</v>
          </cell>
        </row>
        <row r="334">
          <cell r="B334">
            <v>107407</v>
          </cell>
          <cell r="C334" t="str">
            <v>Contra Air Mf Aj Act/360                                    107407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B335">
            <v>107410</v>
          </cell>
          <cell r="C335" t="str">
            <v>Con Air Nonres Mtg Fx-Mc                                    107410</v>
          </cell>
          <cell r="D335">
            <v>-142788.43</v>
          </cell>
          <cell r="E335">
            <v>-142788.43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-142788.43</v>
          </cell>
        </row>
        <row r="336">
          <cell r="B336">
            <v>107413</v>
          </cell>
          <cell r="C336" t="str">
            <v>Con Air Nr Mtg Oo Fx-Mc                                     107413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B337">
            <v>107415</v>
          </cell>
          <cell r="C337" t="str">
            <v>Con Air Nr Mtg Fx A/360                                     107415</v>
          </cell>
          <cell r="D337">
            <v>-114312.38</v>
          </cell>
          <cell r="E337">
            <v>-114312.38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-114312.38</v>
          </cell>
        </row>
        <row r="338">
          <cell r="B338">
            <v>107416</v>
          </cell>
          <cell r="C338" t="str">
            <v>Con Air Nr Mtg Aj A/360                                     107416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B339">
            <v>107424</v>
          </cell>
          <cell r="C339" t="str">
            <v>Contra Air 1-4 Fix 30/360                                   107424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B340">
            <v>107430</v>
          </cell>
          <cell r="C340" t="str">
            <v>Con Air Int Off Line - Mf                                   107430</v>
          </cell>
          <cell r="D340">
            <v>-3481.46</v>
          </cell>
          <cell r="E340">
            <v>-3481.46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-3481.46</v>
          </cell>
        </row>
        <row r="341">
          <cell r="B341">
            <v>107520</v>
          </cell>
          <cell r="C341" t="str">
            <v>Int Rec Mtg Sbo Fxd Purch                                   107520</v>
          </cell>
          <cell r="D341">
            <v>961928.19000000006</v>
          </cell>
          <cell r="E341">
            <v>961928.19000000006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961928.19000000006</v>
          </cell>
        </row>
        <row r="342">
          <cell r="B342">
            <v>107521</v>
          </cell>
          <cell r="C342" t="str">
            <v>Int Rec Fleet/Bkb Fxd Pur                                   107521</v>
          </cell>
          <cell r="D342">
            <v>228621.68</v>
          </cell>
          <cell r="E342">
            <v>228621.68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228621.68</v>
          </cell>
        </row>
        <row r="343">
          <cell r="B343">
            <v>107524</v>
          </cell>
          <cell r="C343" t="str">
            <v>Int Rec Mtg Sbo Arm Purch                                   107524</v>
          </cell>
          <cell r="D343">
            <v>137876.59</v>
          </cell>
          <cell r="E343">
            <v>137876.59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137876.59</v>
          </cell>
        </row>
        <row r="344">
          <cell r="B344">
            <v>107525</v>
          </cell>
          <cell r="C344" t="str">
            <v>Int Rec Mtg Fleet/Bkb A P                                   107525</v>
          </cell>
          <cell r="D344">
            <v>84323.99</v>
          </cell>
          <cell r="E344">
            <v>84323.99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84323.99</v>
          </cell>
        </row>
        <row r="345">
          <cell r="B345">
            <v>107527</v>
          </cell>
          <cell r="C345" t="str">
            <v>Int Rec Mtg Fha/Va Reit A                                   107527</v>
          </cell>
          <cell r="D345">
            <v>834.32</v>
          </cell>
          <cell r="E345">
            <v>834.32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834.32</v>
          </cell>
        </row>
        <row r="346">
          <cell r="B346">
            <v>107580</v>
          </cell>
          <cell r="C346" t="str">
            <v>Int Rec Mtg Sbo Pars F P                                    107580</v>
          </cell>
          <cell r="D346">
            <v>152.94999999999999</v>
          </cell>
          <cell r="E346">
            <v>152.94999999999999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152.94999999999999</v>
          </cell>
        </row>
        <row r="347">
          <cell r="B347">
            <v>107581</v>
          </cell>
          <cell r="C347" t="str">
            <v>Int Rec Mtg Sbo Pars A P                                    107581</v>
          </cell>
          <cell r="D347">
            <v>2338.5700000000002</v>
          </cell>
          <cell r="E347">
            <v>2338.5700000000002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2338.5700000000002</v>
          </cell>
        </row>
        <row r="348">
          <cell r="B348">
            <v>107620</v>
          </cell>
          <cell r="C348" t="str">
            <v>Int Rec Almtg Sbo Fxd Pur                                   107620</v>
          </cell>
          <cell r="D348">
            <v>4930.8599999999997</v>
          </cell>
          <cell r="E348">
            <v>4930.8599999999997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4930.8599999999997</v>
          </cell>
        </row>
        <row r="349">
          <cell r="B349">
            <v>107655</v>
          </cell>
          <cell r="C349" t="str">
            <v>Air Cre Nmtc Scdc                                           107655</v>
          </cell>
          <cell r="D349">
            <v>18644.5</v>
          </cell>
          <cell r="E349">
            <v>18644.5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18644.5</v>
          </cell>
        </row>
        <row r="350">
          <cell r="B350">
            <v>107970</v>
          </cell>
          <cell r="C350" t="str">
            <v>Int Rec Mtg S Constr F O                                    107970</v>
          </cell>
          <cell r="D350">
            <v>220254.8</v>
          </cell>
          <cell r="E350">
            <v>220254.8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220254.8</v>
          </cell>
        </row>
        <row r="351">
          <cell r="B351">
            <v>107972</v>
          </cell>
          <cell r="C351" t="str">
            <v>Int Rec Mtg Sbs Constr Ao                                   107972</v>
          </cell>
          <cell r="D351">
            <v>253669.29</v>
          </cell>
          <cell r="E351">
            <v>253669.29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253669.29</v>
          </cell>
        </row>
        <row r="352">
          <cell r="B352">
            <v>109110</v>
          </cell>
          <cell r="C352" t="str">
            <v>Interest Reserve - Ml Lns                                   109110</v>
          </cell>
          <cell r="D352">
            <v>-70657795.829999998</v>
          </cell>
          <cell r="E352">
            <v>-70657795.829999998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-70657795.829999998</v>
          </cell>
        </row>
        <row r="353">
          <cell r="B353">
            <v>109111</v>
          </cell>
          <cell r="C353" t="str">
            <v>Nan Res For Uncol Int Mtg                                   109111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B354">
            <v>109112</v>
          </cell>
          <cell r="C354" t="str">
            <v>Nan Res Uncoll Int Cons                                     109112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B355">
            <v>109114</v>
          </cell>
          <cell r="C355" t="str">
            <v>Default Interest Reserve                                    109114</v>
          </cell>
          <cell r="D355">
            <v>-1391078.82</v>
          </cell>
          <cell r="E355">
            <v>-1391078.82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-1391078.82</v>
          </cell>
        </row>
        <row r="356">
          <cell r="B356">
            <v>125157</v>
          </cell>
          <cell r="C356" t="str">
            <v>Accrued Int C&amp;I Afs                                         125157</v>
          </cell>
          <cell r="D356">
            <v>285303.67999999999</v>
          </cell>
          <cell r="E356">
            <v>285303.67999999999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285303.67999999999</v>
          </cell>
        </row>
        <row r="357">
          <cell r="B357">
            <v>127606</v>
          </cell>
          <cell r="C357" t="str">
            <v>Closed Air Sm Bus Od Ne Fr A/60                             127606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B358">
            <v>128001</v>
          </cell>
          <cell r="C358" t="str">
            <v>Accrued Interest Mortgage                                   128001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B359">
            <v>128002</v>
          </cell>
          <cell r="C359" t="str">
            <v>Accrued Int Consumer                                        128002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B360">
            <v>128003</v>
          </cell>
          <cell r="C360" t="str">
            <v>Accrued Int Nan Com                                         128003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B361">
            <v>128007</v>
          </cell>
          <cell r="C361" t="str">
            <v>Pending Int Collected From Customer                         128007</v>
          </cell>
          <cell r="D361">
            <v>87592203.939999998</v>
          </cell>
          <cell r="E361">
            <v>87592203.939999998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87592203.939999998</v>
          </cell>
        </row>
        <row r="362">
          <cell r="B362">
            <v>128008</v>
          </cell>
          <cell r="C362" t="str">
            <v>Pending Interest (Pci)                                      128008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B363">
            <v>128015</v>
          </cell>
          <cell r="C363" t="str">
            <v>Accrued Int Warehouse Ln                                    128015</v>
          </cell>
          <cell r="D363">
            <v>686891.01</v>
          </cell>
          <cell r="E363">
            <v>686891.01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686891.01</v>
          </cell>
        </row>
        <row r="364">
          <cell r="B364">
            <v>128017</v>
          </cell>
          <cell r="C364" t="str">
            <v>Accrued Int Arm Purch Lan                                   128017</v>
          </cell>
          <cell r="D364">
            <v>9698.0400000000009</v>
          </cell>
          <cell r="E364">
            <v>9698.0400000000009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9698.0400000000009</v>
          </cell>
        </row>
        <row r="365">
          <cell r="B365">
            <v>128018</v>
          </cell>
          <cell r="C365" t="str">
            <v>Accr Int Reit Purch Land                                    128018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B366">
            <v>128019</v>
          </cell>
          <cell r="C366" t="str">
            <v>Accr Int Reit Purch Arm                                     128019</v>
          </cell>
          <cell r="D366">
            <v>908.85</v>
          </cell>
          <cell r="E366">
            <v>908.85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908.85</v>
          </cell>
        </row>
        <row r="367">
          <cell r="B367">
            <v>128020</v>
          </cell>
          <cell r="C367" t="str">
            <v>Accr Int Pur Equi-Con Lns                                   128020</v>
          </cell>
          <cell r="D367">
            <v>53891.26</v>
          </cell>
          <cell r="E367">
            <v>53891.26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53891.26</v>
          </cell>
        </row>
        <row r="368">
          <cell r="B368">
            <v>128024</v>
          </cell>
          <cell r="C368" t="str">
            <v>Cw Accr Int Pur Eq Con Ln                                   128024</v>
          </cell>
          <cell r="D368">
            <v>33643.07</v>
          </cell>
          <cell r="E368">
            <v>33643.07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33643.07</v>
          </cell>
        </row>
        <row r="369">
          <cell r="B369">
            <v>128031</v>
          </cell>
          <cell r="C369" t="str">
            <v>Accr Int-Fixed Hm Eq Pur                                    128031</v>
          </cell>
          <cell r="D369">
            <v>1685785.78</v>
          </cell>
          <cell r="E369">
            <v>1685785.78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1685785.78</v>
          </cell>
        </row>
        <row r="370">
          <cell r="B370">
            <v>128032</v>
          </cell>
          <cell r="C370" t="str">
            <v>Acc Int Auto Sbo Caf-Ne                                     128032</v>
          </cell>
          <cell r="D370">
            <v>450125.87</v>
          </cell>
          <cell r="E370">
            <v>450125.87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450125.87</v>
          </cell>
        </row>
        <row r="371">
          <cell r="B371">
            <v>128033</v>
          </cell>
          <cell r="C371" t="str">
            <v>Acc Int Other Inst Sbo-Ne                                   128033</v>
          </cell>
          <cell r="D371">
            <v>589.67999999999995</v>
          </cell>
          <cell r="E371">
            <v>589.67999999999995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589.67999999999995</v>
          </cell>
        </row>
        <row r="372">
          <cell r="B372">
            <v>128038</v>
          </cell>
          <cell r="C372" t="str">
            <v>Closed Accrued Int Loc - Ne                                 128038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B373">
            <v>128039</v>
          </cell>
          <cell r="C373" t="str">
            <v>Accrued Int Install                                         128039</v>
          </cell>
          <cell r="D373">
            <v>44921886.659999996</v>
          </cell>
          <cell r="E373">
            <v>44921886.659999996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44921886.659999996</v>
          </cell>
        </row>
        <row r="374">
          <cell r="B374">
            <v>128040</v>
          </cell>
          <cell r="C374" t="str">
            <v>Closed Interest Receivable - Il                             128040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B375">
            <v>128041</v>
          </cell>
          <cell r="C375" t="str">
            <v>Closed Accrued Int Installments                             128041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B376">
            <v>128055</v>
          </cell>
          <cell r="C376" t="str">
            <v>Acc Int Instal Sbo Caf-Rv                                   128055</v>
          </cell>
          <cell r="D376">
            <v>7793212.2800000003</v>
          </cell>
          <cell r="E376">
            <v>7793212.2800000003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7793212.2800000003</v>
          </cell>
        </row>
        <row r="377">
          <cell r="B377">
            <v>128064</v>
          </cell>
          <cell r="C377" t="str">
            <v>Accrued Int Floor Pn Sec                                    128064</v>
          </cell>
          <cell r="D377">
            <v>640992.14</v>
          </cell>
          <cell r="E377">
            <v>640992.14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640992.14</v>
          </cell>
        </row>
        <row r="378">
          <cell r="B378">
            <v>128065</v>
          </cell>
          <cell r="C378" t="str">
            <v>Contra Accrued Fp Sec                                       128065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B379">
            <v>128070</v>
          </cell>
          <cell r="C379" t="str">
            <v>Air F Ag Pr&amp;Ot Lns To Fa                                    128070</v>
          </cell>
          <cell r="D379">
            <v>2304.77</v>
          </cell>
          <cell r="E379">
            <v>2304.77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2304.77</v>
          </cell>
        </row>
        <row r="380">
          <cell r="B380">
            <v>128083</v>
          </cell>
          <cell r="C380" t="str">
            <v>Closed Misc Interest Rec                                    128083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B381">
            <v>128084</v>
          </cell>
          <cell r="C381" t="str">
            <v>Int Rec - Loans/Inv                                         128084</v>
          </cell>
          <cell r="D381">
            <v>0</v>
          </cell>
          <cell r="E381">
            <v>0</v>
          </cell>
          <cell r="F381">
            <v>146751556.09999999</v>
          </cell>
          <cell r="G381">
            <v>0</v>
          </cell>
          <cell r="H381">
            <v>0</v>
          </cell>
          <cell r="I381">
            <v>146751556.09999999</v>
          </cell>
          <cell r="J381">
            <v>0</v>
          </cell>
          <cell r="K381">
            <v>146751556.09999999</v>
          </cell>
        </row>
        <row r="382">
          <cell r="B382">
            <v>128085</v>
          </cell>
          <cell r="C382" t="str">
            <v>Real Estate Accrued Int Income                              128085</v>
          </cell>
          <cell r="D382">
            <v>0</v>
          </cell>
          <cell r="E382">
            <v>0</v>
          </cell>
          <cell r="F382">
            <v>89823</v>
          </cell>
          <cell r="G382">
            <v>0</v>
          </cell>
          <cell r="H382">
            <v>0</v>
          </cell>
          <cell r="I382">
            <v>89823</v>
          </cell>
          <cell r="J382">
            <v>0</v>
          </cell>
          <cell r="K382">
            <v>89823</v>
          </cell>
        </row>
        <row r="383">
          <cell r="B383">
            <v>128086</v>
          </cell>
          <cell r="C383" t="str">
            <v>Working Capital Accrued Int Income                          128086</v>
          </cell>
          <cell r="D383">
            <v>0</v>
          </cell>
          <cell r="E383">
            <v>0</v>
          </cell>
          <cell r="F383">
            <v>37727.07</v>
          </cell>
          <cell r="G383">
            <v>0</v>
          </cell>
          <cell r="H383">
            <v>0</v>
          </cell>
          <cell r="I383">
            <v>37727.07</v>
          </cell>
          <cell r="J383">
            <v>0</v>
          </cell>
          <cell r="K383">
            <v>37727.07</v>
          </cell>
        </row>
        <row r="384">
          <cell r="B384">
            <v>128087</v>
          </cell>
          <cell r="C384" t="str">
            <v>Lines Of Credit Accrued Int Income                          128087</v>
          </cell>
          <cell r="D384">
            <v>0</v>
          </cell>
          <cell r="E384">
            <v>0</v>
          </cell>
          <cell r="F384">
            <v>1589.01</v>
          </cell>
          <cell r="G384">
            <v>0</v>
          </cell>
          <cell r="H384">
            <v>0</v>
          </cell>
          <cell r="I384">
            <v>1589.01</v>
          </cell>
          <cell r="J384">
            <v>0</v>
          </cell>
          <cell r="K384">
            <v>1589.01</v>
          </cell>
        </row>
        <row r="385">
          <cell r="B385">
            <v>128088</v>
          </cell>
          <cell r="C385" t="str">
            <v>Real Estate Accd Int Inc - Const                            128088</v>
          </cell>
          <cell r="D385">
            <v>0</v>
          </cell>
          <cell r="E385">
            <v>0</v>
          </cell>
          <cell r="F385">
            <v>13462.18</v>
          </cell>
          <cell r="G385">
            <v>0</v>
          </cell>
          <cell r="H385">
            <v>0</v>
          </cell>
          <cell r="I385">
            <v>13462.18</v>
          </cell>
          <cell r="J385">
            <v>0</v>
          </cell>
          <cell r="K385">
            <v>13462.18</v>
          </cell>
        </row>
        <row r="386">
          <cell r="B386">
            <v>128089</v>
          </cell>
          <cell r="C386" t="str">
            <v>Misc. Interest Receivable                                   128089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B387">
            <v>128090</v>
          </cell>
          <cell r="C387" t="str">
            <v>Interest Receivable - Consol                                128090</v>
          </cell>
          <cell r="D387">
            <v>0</v>
          </cell>
          <cell r="E387">
            <v>0</v>
          </cell>
          <cell r="F387">
            <v>10205414.359999999</v>
          </cell>
          <cell r="G387">
            <v>0</v>
          </cell>
          <cell r="H387">
            <v>0</v>
          </cell>
          <cell r="I387">
            <v>10205414.359999999</v>
          </cell>
          <cell r="J387">
            <v>0</v>
          </cell>
          <cell r="K387">
            <v>10205414.359999999</v>
          </cell>
        </row>
        <row r="388">
          <cell r="B388">
            <v>128091</v>
          </cell>
          <cell r="C388" t="str">
            <v>Acc Int Indirect Auto Lux                                   128091</v>
          </cell>
          <cell r="D388">
            <v>46710.59</v>
          </cell>
          <cell r="E388">
            <v>46710.59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46710.59</v>
          </cell>
        </row>
        <row r="389">
          <cell r="B389">
            <v>128092</v>
          </cell>
          <cell r="C389" t="str">
            <v>Con Acc Int Ind Auto Lux                                    128092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B390">
            <v>128093</v>
          </cell>
          <cell r="C390" t="str">
            <v>Interest Receivable-Unsecured                               128093</v>
          </cell>
          <cell r="D390">
            <v>0</v>
          </cell>
          <cell r="E390">
            <v>0</v>
          </cell>
          <cell r="F390">
            <v>2767001.69</v>
          </cell>
          <cell r="G390">
            <v>0</v>
          </cell>
          <cell r="H390">
            <v>0</v>
          </cell>
          <cell r="I390">
            <v>2767001.69</v>
          </cell>
          <cell r="J390">
            <v>0</v>
          </cell>
          <cell r="K390">
            <v>2767001.69</v>
          </cell>
        </row>
        <row r="391">
          <cell r="B391">
            <v>128094</v>
          </cell>
          <cell r="C391" t="str">
            <v>Interest Rec Loans/Inv - Com                                128094</v>
          </cell>
          <cell r="D391">
            <v>0</v>
          </cell>
          <cell r="E391">
            <v>0</v>
          </cell>
          <cell r="F391">
            <v>1180599.33</v>
          </cell>
          <cell r="G391">
            <v>0</v>
          </cell>
          <cell r="H391">
            <v>0</v>
          </cell>
          <cell r="I391">
            <v>1180599.33</v>
          </cell>
          <cell r="J391">
            <v>0</v>
          </cell>
          <cell r="K391">
            <v>1180599.33</v>
          </cell>
        </row>
        <row r="392">
          <cell r="B392">
            <v>128095</v>
          </cell>
          <cell r="C392" t="str">
            <v>Accrued Int Floor Plan                                      128095</v>
          </cell>
          <cell r="D392">
            <v>0</v>
          </cell>
          <cell r="E392">
            <v>0</v>
          </cell>
          <cell r="F392">
            <v>95385.26</v>
          </cell>
          <cell r="G392">
            <v>0</v>
          </cell>
          <cell r="H392">
            <v>0</v>
          </cell>
          <cell r="I392">
            <v>95385.26</v>
          </cell>
          <cell r="J392">
            <v>0</v>
          </cell>
          <cell r="K392">
            <v>95385.26</v>
          </cell>
        </row>
        <row r="393">
          <cell r="B393">
            <v>128097</v>
          </cell>
          <cell r="C393" t="str">
            <v>Closed Int Rec- Loans Pledge                                128097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B394">
            <v>128098</v>
          </cell>
          <cell r="C394" t="str">
            <v>Closed Int Rec - Pur Pools                                  128098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B395">
            <v>128099</v>
          </cell>
          <cell r="C395" t="str">
            <v>Closed Accrued Int W/H                                      128099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B396">
            <v>128100</v>
          </cell>
          <cell r="C396" t="str">
            <v>Accrued Int Term                                            128100</v>
          </cell>
          <cell r="D396">
            <v>0</v>
          </cell>
          <cell r="E396">
            <v>0</v>
          </cell>
          <cell r="F396">
            <v>107232.5</v>
          </cell>
          <cell r="G396">
            <v>0</v>
          </cell>
          <cell r="H396">
            <v>0</v>
          </cell>
          <cell r="I396">
            <v>107232.5</v>
          </cell>
          <cell r="J396">
            <v>0</v>
          </cell>
          <cell r="K396">
            <v>107232.5</v>
          </cell>
        </row>
        <row r="397">
          <cell r="B397">
            <v>128103</v>
          </cell>
          <cell r="C397" t="str">
            <v>Interest Rec Rv                                             128103</v>
          </cell>
          <cell r="D397">
            <v>0</v>
          </cell>
          <cell r="E397">
            <v>0</v>
          </cell>
          <cell r="F397">
            <v>2241002.8199999998</v>
          </cell>
          <cell r="G397">
            <v>0</v>
          </cell>
          <cell r="H397">
            <v>0</v>
          </cell>
          <cell r="I397">
            <v>2241002.8199999998</v>
          </cell>
          <cell r="J397">
            <v>0</v>
          </cell>
          <cell r="K397">
            <v>2241002.8199999998</v>
          </cell>
        </row>
        <row r="398">
          <cell r="B398">
            <v>128104</v>
          </cell>
          <cell r="C398" t="str">
            <v>Int Rec-Doubtful Assets                                     128104</v>
          </cell>
          <cell r="D398">
            <v>0</v>
          </cell>
          <cell r="E398">
            <v>0</v>
          </cell>
          <cell r="F398">
            <v>13247305.73</v>
          </cell>
          <cell r="G398">
            <v>0</v>
          </cell>
          <cell r="H398">
            <v>0</v>
          </cell>
          <cell r="I398">
            <v>13247305.73</v>
          </cell>
          <cell r="J398">
            <v>0</v>
          </cell>
          <cell r="K398">
            <v>13247305.73</v>
          </cell>
        </row>
        <row r="399">
          <cell r="B399">
            <v>128105</v>
          </cell>
          <cell r="C399" t="str">
            <v>Int Rec - Matured 1-90                                      128105</v>
          </cell>
          <cell r="D399">
            <v>0</v>
          </cell>
          <cell r="E399">
            <v>0</v>
          </cell>
          <cell r="F399">
            <v>135299730.62</v>
          </cell>
          <cell r="G399">
            <v>0</v>
          </cell>
          <cell r="H399">
            <v>0</v>
          </cell>
          <cell r="I399">
            <v>135299730.62</v>
          </cell>
          <cell r="J399">
            <v>0</v>
          </cell>
          <cell r="K399">
            <v>135299730.62</v>
          </cell>
        </row>
        <row r="400">
          <cell r="B400">
            <v>128150</v>
          </cell>
          <cell r="C400" t="str">
            <v>Accr Int Rec Scusa C&amp;I Lc                                   128150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B401">
            <v>128152</v>
          </cell>
          <cell r="C401" t="str">
            <v>Acc Int Afs Commercial                                      128152</v>
          </cell>
          <cell r="D401">
            <v>25111256.34</v>
          </cell>
          <cell r="E401">
            <v>25111256.34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25111256.34</v>
          </cell>
        </row>
        <row r="402">
          <cell r="B402">
            <v>128161</v>
          </cell>
          <cell r="C402" t="str">
            <v>Acc Int Pheaa - Govmnt                                      128161</v>
          </cell>
          <cell r="D402">
            <v>29008.35</v>
          </cell>
          <cell r="E402">
            <v>29008.35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29008.35</v>
          </cell>
        </row>
        <row r="403">
          <cell r="B403">
            <v>128165</v>
          </cell>
          <cell r="C403" t="str">
            <v>Closed Acc Int Student Loans - S                            128165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B404">
            <v>128166</v>
          </cell>
          <cell r="C404" t="str">
            <v>Acc Int Student Loans - P                                   128166</v>
          </cell>
          <cell r="D404">
            <v>672145.73</v>
          </cell>
          <cell r="E404">
            <v>672145.73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672145.73</v>
          </cell>
        </row>
        <row r="405">
          <cell r="B405">
            <v>128167</v>
          </cell>
          <cell r="C405" t="str">
            <v>Closed Int Rec - Government                                 128167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B406">
            <v>128168</v>
          </cell>
          <cell r="C406" t="str">
            <v>Closed Acct Int - Offline Veh Ed                            128168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B407">
            <v>128169</v>
          </cell>
          <cell r="C407" t="str">
            <v>Line Of Credit Cash Back                                    128169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B408">
            <v>128170</v>
          </cell>
          <cell r="C408" t="str">
            <v>Air 1-4 Non-Dep Fin Inst                                    128170</v>
          </cell>
          <cell r="D408">
            <v>619179.78</v>
          </cell>
          <cell r="E408">
            <v>619179.78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619179.78</v>
          </cell>
        </row>
        <row r="409">
          <cell r="B409">
            <v>128190</v>
          </cell>
          <cell r="C409" t="str">
            <v>Aircraft Dealer Int Rec                                     128190</v>
          </cell>
          <cell r="D409">
            <v>-36513.360000000001</v>
          </cell>
          <cell r="E409">
            <v>-36513.360000000001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-36513.360000000001</v>
          </cell>
        </row>
        <row r="410">
          <cell r="B410">
            <v>128195</v>
          </cell>
          <cell r="C410" t="str">
            <v>Resort Dealer Int Rec                                       128195</v>
          </cell>
          <cell r="D410">
            <v>51.4</v>
          </cell>
          <cell r="E410">
            <v>51.4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51.4</v>
          </cell>
        </row>
        <row r="411">
          <cell r="B411">
            <v>128200</v>
          </cell>
          <cell r="C411" t="str">
            <v>Closed Accrued Interest Indirect                            128200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B412">
            <v>128250</v>
          </cell>
          <cell r="C412" t="str">
            <v>Drive Accrued Interest R                                    128250</v>
          </cell>
          <cell r="D412">
            <v>259599.86</v>
          </cell>
          <cell r="E412">
            <v>259599.86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259599.86</v>
          </cell>
        </row>
        <row r="413">
          <cell r="B413">
            <v>128255</v>
          </cell>
          <cell r="C413" t="str">
            <v>Accrued Int Rv - Act/360                                    128255</v>
          </cell>
          <cell r="D413">
            <v>17983.759999999998</v>
          </cell>
          <cell r="E413">
            <v>17983.759999999998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17983.759999999998</v>
          </cell>
        </row>
        <row r="414">
          <cell r="B414">
            <v>128260</v>
          </cell>
          <cell r="C414" t="str">
            <v>Accrued Lt Chg                                              128260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B415">
            <v>128261</v>
          </cell>
          <cell r="C415" t="str">
            <v>Accrued Interest                                            128261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B416">
            <v>128280</v>
          </cell>
          <cell r="C416" t="str">
            <v>Closed Accrued Late Charges - Co                            128280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B417">
            <v>128281</v>
          </cell>
          <cell r="C417" t="str">
            <v>Drive Accrued Late Charge                                   128281</v>
          </cell>
          <cell r="D417">
            <v>176811.89</v>
          </cell>
          <cell r="E417">
            <v>176811.89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176811.89</v>
          </cell>
        </row>
        <row r="418">
          <cell r="B418">
            <v>128400</v>
          </cell>
          <cell r="C418" t="str">
            <v>Closed Accrd Int Loc Prl Pmi                                128400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B419">
            <v>128401</v>
          </cell>
          <cell r="C419" t="str">
            <v>Closed Accrd Int Loc Prl Pmi Ne                             128401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B420">
            <v>128402</v>
          </cell>
          <cell r="C420" t="str">
            <v>Closed Accrd Int Loc Prl                                    128402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B421">
            <v>128403</v>
          </cell>
          <cell r="C421" t="str">
            <v>Closed Accrd Int Loc Prl Ne                                 128403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B422">
            <v>128500</v>
          </cell>
          <cell r="C422" t="str">
            <v>Accruing Fees Unused Loc                                    128500</v>
          </cell>
          <cell r="D422">
            <v>5604223.4699999997</v>
          </cell>
          <cell r="E422">
            <v>5604223.4699999997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5604223.4699999997</v>
          </cell>
        </row>
        <row r="423">
          <cell r="B423">
            <v>128501</v>
          </cell>
          <cell r="C423" t="str">
            <v>Air Comm Bus Loans-Fix-Mc                                   128501</v>
          </cell>
          <cell r="D423">
            <v>1105.6099999999999</v>
          </cell>
          <cell r="E423">
            <v>1105.6099999999999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1105.6099999999999</v>
          </cell>
        </row>
        <row r="424">
          <cell r="B424">
            <v>128502</v>
          </cell>
          <cell r="C424" t="str">
            <v>Air Comm Bus Loans-Adj-Mc                                   128502</v>
          </cell>
          <cell r="D424">
            <v>-5.87</v>
          </cell>
          <cell r="E424">
            <v>-5.87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-5.87</v>
          </cell>
        </row>
        <row r="425">
          <cell r="B425">
            <v>128508</v>
          </cell>
          <cell r="C425" t="str">
            <v>Air C&amp;I Adj Act/360                                         128508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B426">
            <v>128530</v>
          </cell>
          <cell r="C426" t="str">
            <v>Accrd Int Land Loans                                        128530</v>
          </cell>
          <cell r="D426">
            <v>448547.01</v>
          </cell>
          <cell r="E426">
            <v>448547.01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448547.01</v>
          </cell>
        </row>
        <row r="427">
          <cell r="B427">
            <v>128531</v>
          </cell>
          <cell r="C427" t="str">
            <v>Closed Fs Accrued Interest                                  128531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B428">
            <v>128533</v>
          </cell>
          <cell r="C428" t="str">
            <v>Closed Accrued Int Sfc - Ne                                 128533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B429">
            <v>128534</v>
          </cell>
          <cell r="C429" t="str">
            <v>Closed Accrued Int Sfc - Ma                                 128534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B430">
            <v>128540</v>
          </cell>
          <cell r="C430" t="str">
            <v>Mtg Reit Int Land Loans                                     128540</v>
          </cell>
          <cell r="D430">
            <v>47582.57</v>
          </cell>
          <cell r="E430">
            <v>47582.57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47582.57</v>
          </cell>
        </row>
        <row r="431">
          <cell r="B431">
            <v>128560</v>
          </cell>
          <cell r="C431" t="str">
            <v>Unbilled Air Consumer Ccs                                   128560</v>
          </cell>
          <cell r="D431">
            <v>912184.46</v>
          </cell>
          <cell r="E431">
            <v>912184.46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912184.46</v>
          </cell>
        </row>
        <row r="432">
          <cell r="B432">
            <v>128561</v>
          </cell>
          <cell r="C432" t="str">
            <v>Accrued Int Credit Cards                                    128561</v>
          </cell>
          <cell r="D432">
            <v>134198.32</v>
          </cell>
          <cell r="E432">
            <v>134198.32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134198.32</v>
          </cell>
        </row>
        <row r="433">
          <cell r="B433">
            <v>128562</v>
          </cell>
          <cell r="C433" t="str">
            <v>Accrued Int Credit Cards                                    128562</v>
          </cell>
          <cell r="D433">
            <v>0.33</v>
          </cell>
          <cell r="E433">
            <v>0.33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0.33</v>
          </cell>
        </row>
        <row r="434">
          <cell r="B434">
            <v>128590</v>
          </cell>
          <cell r="C434" t="str">
            <v>Accrd Int - Home Eq Ln Mtgserv                              128590</v>
          </cell>
          <cell r="D434">
            <v>751928.63</v>
          </cell>
          <cell r="E434">
            <v>751928.63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751928.63</v>
          </cell>
        </row>
        <row r="435">
          <cell r="B435">
            <v>128601</v>
          </cell>
          <cell r="C435" t="str">
            <v>Con Air Com Bus Lns Fx-Mc                                   128601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B436">
            <v>128606</v>
          </cell>
          <cell r="C436" t="str">
            <v>Closed Air Sm Bus Od Fr Act/360                             128606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B437">
            <v>128608</v>
          </cell>
          <cell r="C437" t="str">
            <v>Contra Air C&amp;I Adj Ac/360                                   128608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B438">
            <v>128631</v>
          </cell>
          <cell r="C438" t="str">
            <v>Chrysler Cap C&amp;I Accrued Fee Rec                            128631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B439">
            <v>128635</v>
          </cell>
          <cell r="C439" t="str">
            <v>Accrd Int Scusa Line-Shusa                                  128635</v>
          </cell>
          <cell r="D439">
            <v>0</v>
          </cell>
          <cell r="E439">
            <v>213224.99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-213224.99</v>
          </cell>
          <cell r="K439">
            <v>0</v>
          </cell>
        </row>
        <row r="440">
          <cell r="B440">
            <v>128640</v>
          </cell>
          <cell r="C440" t="str">
            <v>Air 1-4 Family                                              128640</v>
          </cell>
          <cell r="D440">
            <v>263766.14</v>
          </cell>
          <cell r="E440">
            <v>263766.14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263766.14</v>
          </cell>
        </row>
        <row r="441">
          <cell r="B441">
            <v>128645</v>
          </cell>
          <cell r="C441" t="str">
            <v>Air 1-4 Family Reit                                         128645</v>
          </cell>
          <cell r="D441">
            <v>719.61</v>
          </cell>
          <cell r="E441">
            <v>719.61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719.61</v>
          </cell>
        </row>
        <row r="442">
          <cell r="B442">
            <v>128646</v>
          </cell>
          <cell r="C442" t="str">
            <v>Air 1-4 Family Constructi                                   128646</v>
          </cell>
          <cell r="D442">
            <v>5851.86</v>
          </cell>
          <cell r="E442">
            <v>5851.86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5851.86</v>
          </cell>
        </row>
        <row r="443">
          <cell r="B443">
            <v>128650</v>
          </cell>
          <cell r="C443" t="str">
            <v>Air Commercl C&amp;I Lns Nmtc                                   128650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B444">
            <v>128653</v>
          </cell>
          <cell r="C444" t="str">
            <v>Air C&amp;I Lns Nmtc Scdc                                       128653</v>
          </cell>
          <cell r="D444">
            <v>16760.060000000001</v>
          </cell>
          <cell r="E444">
            <v>16760.060000000001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16760.060000000001</v>
          </cell>
        </row>
        <row r="445">
          <cell r="B445">
            <v>128655</v>
          </cell>
          <cell r="C445" t="str">
            <v>Air Cre Nmtc                                                128655</v>
          </cell>
          <cell r="D445">
            <v>24485.14</v>
          </cell>
          <cell r="E445">
            <v>24485.14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24485.14</v>
          </cell>
        </row>
        <row r="446">
          <cell r="B446">
            <v>128661</v>
          </cell>
          <cell r="C446" t="str">
            <v>Air C&amp;I Ds Lns                                              128661</v>
          </cell>
          <cell r="D446">
            <v>-58374.23</v>
          </cell>
          <cell r="E446">
            <v>-58374.23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-58374.23</v>
          </cell>
        </row>
        <row r="447">
          <cell r="B447">
            <v>128662</v>
          </cell>
          <cell r="C447" t="str">
            <v>Air C&amp;I Ds Lns Pic                                          128662</v>
          </cell>
          <cell r="D447">
            <v>103905.45</v>
          </cell>
          <cell r="E447">
            <v>103905.45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103905.45</v>
          </cell>
        </row>
        <row r="448">
          <cell r="B448">
            <v>128663</v>
          </cell>
          <cell r="C448" t="str">
            <v>Closed Acc Int Afs Commer                                   128663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B449">
            <v>128703</v>
          </cell>
          <cell r="C449" t="str">
            <v>Accrued Lt Chg                                              128703</v>
          </cell>
          <cell r="D449">
            <v>19107660.140000001</v>
          </cell>
          <cell r="E449">
            <v>19107660.140000001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19107660.140000001</v>
          </cell>
        </row>
        <row r="450">
          <cell r="B450">
            <v>128830</v>
          </cell>
          <cell r="C450" t="str">
            <v>Chrysler Cap Dfp Accrued Int Rec                            128830</v>
          </cell>
          <cell r="D450">
            <v>1711764.38</v>
          </cell>
          <cell r="E450">
            <v>1711764.38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1711764.38</v>
          </cell>
        </row>
        <row r="451">
          <cell r="B451">
            <v>128831</v>
          </cell>
          <cell r="C451" t="str">
            <v>Chryaler Cap C&amp;I Accrued Int Rec                            128831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</row>
        <row r="452">
          <cell r="B452">
            <v>128832</v>
          </cell>
          <cell r="C452" t="str">
            <v>Chrysler Cap Cre Accrued Int Rec                            128832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B453">
            <v>128833</v>
          </cell>
          <cell r="C453" t="str">
            <v>Chrysler Cap Accr Int Rec Cnstrn                            128833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B454">
            <v>128950</v>
          </cell>
          <cell r="C454" t="str">
            <v>Air Indir Auto Mx N&amp;U                                       128950</v>
          </cell>
          <cell r="D454">
            <v>-0.15</v>
          </cell>
          <cell r="E454">
            <v>-0.15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-0.15</v>
          </cell>
        </row>
        <row r="455">
          <cell r="B455">
            <v>128951</v>
          </cell>
          <cell r="C455" t="str">
            <v>Contr Air Ind Auto Mx N&amp;U                                   128951</v>
          </cell>
          <cell r="D455">
            <v>0.15</v>
          </cell>
          <cell r="E455">
            <v>0.15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0.15</v>
          </cell>
        </row>
        <row r="456">
          <cell r="B456">
            <v>128981</v>
          </cell>
          <cell r="C456" t="str">
            <v>Mx-Drive Accr Late Charge                                   128981</v>
          </cell>
          <cell r="D456">
            <v>19811.87</v>
          </cell>
          <cell r="E456">
            <v>19811.87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19811.87</v>
          </cell>
        </row>
        <row r="457">
          <cell r="B457">
            <v>129190</v>
          </cell>
          <cell r="C457" t="str">
            <v>Il Reserve For Uncollecte                                   129190</v>
          </cell>
          <cell r="D457">
            <v>-1674644.74</v>
          </cell>
          <cell r="E457">
            <v>-1674644.74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-1674644.74</v>
          </cell>
        </row>
        <row r="458">
          <cell r="B458">
            <v>129195</v>
          </cell>
          <cell r="C458" t="str">
            <v>Reserve For Uncollect Int                                   129195</v>
          </cell>
          <cell r="D458">
            <v>-5941687.5</v>
          </cell>
          <cell r="E458">
            <v>-5941687.5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-5941687.5</v>
          </cell>
        </row>
        <row r="459">
          <cell r="B459">
            <v>129200</v>
          </cell>
          <cell r="C459" t="str">
            <v>Resrve - Cons Lc:120+ Pd                                    129200</v>
          </cell>
          <cell r="D459">
            <v>-9085.34</v>
          </cell>
          <cell r="E459">
            <v>-9085.34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-9085.34</v>
          </cell>
        </row>
        <row r="460">
          <cell r="B460">
            <v>129201</v>
          </cell>
          <cell r="C460" t="str">
            <v>Reserve Uncoll Lc Scusa                                     129201</v>
          </cell>
          <cell r="D460">
            <v>-1672829</v>
          </cell>
          <cell r="E460">
            <v>-1672829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-1672829</v>
          </cell>
        </row>
        <row r="461">
          <cell r="B461">
            <v>129203</v>
          </cell>
          <cell r="C461" t="str">
            <v>Res For Uncollctd Lt Chgs                                   129203</v>
          </cell>
          <cell r="D461">
            <v>-16560816.560000001</v>
          </cell>
          <cell r="E461">
            <v>-16560816.560000001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-16560816.560000001</v>
          </cell>
        </row>
        <row r="462">
          <cell r="B462">
            <v>129402</v>
          </cell>
          <cell r="C462" t="str">
            <v>Reserve Uncolect Int For Pc1 - Qza                          129402</v>
          </cell>
          <cell r="D462">
            <v>-34298085.200000003</v>
          </cell>
          <cell r="E462">
            <v>-34298085.200000003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-34298085.200000003</v>
          </cell>
        </row>
        <row r="463">
          <cell r="B463">
            <v>129403</v>
          </cell>
          <cell r="C463" t="str">
            <v>Res For Uncollected Int                                     129403</v>
          </cell>
          <cell r="D463">
            <v>-76017689.209999993</v>
          </cell>
          <cell r="E463">
            <v>-76017689.209999993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-76017689.209999993</v>
          </cell>
        </row>
        <row r="464">
          <cell r="B464">
            <v>141838</v>
          </cell>
          <cell r="C464" t="str">
            <v>Accrd Int- Non Agency- Cmo/Mbs Afs                          141838</v>
          </cell>
          <cell r="D464">
            <v>0.82</v>
          </cell>
          <cell r="E464">
            <v>0.82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0.82</v>
          </cell>
        </row>
        <row r="465">
          <cell r="B465">
            <v>149031</v>
          </cell>
          <cell r="C465" t="str">
            <v>Accrued Int Rec - Trading                                   149031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B466">
            <v>149033</v>
          </cell>
          <cell r="C466" t="str">
            <v>Acc Int Inc Inv Bond-Talf                                   149033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B467">
            <v>149034</v>
          </cell>
          <cell r="C467" t="str">
            <v>Acc Int Inc Inv Bond-Other                                  149034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B468">
            <v>149040</v>
          </cell>
          <cell r="C468" t="str">
            <v>Accrint-Nonspain-Nonfinancial                               149040</v>
          </cell>
          <cell r="D468">
            <v>9717365.6899999995</v>
          </cell>
          <cell r="E468">
            <v>9717365.6899999995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9717365.6899999995</v>
          </cell>
        </row>
        <row r="469">
          <cell r="B469">
            <v>149041</v>
          </cell>
          <cell r="C469" t="str">
            <v>Accrint-Nonspain-Credit Inst                                149041</v>
          </cell>
          <cell r="D469">
            <v>2968353.0300000003</v>
          </cell>
          <cell r="E469">
            <v>2968353.0300000003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2968353.0300000003</v>
          </cell>
        </row>
        <row r="470">
          <cell r="B470">
            <v>149042</v>
          </cell>
          <cell r="C470" t="str">
            <v>Accrint-Resspain-Credit Inst                                149042</v>
          </cell>
          <cell r="D470">
            <v>1044632.76</v>
          </cell>
          <cell r="E470">
            <v>1044632.76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1044632.76</v>
          </cell>
        </row>
        <row r="471">
          <cell r="B471">
            <v>149043</v>
          </cell>
          <cell r="C471" t="str">
            <v>Accrint-Resspain-Nonfinancial                               149043</v>
          </cell>
          <cell r="D471">
            <v>383388.55</v>
          </cell>
          <cell r="E471">
            <v>383388.55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383388.55</v>
          </cell>
        </row>
        <row r="472">
          <cell r="B472">
            <v>149044</v>
          </cell>
          <cell r="C472" t="str">
            <v>Accrint-Nonsp-Gen Gov'T-Nongnma                             149044</v>
          </cell>
          <cell r="D472">
            <v>22705431.650000002</v>
          </cell>
          <cell r="E472">
            <v>22705431.650000002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22705431.650000002</v>
          </cell>
        </row>
        <row r="473">
          <cell r="B473">
            <v>149045</v>
          </cell>
          <cell r="C473" t="str">
            <v>Accrint-Nonsp-Othfin-Mtg Securtz                            149045</v>
          </cell>
          <cell r="D473">
            <v>4979999.43</v>
          </cell>
          <cell r="E473">
            <v>4979999.43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4979999.43</v>
          </cell>
        </row>
        <row r="474">
          <cell r="B474">
            <v>149046</v>
          </cell>
          <cell r="C474" t="str">
            <v>Accrint-Nonsp-Othfin-Oth Securtz                            149046</v>
          </cell>
          <cell r="D474">
            <v>2537394.31</v>
          </cell>
          <cell r="E474">
            <v>2537394.31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2537394.31</v>
          </cell>
        </row>
        <row r="475">
          <cell r="B475">
            <v>149047</v>
          </cell>
          <cell r="C475" t="str">
            <v>Acc In Os Off Sp Crd Inst                                   149047</v>
          </cell>
          <cell r="D475">
            <v>3168750</v>
          </cell>
          <cell r="E475">
            <v>3168750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3168750</v>
          </cell>
        </row>
        <row r="476">
          <cell r="B476">
            <v>149051</v>
          </cell>
          <cell r="C476" t="str">
            <v>Accrued Int Fed Funds Inv                                   149051</v>
          </cell>
          <cell r="D476">
            <v>230865.22</v>
          </cell>
          <cell r="E476">
            <v>230865.22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230865.22</v>
          </cell>
        </row>
        <row r="477">
          <cell r="B477">
            <v>149081</v>
          </cell>
          <cell r="C477" t="str">
            <v>Accrint-Nonsp-Gengov'T-Gnma                                 149081</v>
          </cell>
          <cell r="D477">
            <v>4290776.37</v>
          </cell>
          <cell r="E477">
            <v>4290776.37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4290776.37</v>
          </cell>
        </row>
        <row r="478">
          <cell r="B478">
            <v>149090</v>
          </cell>
          <cell r="C478" t="str">
            <v>Accrued Div-Fed Res Bk                                      149090</v>
          </cell>
          <cell r="D478">
            <v>5821687.8300000001</v>
          </cell>
          <cell r="E478">
            <v>5821687.8300000001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5821687.8300000001</v>
          </cell>
        </row>
        <row r="479">
          <cell r="B479">
            <v>149091</v>
          </cell>
          <cell r="C479" t="str">
            <v>Accrued Int-Fhlb Cd                                         149091</v>
          </cell>
          <cell r="D479">
            <v>23550</v>
          </cell>
          <cell r="E479">
            <v>23550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23550</v>
          </cell>
        </row>
        <row r="480">
          <cell r="B480">
            <v>187701</v>
          </cell>
          <cell r="C480" t="str">
            <v>Air Sov Cap V                                               187701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B481">
            <v>187980</v>
          </cell>
          <cell r="C481" t="str">
            <v>Accrd Int/Fees Abs - Afs                                    187980</v>
          </cell>
          <cell r="D481">
            <v>395665.38</v>
          </cell>
          <cell r="E481">
            <v>395665.38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395665.38</v>
          </cell>
        </row>
        <row r="482">
          <cell r="B482">
            <v>128106</v>
          </cell>
          <cell r="C482" t="str">
            <v>Interest Rec Loans/Inv - Gov                                128106</v>
          </cell>
          <cell r="D482">
            <v>0</v>
          </cell>
          <cell r="E482">
            <v>0</v>
          </cell>
          <cell r="F482">
            <v>194.73</v>
          </cell>
          <cell r="G482">
            <v>0</v>
          </cell>
          <cell r="H482">
            <v>0</v>
          </cell>
          <cell r="I482">
            <v>194.73</v>
          </cell>
          <cell r="J482">
            <v>0</v>
          </cell>
          <cell r="K482">
            <v>194.73</v>
          </cell>
        </row>
        <row r="483">
          <cell r="B483">
            <v>128107</v>
          </cell>
          <cell r="C483" t="str">
            <v>Interest Receivable - Organic Rv                            128107</v>
          </cell>
          <cell r="D483">
            <v>0</v>
          </cell>
          <cell r="E483">
            <v>0</v>
          </cell>
          <cell r="F483">
            <v>1766.7</v>
          </cell>
          <cell r="G483">
            <v>0</v>
          </cell>
          <cell r="H483">
            <v>0</v>
          </cell>
          <cell r="I483">
            <v>1766.7</v>
          </cell>
          <cell r="J483">
            <v>0</v>
          </cell>
          <cell r="K483">
            <v>1766.7</v>
          </cell>
        </row>
        <row r="484">
          <cell r="B484">
            <v>149048</v>
          </cell>
          <cell r="C484" t="str">
            <v>Accr Int- Non Spain- Oth Financial                          149048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</row>
        <row r="485">
          <cell r="B485" t="str">
            <v>R_CF1_B556</v>
          </cell>
          <cell r="C485" t="str">
            <v>Accrued Interest Receivable                                 R_CF1_B556</v>
          </cell>
          <cell r="D485">
            <v>182803843.92999986</v>
          </cell>
          <cell r="E485">
            <v>183017068.91999987</v>
          </cell>
          <cell r="F485">
            <v>312039791.09999996</v>
          </cell>
          <cell r="G485">
            <v>0</v>
          </cell>
          <cell r="H485">
            <v>0</v>
          </cell>
          <cell r="I485">
            <v>312039791.09999996</v>
          </cell>
          <cell r="J485">
            <v>-213224.99</v>
          </cell>
          <cell r="K485">
            <v>494843635.02999985</v>
          </cell>
        </row>
        <row r="486">
          <cell r="B486">
            <v>231670</v>
          </cell>
          <cell r="C486" t="str">
            <v>Fed Dta On Nol Carryfrwrd                                   231670</v>
          </cell>
          <cell r="D486">
            <v>-357824551.69999999</v>
          </cell>
          <cell r="E486">
            <v>-525858817.69999999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-525858817.69999999</v>
          </cell>
        </row>
        <row r="487">
          <cell r="B487">
            <v>231671</v>
          </cell>
          <cell r="C487" t="str">
            <v>Fe Dta On Tax Cr Carryfwd                                   231671</v>
          </cell>
          <cell r="D487">
            <v>-277365271.64999998</v>
          </cell>
          <cell r="E487">
            <v>-387948252.64999998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-387948252.64999998</v>
          </cell>
        </row>
        <row r="488">
          <cell r="B488">
            <v>231672</v>
          </cell>
          <cell r="C488" t="str">
            <v>Deferred Fit-Lihtc Adj                                      231672</v>
          </cell>
          <cell r="D488">
            <v>1687935.01</v>
          </cell>
          <cell r="E488">
            <v>1687935.01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1687935.01</v>
          </cell>
        </row>
        <row r="489">
          <cell r="B489">
            <v>231674</v>
          </cell>
          <cell r="C489" t="str">
            <v>Closed Deferred Taxes 306                                   231674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</row>
        <row r="490">
          <cell r="B490">
            <v>231681</v>
          </cell>
          <cell r="C490" t="str">
            <v>Closed Deferred Taxes 704                                   231681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B491">
            <v>231682</v>
          </cell>
          <cell r="C491" t="str">
            <v>Closed Deferred Taxes 7029                                  231682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B492">
            <v>231686</v>
          </cell>
          <cell r="C492" t="str">
            <v>Deferred Taxes 7047                                         231686</v>
          </cell>
          <cell r="D492">
            <v>-8612057.6300000008</v>
          </cell>
          <cell r="E492">
            <v>-8612057.6300000008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-8612057.6300000008</v>
          </cell>
        </row>
        <row r="493">
          <cell r="B493">
            <v>231690</v>
          </cell>
          <cell r="C493" t="str">
            <v>Deferred Taxes Payable                                      231690</v>
          </cell>
          <cell r="D493">
            <v>0</v>
          </cell>
          <cell r="E493">
            <v>-3799819.29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-3799819.29</v>
          </cell>
        </row>
        <row r="494">
          <cell r="B494">
            <v>231691</v>
          </cell>
          <cell r="C494" t="str">
            <v>Deferred Taxes 7030                                         231691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B495">
            <v>231694</v>
          </cell>
          <cell r="C495" t="str">
            <v>Deferred Taxes 2009                                         231694</v>
          </cell>
          <cell r="D495">
            <v>-0.3</v>
          </cell>
          <cell r="E495">
            <v>-0.3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-0.3</v>
          </cell>
        </row>
        <row r="496">
          <cell r="B496">
            <v>231705</v>
          </cell>
          <cell r="C496" t="str">
            <v>Closed Deferred Tax Payab                                   231705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</row>
        <row r="497">
          <cell r="B497">
            <v>231710</v>
          </cell>
          <cell r="C497" t="str">
            <v>Interco Pay Com Reit Holdings                               231710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B498">
            <v>235039</v>
          </cell>
          <cell r="C498" t="str">
            <v>Closed Tax Valuation Allowance                              235039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B499">
            <v>235041</v>
          </cell>
          <cell r="C499" t="str">
            <v>Deferred Tax Liability                                      235041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B500">
            <v>235042</v>
          </cell>
          <cell r="C500" t="str">
            <v>Defer Tax Liability Talf                                    235042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B501">
            <v>235159</v>
          </cell>
          <cell r="C501" t="str">
            <v>Def Tax Asset - Acq                                         235159</v>
          </cell>
          <cell r="D501">
            <v>0</v>
          </cell>
          <cell r="E501">
            <v>0</v>
          </cell>
          <cell r="F501">
            <v>-10377441.1</v>
          </cell>
          <cell r="G501">
            <v>0</v>
          </cell>
          <cell r="H501">
            <v>0</v>
          </cell>
          <cell r="I501">
            <v>-10377441.1</v>
          </cell>
          <cell r="J501">
            <v>0</v>
          </cell>
          <cell r="K501">
            <v>-10377441.1</v>
          </cell>
        </row>
        <row r="502">
          <cell r="B502">
            <v>235160</v>
          </cell>
          <cell r="C502" t="str">
            <v>Deferred Fed Income Tax                                     235160</v>
          </cell>
          <cell r="D502">
            <v>24797454.919999998</v>
          </cell>
          <cell r="E502">
            <v>14932975.360000001</v>
          </cell>
          <cell r="F502">
            <v>-184446127.52000001</v>
          </cell>
          <cell r="G502">
            <v>0</v>
          </cell>
          <cell r="H502">
            <v>200363521.36000001</v>
          </cell>
          <cell r="I502">
            <v>15917393.840000004</v>
          </cell>
          <cell r="J502">
            <v>0</v>
          </cell>
          <cell r="K502">
            <v>30850369.200000003</v>
          </cell>
        </row>
        <row r="503">
          <cell r="B503">
            <v>235161</v>
          </cell>
          <cell r="C503" t="str">
            <v>Fas 109 Valuation Allowan                                   235161</v>
          </cell>
          <cell r="D503">
            <v>0</v>
          </cell>
          <cell r="E503">
            <v>1289999.99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1289999.99</v>
          </cell>
        </row>
        <row r="504">
          <cell r="B504">
            <v>235162</v>
          </cell>
          <cell r="C504" t="str">
            <v>Deferred Tax Liab Fas 115                                   235162</v>
          </cell>
          <cell r="D504">
            <v>33308326.75</v>
          </cell>
          <cell r="E504">
            <v>33308326.75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33308326.75</v>
          </cell>
        </row>
        <row r="505">
          <cell r="B505">
            <v>235163</v>
          </cell>
          <cell r="C505" t="str">
            <v>Deferred Tax Fas 115                                        235163</v>
          </cell>
          <cell r="D505">
            <v>-99187316.339999989</v>
          </cell>
          <cell r="E505">
            <v>-99187316.339999989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-99187316.339999989</v>
          </cell>
        </row>
        <row r="506">
          <cell r="B506">
            <v>235164</v>
          </cell>
          <cell r="C506" t="str">
            <v>Def Tax Fas 133                                             235164</v>
          </cell>
          <cell r="D506">
            <v>-13632649</v>
          </cell>
          <cell r="E506">
            <v>-13632649</v>
          </cell>
          <cell r="F506">
            <v>0</v>
          </cell>
          <cell r="G506">
            <v>0</v>
          </cell>
          <cell r="H506">
            <v>-2463199</v>
          </cell>
          <cell r="I506">
            <v>-2463199</v>
          </cell>
          <cell r="J506">
            <v>0</v>
          </cell>
          <cell r="K506">
            <v>-16095848</v>
          </cell>
        </row>
        <row r="507">
          <cell r="B507">
            <v>235166</v>
          </cell>
          <cell r="C507" t="str">
            <v>Deferred Tax Fas 133 Ma                                     235166</v>
          </cell>
          <cell r="D507">
            <v>4858268.95</v>
          </cell>
          <cell r="E507">
            <v>4858268.95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4858268.95</v>
          </cell>
        </row>
        <row r="508">
          <cell r="B508">
            <v>235167</v>
          </cell>
          <cell r="C508" t="str">
            <v>Deferred Tax Fas 158                                        235167</v>
          </cell>
          <cell r="D508">
            <v>-8270674.8300000001</v>
          </cell>
          <cell r="E508">
            <v>-8270674.8300000001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-8270674.8300000001</v>
          </cell>
        </row>
        <row r="509">
          <cell r="B509">
            <v>235168</v>
          </cell>
          <cell r="C509" t="str">
            <v>Deferred Tax Fas 158 Ma                                     235168</v>
          </cell>
          <cell r="D509">
            <v>-368974.9</v>
          </cell>
          <cell r="E509">
            <v>-368974.9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-368974.9</v>
          </cell>
        </row>
        <row r="510">
          <cell r="B510">
            <v>235170</v>
          </cell>
          <cell r="C510" t="str">
            <v>Def Tax F115 State P&amp;L - Oci                                235170</v>
          </cell>
          <cell r="D510">
            <v>-4184508.65</v>
          </cell>
          <cell r="E510">
            <v>-4184508.65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-4184508.65</v>
          </cell>
        </row>
        <row r="511">
          <cell r="B511">
            <v>235171</v>
          </cell>
          <cell r="C511" t="str">
            <v>Def Tax F133 State P&amp;L - Oci                                235171</v>
          </cell>
          <cell r="D511">
            <v>-6891374.9199999999</v>
          </cell>
          <cell r="E511">
            <v>-6891374.9199999999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-6891374.9199999999</v>
          </cell>
        </row>
        <row r="512">
          <cell r="B512">
            <v>235172</v>
          </cell>
          <cell r="C512" t="str">
            <v>Def Tax F158 State P&amp;L - Oci                                235172</v>
          </cell>
          <cell r="D512">
            <v>-819561</v>
          </cell>
          <cell r="E512">
            <v>-819561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-819561</v>
          </cell>
        </row>
        <row r="513">
          <cell r="B513">
            <v>235173</v>
          </cell>
          <cell r="C513" t="str">
            <v>State Deferred Income Tax                                   235173</v>
          </cell>
          <cell r="D513">
            <v>-9436699.8300000001</v>
          </cell>
          <cell r="E513">
            <v>-10636792.82</v>
          </cell>
          <cell r="F513">
            <v>0</v>
          </cell>
          <cell r="G513">
            <v>0</v>
          </cell>
          <cell r="H513">
            <v>-29331387.559999999</v>
          </cell>
          <cell r="I513">
            <v>-29331387.559999999</v>
          </cell>
          <cell r="J513">
            <v>0</v>
          </cell>
          <cell r="K513">
            <v>-39968180.379999995</v>
          </cell>
        </row>
        <row r="514">
          <cell r="B514">
            <v>235174</v>
          </cell>
          <cell r="C514" t="str">
            <v>Deferred Tax Fas 115 Ma                                     235174</v>
          </cell>
          <cell r="D514">
            <v>-5768833.29</v>
          </cell>
          <cell r="E514">
            <v>-5768833.29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-5768833.29</v>
          </cell>
        </row>
        <row r="515">
          <cell r="B515">
            <v>235175</v>
          </cell>
          <cell r="C515" t="str">
            <v>Deferred Tax Asset Deriv                                    235175</v>
          </cell>
          <cell r="D515">
            <v>0</v>
          </cell>
          <cell r="E515">
            <v>0</v>
          </cell>
          <cell r="F515">
            <v>-1042561.09</v>
          </cell>
          <cell r="G515">
            <v>0</v>
          </cell>
          <cell r="H515">
            <v>0</v>
          </cell>
          <cell r="I515">
            <v>-1042561.09</v>
          </cell>
          <cell r="J515">
            <v>0</v>
          </cell>
          <cell r="K515">
            <v>-1042561.09</v>
          </cell>
        </row>
        <row r="516">
          <cell r="B516">
            <v>235176</v>
          </cell>
          <cell r="C516" t="str">
            <v>State Dta On Nol Carryfwd                                   235176</v>
          </cell>
          <cell r="D516">
            <v>-52972661.950000003</v>
          </cell>
          <cell r="E516">
            <v>-55988379.950000003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-55988379.950000003</v>
          </cell>
        </row>
        <row r="517">
          <cell r="B517">
            <v>235177</v>
          </cell>
          <cell r="C517" t="str">
            <v>Def Fed Tax Liab Scusa Gn                                   235177</v>
          </cell>
          <cell r="D517">
            <v>0</v>
          </cell>
          <cell r="E517">
            <v>1216340604.0699999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1216340604.0699999</v>
          </cell>
        </row>
        <row r="518">
          <cell r="B518">
            <v>235178</v>
          </cell>
          <cell r="C518" t="str">
            <v>Def St Tax Liab Scusa Gn                                    235178</v>
          </cell>
          <cell r="D518">
            <v>0</v>
          </cell>
          <cell r="E518">
            <v>86474795.900000006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86474795.900000006</v>
          </cell>
        </row>
        <row r="519">
          <cell r="B519">
            <v>235179</v>
          </cell>
          <cell r="C519" t="str">
            <v>State Deferred Inc Tax 7030                                 235179</v>
          </cell>
          <cell r="D519">
            <v>0</v>
          </cell>
          <cell r="E519">
            <v>7136486.1099999994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7136486.1099999994</v>
          </cell>
        </row>
        <row r="520">
          <cell r="B520">
            <v>235180</v>
          </cell>
          <cell r="C520" t="str">
            <v>Deferred Tax Asset State                                    235180</v>
          </cell>
          <cell r="D520">
            <v>0</v>
          </cell>
          <cell r="E520">
            <v>0</v>
          </cell>
          <cell r="F520">
            <v>-36318522.82</v>
          </cell>
          <cell r="G520">
            <v>0</v>
          </cell>
          <cell r="H520">
            <v>0</v>
          </cell>
          <cell r="I520">
            <v>-36318522.82</v>
          </cell>
          <cell r="J520">
            <v>0</v>
          </cell>
          <cell r="K520">
            <v>-36318522.82</v>
          </cell>
        </row>
        <row r="521">
          <cell r="B521">
            <v>235181</v>
          </cell>
          <cell r="C521" t="str">
            <v>Deferred Tax Asset Deriv Ants                               235181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B522">
            <v>235182</v>
          </cell>
          <cell r="C522" t="str">
            <v>Deferred Tax Liability State                                235182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B523">
            <v>235184</v>
          </cell>
          <cell r="C523" t="str">
            <v>Tax Valuation Allowance                                     235184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B524">
            <v>235600</v>
          </cell>
          <cell r="C524" t="str">
            <v>Shiloh Hedge Unrlz Deftax                                   235600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B525">
            <v>235601</v>
          </cell>
          <cell r="C525" t="str">
            <v>Shiloh Hedge Unrlz Ma Def                                   235601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</row>
        <row r="526">
          <cell r="B526">
            <v>235602</v>
          </cell>
          <cell r="C526" t="str">
            <v>Windmill Hedge Unrlz Deftax                                 235602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B527">
            <v>235603</v>
          </cell>
          <cell r="C527" t="str">
            <v>Windmill Hedge Unrlz Ma Def                                 235603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B528">
            <v>236161</v>
          </cell>
          <cell r="C528" t="str">
            <v>Fas Val Allowan 7030                                        236161</v>
          </cell>
          <cell r="D528">
            <v>61377000.009999998</v>
          </cell>
          <cell r="E528">
            <v>86744000.00999999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86744000.00999999</v>
          </cell>
        </row>
        <row r="529">
          <cell r="B529" t="str">
            <v>R_CF2_2148</v>
          </cell>
          <cell r="C529" t="str">
            <v>Net Deferred Tax Assets                                     R_CF2_2148</v>
          </cell>
          <cell r="D529">
            <v>719306150.3499999</v>
          </cell>
          <cell r="E529">
            <v>-320805378.88</v>
          </cell>
          <cell r="F529">
            <v>232184652.53</v>
          </cell>
          <cell r="G529">
            <v>0</v>
          </cell>
          <cell r="H529">
            <v>-168568934.80000001</v>
          </cell>
          <cell r="I529">
            <v>63615717.729999989</v>
          </cell>
          <cell r="J529">
            <v>0</v>
          </cell>
          <cell r="K529">
            <v>-257189661.14999995</v>
          </cell>
        </row>
        <row r="530">
          <cell r="B530" t="str">
            <v>R_CF3a_A519</v>
          </cell>
          <cell r="C530" t="str">
            <v>Io Strip Mortgage Loans                                     R_CF3a_A519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</row>
        <row r="531">
          <cell r="B531" t="str">
            <v>R_CF3b_A520</v>
          </cell>
          <cell r="C531" t="str">
            <v>Io Strip Other Financial Assets                             R_CF3b_A520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B532" t="str">
            <v>R_CF3</v>
          </cell>
          <cell r="C532" t="str">
            <v>Interest-Only Strips Receivable                             R_CF3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B533">
            <v>147900</v>
          </cell>
          <cell r="C533" t="str">
            <v>Fed Res Bank Stock                                          147900</v>
          </cell>
          <cell r="D533">
            <v>383847550</v>
          </cell>
          <cell r="E533">
            <v>383847550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383847550</v>
          </cell>
        </row>
        <row r="534">
          <cell r="B534">
            <v>148000</v>
          </cell>
          <cell r="C534" t="str">
            <v>Fhlb Stock                                                  148000</v>
          </cell>
          <cell r="D534">
            <v>333233800</v>
          </cell>
          <cell r="E534">
            <v>333233800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333233800</v>
          </cell>
        </row>
        <row r="535">
          <cell r="B535">
            <v>189090</v>
          </cell>
          <cell r="C535" t="str">
            <v>Cra/Tax Credit Investment                                   189090</v>
          </cell>
          <cell r="D535">
            <v>69042153.989999995</v>
          </cell>
          <cell r="E535">
            <v>69042153.989999995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69042153.989999995</v>
          </cell>
        </row>
        <row r="536">
          <cell r="B536">
            <v>189100</v>
          </cell>
          <cell r="C536" t="str">
            <v>Closed Accr Amort Housing                                   189100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B537">
            <v>189200</v>
          </cell>
          <cell r="C537" t="str">
            <v>Eqty Inv- Em- Oth Sects                                     189200</v>
          </cell>
          <cell r="D537">
            <v>1156668.8600000001</v>
          </cell>
          <cell r="E537">
            <v>4310887.13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4310887.13</v>
          </cell>
        </row>
        <row r="538">
          <cell r="B538">
            <v>189201</v>
          </cell>
          <cell r="C538" t="str">
            <v>Equty Inv-Eqty Meth-F Shs                                   189201</v>
          </cell>
          <cell r="D538">
            <v>13659069.09</v>
          </cell>
          <cell r="E538">
            <v>20731045.800000001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20731045.800000001</v>
          </cell>
        </row>
        <row r="539">
          <cell r="B539">
            <v>189202</v>
          </cell>
          <cell r="C539" t="str">
            <v>Eqty Inv-Eqty Met-O F Int                                   189202</v>
          </cell>
          <cell r="D539">
            <v>602676</v>
          </cell>
          <cell r="E539">
            <v>2941525.64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2941525.64</v>
          </cell>
        </row>
        <row r="540">
          <cell r="B540">
            <v>189304</v>
          </cell>
          <cell r="C540" t="str">
            <v>Inv In Meridian Cap Corp                                    189304</v>
          </cell>
          <cell r="D540">
            <v>0</v>
          </cell>
          <cell r="E540">
            <v>5000000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5000000</v>
          </cell>
        </row>
        <row r="541">
          <cell r="B541">
            <v>189306</v>
          </cell>
          <cell r="C541" t="str">
            <v>Comm Pres Corp Coll Tr No                                   189306</v>
          </cell>
          <cell r="D541">
            <v>1610990.31</v>
          </cell>
          <cell r="E541">
            <v>1610990.31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1610990.31</v>
          </cell>
        </row>
        <row r="542">
          <cell r="B542">
            <v>189310</v>
          </cell>
          <cell r="C542" t="str">
            <v>Eqty Inv-Properties Llc                                     189310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B543">
            <v>189400</v>
          </cell>
          <cell r="C543" t="str">
            <v>Eqty Inv- Cm- Oth Sects                                     189400</v>
          </cell>
          <cell r="D543">
            <v>1814885.1300000001</v>
          </cell>
          <cell r="E543">
            <v>1826851.4500000002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1826851.4500000002</v>
          </cell>
        </row>
        <row r="544">
          <cell r="B544">
            <v>189401</v>
          </cell>
          <cell r="C544" t="str">
            <v>Equty Inv-C Meth-Fund Shs                                   189401</v>
          </cell>
          <cell r="D544">
            <v>504593.75</v>
          </cell>
          <cell r="E544">
            <v>25029716.800000001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25029716.800000001</v>
          </cell>
        </row>
        <row r="545">
          <cell r="B545">
            <v>189402</v>
          </cell>
          <cell r="C545" t="str">
            <v>Ety Inv-C Met-Oth F Inter                                   189402</v>
          </cell>
          <cell r="D545">
            <v>0</v>
          </cell>
          <cell r="E545">
            <v>1515727.34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1515727.34</v>
          </cell>
        </row>
        <row r="546">
          <cell r="B546">
            <v>189403</v>
          </cell>
          <cell r="C546" t="str">
            <v>Equty Inv-C Meth-Cr Inst                                    189403</v>
          </cell>
          <cell r="D546">
            <v>0</v>
          </cell>
          <cell r="E546">
            <v>161700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161700</v>
          </cell>
        </row>
        <row r="547">
          <cell r="B547">
            <v>231499</v>
          </cell>
          <cell r="C547" t="str">
            <v>Eqty Inv-Cm Impairment                                      231499</v>
          </cell>
          <cell r="D547">
            <v>0</v>
          </cell>
          <cell r="E547">
            <v>8620362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8620362</v>
          </cell>
        </row>
        <row r="548">
          <cell r="B548">
            <v>189404</v>
          </cell>
          <cell r="C548" t="str">
            <v>Investment-Cost Method                                      189404</v>
          </cell>
          <cell r="D548">
            <v>0</v>
          </cell>
          <cell r="E548">
            <v>0</v>
          </cell>
          <cell r="F548">
            <v>5999999.8700000001</v>
          </cell>
          <cell r="G548">
            <v>0</v>
          </cell>
          <cell r="H548">
            <v>0</v>
          </cell>
          <cell r="I548">
            <v>5999999.8700000001</v>
          </cell>
          <cell r="J548">
            <v>0</v>
          </cell>
          <cell r="K548">
            <v>5999999.8700000001</v>
          </cell>
        </row>
        <row r="549">
          <cell r="B549" t="str">
            <v>R_CF4_1752</v>
          </cell>
          <cell r="C549" t="str">
            <v>Equity Secur That Do Not Have Fv                            R_CF4_1752</v>
          </cell>
          <cell r="D549">
            <v>805472387.13</v>
          </cell>
          <cell r="E549">
            <v>840631586.46000004</v>
          </cell>
          <cell r="F549">
            <v>5999999.8700000001</v>
          </cell>
          <cell r="G549">
            <v>0</v>
          </cell>
          <cell r="H549">
            <v>0</v>
          </cell>
          <cell r="I549">
            <v>5999999.8700000001</v>
          </cell>
          <cell r="J549">
            <v>0</v>
          </cell>
          <cell r="K549">
            <v>846631586.32999992</v>
          </cell>
        </row>
        <row r="550">
          <cell r="B550">
            <v>180650</v>
          </cell>
          <cell r="C550" t="str">
            <v>Boli - Dcp/Serp                                             180650</v>
          </cell>
          <cell r="D550">
            <v>8424846.7599999998</v>
          </cell>
          <cell r="E550">
            <v>8424846.7599999998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8424846.7599999998</v>
          </cell>
        </row>
        <row r="551">
          <cell r="B551">
            <v>180900</v>
          </cell>
          <cell r="C551" t="str">
            <v>Bank Owned Life Insurance                                   180900</v>
          </cell>
          <cell r="D551">
            <v>23386755.640000001</v>
          </cell>
          <cell r="E551">
            <v>32547051.740000002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32547051.740000002</v>
          </cell>
        </row>
        <row r="552">
          <cell r="B552">
            <v>183200</v>
          </cell>
          <cell r="C552" t="str">
            <v>Boli - 1st Dewitt                                           183200</v>
          </cell>
          <cell r="D552">
            <v>413423.67</v>
          </cell>
          <cell r="E552">
            <v>413423.67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413423.67</v>
          </cell>
        </row>
        <row r="553">
          <cell r="B553">
            <v>188300</v>
          </cell>
          <cell r="C553" t="str">
            <v>Boli - General                                              188300</v>
          </cell>
          <cell r="D553">
            <v>664051057.84000003</v>
          </cell>
          <cell r="E553">
            <v>664051057.84000003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664051057.84000003</v>
          </cell>
        </row>
        <row r="554">
          <cell r="B554">
            <v>188401</v>
          </cell>
          <cell r="C554" t="str">
            <v>Closed Insurance Invest Esi-Ms                              188401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</row>
        <row r="555">
          <cell r="B555">
            <v>188402</v>
          </cell>
          <cell r="C555" t="str">
            <v>Cvs Life Insurance - Ms                                     188402</v>
          </cell>
          <cell r="D555">
            <v>641143.9</v>
          </cell>
          <cell r="E555">
            <v>641143.9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641143.9</v>
          </cell>
        </row>
        <row r="556">
          <cell r="B556">
            <v>188403</v>
          </cell>
          <cell r="C556" t="str">
            <v>Life Ins Policy Csv-Ms                                      188403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B557">
            <v>188406</v>
          </cell>
          <cell r="C557" t="str">
            <v>Defer Comp / Boli Compass                                   188406</v>
          </cell>
          <cell r="D557">
            <v>264606.06</v>
          </cell>
          <cell r="E557">
            <v>264606.06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264606.06</v>
          </cell>
        </row>
        <row r="558">
          <cell r="B558">
            <v>188407</v>
          </cell>
          <cell r="C558" t="str">
            <v>Csv - Serp                                                  188407</v>
          </cell>
          <cell r="D558">
            <v>3409703.19</v>
          </cell>
          <cell r="E558">
            <v>3409703.19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3409703.19</v>
          </cell>
        </row>
        <row r="559">
          <cell r="B559">
            <v>188410</v>
          </cell>
          <cell r="C559" t="str">
            <v>Closed Other Assets - Cash Sur V                            188410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B560">
            <v>188411</v>
          </cell>
          <cell r="C560" t="str">
            <v>Boli Yf Dir Def Comp -Way                                   188411</v>
          </cell>
          <cell r="D560">
            <v>8205425.5199999996</v>
          </cell>
          <cell r="E560">
            <v>8205425.5199999996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8205425.5199999996</v>
          </cell>
        </row>
        <row r="561">
          <cell r="B561">
            <v>188412</v>
          </cell>
          <cell r="C561" t="str">
            <v>Boli 1998 Yf Serp - Way                                     188412</v>
          </cell>
          <cell r="D561">
            <v>16723172.42</v>
          </cell>
          <cell r="E561">
            <v>16723172.42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16723172.42</v>
          </cell>
        </row>
        <row r="562">
          <cell r="B562">
            <v>188414</v>
          </cell>
          <cell r="C562" t="str">
            <v>Coli - Icb                                                  188414</v>
          </cell>
          <cell r="D562">
            <v>7632065.5499999998</v>
          </cell>
          <cell r="E562">
            <v>7632065.5499999998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7632065.5499999998</v>
          </cell>
        </row>
        <row r="563">
          <cell r="B563">
            <v>188418</v>
          </cell>
          <cell r="C563" t="str">
            <v>Other Boli - Icb                                            188418</v>
          </cell>
          <cell r="D563">
            <v>768959.54</v>
          </cell>
          <cell r="E563">
            <v>768959.54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768959.54</v>
          </cell>
        </row>
        <row r="564">
          <cell r="B564" t="str">
            <v>R_CF5a_K201</v>
          </cell>
          <cell r="C564" t="str">
            <v>General Acct Life Insurance Assets                          R_CF5a_K201</v>
          </cell>
          <cell r="D564">
            <v>733921160.08999991</v>
          </cell>
          <cell r="E564">
            <v>743081456.18999994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743081456.18999994</v>
          </cell>
        </row>
        <row r="565">
          <cell r="B565">
            <v>188301</v>
          </cell>
          <cell r="C565" t="str">
            <v>Boli - Specific                                             188301</v>
          </cell>
          <cell r="D565">
            <v>69114916.239999995</v>
          </cell>
          <cell r="E565">
            <v>69114916.239999995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69114916.239999995</v>
          </cell>
        </row>
        <row r="566">
          <cell r="B566" t="str">
            <v>R_CF5b_K202</v>
          </cell>
          <cell r="C566" t="str">
            <v>Separate Acct Life Insurance Assets                         R_CF5b_K202</v>
          </cell>
          <cell r="D566">
            <v>69114916.239999995</v>
          </cell>
          <cell r="E566">
            <v>69114916.239999995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69114916.239999995</v>
          </cell>
        </row>
        <row r="567">
          <cell r="B567">
            <v>188302</v>
          </cell>
          <cell r="C567" t="str">
            <v>Boli - Hybrid                                               188302</v>
          </cell>
          <cell r="D567">
            <v>849262127.70000005</v>
          </cell>
          <cell r="E567">
            <v>849262127.70000005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849262127.70000005</v>
          </cell>
        </row>
        <row r="568">
          <cell r="B568" t="str">
            <v>R_CF5c_K270</v>
          </cell>
          <cell r="C568" t="str">
            <v>Hybrid Acct Life Insurance Assets                           R_CF5c_K270</v>
          </cell>
          <cell r="D568">
            <v>849262127.70000005</v>
          </cell>
          <cell r="E568">
            <v>849262127.70000005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849262127.70000005</v>
          </cell>
        </row>
        <row r="569">
          <cell r="B569" t="str">
            <v>R_CF5</v>
          </cell>
          <cell r="C569" t="str">
            <v>Life Insurance Assets                                       R_CF5</v>
          </cell>
          <cell r="D569">
            <v>1652298204.03</v>
          </cell>
          <cell r="E569">
            <v>1661458500.1300001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1661458500.1300001</v>
          </cell>
        </row>
        <row r="570">
          <cell r="B570">
            <v>171000</v>
          </cell>
          <cell r="C570" t="str">
            <v>Prepaid Ins - Off-Line                                      171000</v>
          </cell>
          <cell r="D570">
            <v>732026.19</v>
          </cell>
          <cell r="E570">
            <v>732026.19</v>
          </cell>
          <cell r="F570">
            <v>1978837.24</v>
          </cell>
          <cell r="G570">
            <v>0</v>
          </cell>
          <cell r="H570">
            <v>0</v>
          </cell>
          <cell r="I570">
            <v>1978837.24</v>
          </cell>
          <cell r="J570">
            <v>0</v>
          </cell>
          <cell r="K570">
            <v>2710863.4299999997</v>
          </cell>
        </row>
        <row r="571">
          <cell r="B571">
            <v>171001</v>
          </cell>
          <cell r="C571" t="str">
            <v>Prepaid Auto Insurance                                      171001</v>
          </cell>
          <cell r="D571">
            <v>16029</v>
          </cell>
          <cell r="E571">
            <v>16029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16029</v>
          </cell>
        </row>
        <row r="572">
          <cell r="B572">
            <v>171002</v>
          </cell>
          <cell r="C572" t="str">
            <v>Prepaid Mtg E &amp; O Insurance                                 171002</v>
          </cell>
          <cell r="D572">
            <v>32016</v>
          </cell>
          <cell r="E572">
            <v>32016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32016</v>
          </cell>
        </row>
        <row r="573">
          <cell r="B573">
            <v>171020</v>
          </cell>
          <cell r="C573" t="str">
            <v>Prepaid D &amp; O Insurance                                     171020</v>
          </cell>
          <cell r="D573">
            <v>141201.25</v>
          </cell>
          <cell r="E573">
            <v>2200650.0499999998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2200650.0499999998</v>
          </cell>
        </row>
        <row r="574">
          <cell r="B574">
            <v>171021</v>
          </cell>
          <cell r="C574" t="str">
            <v>Prepaid Fiduciary Liab                                      171021</v>
          </cell>
          <cell r="D574">
            <v>93755</v>
          </cell>
          <cell r="E574">
            <v>93755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93755</v>
          </cell>
        </row>
        <row r="575">
          <cell r="B575">
            <v>171022</v>
          </cell>
          <cell r="C575" t="str">
            <v>Prepaid E &amp; O Insurance                                     171022</v>
          </cell>
          <cell r="D575">
            <v>320806.25</v>
          </cell>
          <cell r="E575">
            <v>320806.25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320806.25</v>
          </cell>
        </row>
        <row r="576">
          <cell r="B576">
            <v>171024</v>
          </cell>
          <cell r="C576" t="str">
            <v>Prepaid Epl Insurance                                       171024</v>
          </cell>
          <cell r="D576">
            <v>95170.5</v>
          </cell>
          <cell r="E576">
            <v>95170.5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95170.5</v>
          </cell>
        </row>
        <row r="577">
          <cell r="B577">
            <v>171025</v>
          </cell>
          <cell r="C577" t="str">
            <v>Prepaid Fin Inst Bond                                       171025</v>
          </cell>
          <cell r="D577">
            <v>178978.25</v>
          </cell>
          <cell r="E577">
            <v>178978.25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178978.25</v>
          </cell>
        </row>
        <row r="578">
          <cell r="B578">
            <v>171030</v>
          </cell>
          <cell r="C578" t="str">
            <v>Prepaid Prop/Cas Ins                                        171030</v>
          </cell>
          <cell r="D578">
            <v>68519.48</v>
          </cell>
          <cell r="E578">
            <v>68519.48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68519.48</v>
          </cell>
        </row>
        <row r="579">
          <cell r="B579">
            <v>171035</v>
          </cell>
          <cell r="C579" t="str">
            <v>Prepaid Other Misc Bonds                                    171035</v>
          </cell>
          <cell r="D579">
            <v>13466.68</v>
          </cell>
          <cell r="E579">
            <v>13466.68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13466.68</v>
          </cell>
        </row>
        <row r="580">
          <cell r="B580">
            <v>171040</v>
          </cell>
          <cell r="C580" t="str">
            <v>Prepaid Work Comp Ins                                       171040</v>
          </cell>
          <cell r="D580">
            <v>841059</v>
          </cell>
          <cell r="E580">
            <v>841059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841059</v>
          </cell>
        </row>
        <row r="581">
          <cell r="B581">
            <v>171060</v>
          </cell>
          <cell r="C581" t="str">
            <v>Prepaid Scusa Referal Fee                                   171060</v>
          </cell>
          <cell r="D581">
            <v>8325000</v>
          </cell>
          <cell r="E581">
            <v>8325000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-8325000</v>
          </cell>
          <cell r="K581">
            <v>0</v>
          </cell>
        </row>
        <row r="582">
          <cell r="B582">
            <v>171080</v>
          </cell>
          <cell r="C582" t="str">
            <v>Prepaid Rent - Sale/Lease                                   171080</v>
          </cell>
          <cell r="D582">
            <v>84214494.189999998</v>
          </cell>
          <cell r="E582">
            <v>84214494.189999998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84214494.189999998</v>
          </cell>
        </row>
        <row r="583">
          <cell r="B583">
            <v>171085</v>
          </cell>
          <cell r="C583" t="str">
            <v>Contra Prepaid Rent Slb                                     171085</v>
          </cell>
          <cell r="D583">
            <v>-7941927</v>
          </cell>
          <cell r="E583">
            <v>-7941927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-7941927</v>
          </cell>
        </row>
        <row r="584">
          <cell r="B584">
            <v>171090</v>
          </cell>
          <cell r="C584" t="str">
            <v>Prepaid Rent - Cap Leases                                   171090</v>
          </cell>
          <cell r="D584">
            <v>317813.07</v>
          </cell>
          <cell r="E584">
            <v>317813.07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317813.07</v>
          </cell>
        </row>
        <row r="585">
          <cell r="B585">
            <v>171091</v>
          </cell>
          <cell r="C585" t="str">
            <v>Prepaid Rent Expense                                        171091</v>
          </cell>
          <cell r="D585">
            <v>8491.7000000000007</v>
          </cell>
          <cell r="E585">
            <v>8491.7000000000007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8491.7000000000007</v>
          </cell>
        </row>
        <row r="586">
          <cell r="B586">
            <v>171092</v>
          </cell>
          <cell r="C586" t="str">
            <v>Ppd Rent Exp Office Bldg                                    171092</v>
          </cell>
          <cell r="D586">
            <v>613594.51</v>
          </cell>
          <cell r="E586">
            <v>613594.51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613594.51</v>
          </cell>
        </row>
        <row r="587">
          <cell r="B587">
            <v>171150</v>
          </cell>
          <cell r="C587" t="str">
            <v>Prepaid Mortgage Fees                                       171150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B588">
            <v>171413</v>
          </cell>
          <cell r="C588" t="str">
            <v>Ppd Tm Recruit &amp;Screening                                   171413</v>
          </cell>
          <cell r="D588">
            <v>350939.3</v>
          </cell>
          <cell r="E588">
            <v>350939.3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350939.3</v>
          </cell>
        </row>
        <row r="589">
          <cell r="B589">
            <v>171660</v>
          </cell>
          <cell r="C589" t="str">
            <v>Closed Ppd Rewards &amp; Recognition                            171660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</row>
        <row r="590">
          <cell r="B590">
            <v>171702</v>
          </cell>
          <cell r="C590" t="str">
            <v>Closed Ppd It Productn Produban                             171702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B591">
            <v>171704</v>
          </cell>
          <cell r="C591" t="str">
            <v>Ppd Facilities Mgmnt                                        171704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B592">
            <v>171706</v>
          </cell>
          <cell r="C592" t="str">
            <v>Ppd Hr Mgmnt Svcs - Sgf                                     171706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B593">
            <v>171707</v>
          </cell>
          <cell r="C593" t="str">
            <v>Closed Atm Maint-Produban Us                                171707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B594">
            <v>171708</v>
          </cell>
          <cell r="C594" t="str">
            <v>Closed Sw Maint-Produban Us                                 171708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</row>
        <row r="595">
          <cell r="B595">
            <v>171709</v>
          </cell>
          <cell r="C595" t="str">
            <v>Closed Hw Maint-Produban Us                                 171709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B596">
            <v>171710</v>
          </cell>
          <cell r="C596" t="str">
            <v>Closed Ppd Online Proc Produban                             171710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B597">
            <v>171711</v>
          </cell>
          <cell r="C597" t="str">
            <v>Closed Ppd Tech Ven Produban Us                             171711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B598">
            <v>171712</v>
          </cell>
          <cell r="C598" t="str">
            <v>Closed Ppd Telephone - Produban                             171712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B599">
            <v>171713</v>
          </cell>
          <cell r="C599" t="str">
            <v>Ppd It Productn Produban                                    171713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B600">
            <v>171870</v>
          </cell>
          <cell r="C600" t="str">
            <v>Prepaid Taxes                                               171870</v>
          </cell>
          <cell r="D600">
            <v>1298862</v>
          </cell>
          <cell r="E600">
            <v>1298862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1298862</v>
          </cell>
        </row>
        <row r="601">
          <cell r="B601">
            <v>171890</v>
          </cell>
          <cell r="C601" t="str">
            <v>Prepaid Outside Services                                    171890</v>
          </cell>
          <cell r="D601">
            <v>170714.87</v>
          </cell>
          <cell r="E601">
            <v>170714.87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170714.87</v>
          </cell>
        </row>
        <row r="602">
          <cell r="B602">
            <v>171900</v>
          </cell>
          <cell r="C602" t="str">
            <v>Prepaid Dues &amp; Subscripti                                   171900</v>
          </cell>
          <cell r="D602">
            <v>666528.78</v>
          </cell>
          <cell r="E602">
            <v>681528.79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681528.79</v>
          </cell>
        </row>
        <row r="603">
          <cell r="B603">
            <v>171903</v>
          </cell>
          <cell r="C603" t="str">
            <v>Prepd Exp &amp; Ap In Proc                                      171903</v>
          </cell>
          <cell r="D603">
            <v>11885914.48</v>
          </cell>
          <cell r="E603">
            <v>11885914.48</v>
          </cell>
          <cell r="F603">
            <v>12650519.539999999</v>
          </cell>
          <cell r="G603">
            <v>0</v>
          </cell>
          <cell r="H603">
            <v>0</v>
          </cell>
          <cell r="I603">
            <v>12650519.539999999</v>
          </cell>
          <cell r="J603">
            <v>0</v>
          </cell>
          <cell r="K603">
            <v>24536434.02</v>
          </cell>
        </row>
        <row r="604">
          <cell r="B604">
            <v>171905</v>
          </cell>
          <cell r="C604" t="str">
            <v>Prepaid Expenses-Recur                                      171905</v>
          </cell>
          <cell r="D604">
            <v>68750</v>
          </cell>
          <cell r="E604">
            <v>68750</v>
          </cell>
          <cell r="F604">
            <v>41971.199999999997</v>
          </cell>
          <cell r="G604">
            <v>0</v>
          </cell>
          <cell r="H604">
            <v>0</v>
          </cell>
          <cell r="I604">
            <v>41971.199999999997</v>
          </cell>
          <cell r="J604">
            <v>0</v>
          </cell>
          <cell r="K604">
            <v>110721.2</v>
          </cell>
        </row>
        <row r="605">
          <cell r="B605">
            <v>171906</v>
          </cell>
          <cell r="C605" t="str">
            <v>Prepaid Fee Benelux                                         171906</v>
          </cell>
          <cell r="D605">
            <v>860948.93</v>
          </cell>
          <cell r="E605">
            <v>860948.93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860948.93</v>
          </cell>
        </row>
        <row r="606">
          <cell r="B606">
            <v>171907</v>
          </cell>
          <cell r="C606" t="str">
            <v>Ppd Fin Mrkt Db Srvcs Exp                                   171907</v>
          </cell>
          <cell r="D606">
            <v>4965</v>
          </cell>
          <cell r="E606">
            <v>4965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4965</v>
          </cell>
        </row>
        <row r="607">
          <cell r="B607">
            <v>171908</v>
          </cell>
          <cell r="C607" t="str">
            <v>Ppd Comm Infodb &amp; Service                                   171908</v>
          </cell>
          <cell r="D607">
            <v>689781.51</v>
          </cell>
          <cell r="E607">
            <v>689781.51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689781.51</v>
          </cell>
        </row>
        <row r="608">
          <cell r="B608">
            <v>171909</v>
          </cell>
          <cell r="C608" t="str">
            <v>Ppd Universities Mark Exp                                   171909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B609">
            <v>171910</v>
          </cell>
          <cell r="C609" t="str">
            <v>Ppd Information Mgmt                                        171910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B610">
            <v>171911</v>
          </cell>
          <cell r="C610" t="str">
            <v>Ppd Marketing Research                                      171911</v>
          </cell>
          <cell r="D610">
            <v>163412.51</v>
          </cell>
          <cell r="E610">
            <v>163412.51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163412.51</v>
          </cell>
        </row>
        <row r="611">
          <cell r="B611">
            <v>171912</v>
          </cell>
          <cell r="C611" t="str">
            <v>Ppd Occ Supervisory Exp                                     171912</v>
          </cell>
          <cell r="D611">
            <v>2111862.5</v>
          </cell>
          <cell r="E611">
            <v>2111862.5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2111862.5</v>
          </cell>
        </row>
        <row r="612">
          <cell r="B612">
            <v>171913</v>
          </cell>
          <cell r="C612" t="str">
            <v>Ppd Cards Plastic                                           171913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B613">
            <v>171914</v>
          </cell>
          <cell r="C613" t="str">
            <v>Ppd Cards Printing/Person                                   171914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4">
          <cell r="B614">
            <v>171915</v>
          </cell>
          <cell r="C614" t="str">
            <v>Ppd Printing Expense                                        171915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</row>
        <row r="615">
          <cell r="B615">
            <v>171916</v>
          </cell>
          <cell r="C615" t="str">
            <v>Ppd St Bor-Swap Chath Fee                                   171916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</row>
        <row r="616">
          <cell r="B616">
            <v>171917</v>
          </cell>
          <cell r="C616" t="str">
            <v>Prepaid Insurance - Leases                                  171917</v>
          </cell>
          <cell r="D616">
            <v>0</v>
          </cell>
          <cell r="E616">
            <v>0</v>
          </cell>
          <cell r="F616">
            <v>301147.76</v>
          </cell>
          <cell r="G616">
            <v>0</v>
          </cell>
          <cell r="H616">
            <v>0</v>
          </cell>
          <cell r="I616">
            <v>301147.76</v>
          </cell>
          <cell r="J616">
            <v>0</v>
          </cell>
          <cell r="K616">
            <v>301147.76</v>
          </cell>
        </row>
        <row r="617">
          <cell r="B617">
            <v>171918</v>
          </cell>
          <cell r="C617" t="str">
            <v>Prepaid Transportation                                      171918</v>
          </cell>
          <cell r="D617">
            <v>0</v>
          </cell>
          <cell r="E617">
            <v>0</v>
          </cell>
          <cell r="F617">
            <v>143024.32000000001</v>
          </cell>
          <cell r="G617">
            <v>0</v>
          </cell>
          <cell r="H617">
            <v>0</v>
          </cell>
          <cell r="I617">
            <v>143024.32000000001</v>
          </cell>
          <cell r="J617">
            <v>0</v>
          </cell>
          <cell r="K617">
            <v>143024.32000000001</v>
          </cell>
        </row>
        <row r="618">
          <cell r="B618">
            <v>172180</v>
          </cell>
          <cell r="C618" t="str">
            <v>Software Maintenance                                        172180</v>
          </cell>
          <cell r="D618">
            <v>1743987.36</v>
          </cell>
          <cell r="E618">
            <v>1743987.36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1743987.36</v>
          </cell>
        </row>
        <row r="619">
          <cell r="B619">
            <v>172181</v>
          </cell>
          <cell r="C619" t="str">
            <v>Ff&amp;E Maintenance                                            172181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B620">
            <v>172182</v>
          </cell>
          <cell r="C620" t="str">
            <v>Closed Atm Maintenance                                      172182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B621">
            <v>172183</v>
          </cell>
          <cell r="C621" t="str">
            <v>Hardware Maintenance                                        172183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</row>
        <row r="622">
          <cell r="B622">
            <v>172206</v>
          </cell>
          <cell r="C622" t="str">
            <v>Prepaid Conversion Exp                                      172206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</row>
        <row r="623">
          <cell r="B623">
            <v>172500</v>
          </cell>
          <cell r="C623" t="str">
            <v>Prepaid Naming Rights                                       172500</v>
          </cell>
          <cell r="D623">
            <v>1401627.69</v>
          </cell>
          <cell r="E623">
            <v>1401627.69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1401627.69</v>
          </cell>
        </row>
        <row r="624">
          <cell r="B624">
            <v>173090</v>
          </cell>
          <cell r="C624" t="str">
            <v>Inventory - Printing                                        173090</v>
          </cell>
          <cell r="D624">
            <v>1192461.54</v>
          </cell>
          <cell r="E624">
            <v>1192461.54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1192461.54</v>
          </cell>
        </row>
        <row r="625">
          <cell r="B625">
            <v>181306</v>
          </cell>
          <cell r="C625" t="str">
            <v>Prepaid Loan Fees                                           181306</v>
          </cell>
          <cell r="D625">
            <v>0</v>
          </cell>
          <cell r="E625">
            <v>0</v>
          </cell>
          <cell r="F625">
            <v>23326816.98</v>
          </cell>
          <cell r="G625">
            <v>0</v>
          </cell>
          <cell r="H625">
            <v>-21961878.489999998</v>
          </cell>
          <cell r="I625">
            <v>1364938.4900000021</v>
          </cell>
          <cell r="J625">
            <v>0</v>
          </cell>
          <cell r="K625">
            <v>1364938.4900000021</v>
          </cell>
        </row>
        <row r="626">
          <cell r="B626">
            <v>181308</v>
          </cell>
          <cell r="C626" t="str">
            <v>Accounts Rec Inter Compan                                   181308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</row>
        <row r="627">
          <cell r="B627">
            <v>182300</v>
          </cell>
          <cell r="C627" t="str">
            <v>Prepaid State Income Tax                                    182300</v>
          </cell>
          <cell r="D627">
            <v>26845</v>
          </cell>
          <cell r="E627">
            <v>5054705.6000000006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5054705.6000000006</v>
          </cell>
        </row>
        <row r="628">
          <cell r="B628">
            <v>182360</v>
          </cell>
          <cell r="C628" t="str">
            <v>Closed Sd Rec Res 4 Gt 90                                   182360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B629">
            <v>182361</v>
          </cell>
          <cell r="C629" t="str">
            <v>Closed Sd Rec Res 4 Gt 90                                   182361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B630">
            <v>183081</v>
          </cell>
          <cell r="C630" t="str">
            <v>Ppd Share/Franchise Tax                                     183081</v>
          </cell>
          <cell r="D630">
            <v>17743941.060000002</v>
          </cell>
          <cell r="E630">
            <v>17796612.560000002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17796612.560000002</v>
          </cell>
        </row>
        <row r="631">
          <cell r="B631">
            <v>188430</v>
          </cell>
          <cell r="C631" t="str">
            <v>Bankers Accept - Cust Lia                                   188430</v>
          </cell>
          <cell r="D631">
            <v>3567295.36</v>
          </cell>
          <cell r="E631">
            <v>3567295.36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3567295.36</v>
          </cell>
        </row>
        <row r="632">
          <cell r="B632">
            <v>188504</v>
          </cell>
          <cell r="C632" t="str">
            <v>Closed Pur Mark Oa Dc Com                                   188504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B633">
            <v>131009</v>
          </cell>
          <cell r="C633" t="str">
            <v>Other Assets - Non-Cur                                      131009</v>
          </cell>
          <cell r="D633">
            <v>0</v>
          </cell>
          <cell r="E633">
            <v>0</v>
          </cell>
          <cell r="F633">
            <v>107088.33</v>
          </cell>
          <cell r="G633">
            <v>0</v>
          </cell>
          <cell r="H633">
            <v>0</v>
          </cell>
          <cell r="I633">
            <v>107088.33</v>
          </cell>
          <cell r="J633">
            <v>0</v>
          </cell>
          <cell r="K633">
            <v>107088.33</v>
          </cell>
        </row>
        <row r="634">
          <cell r="B634" t="str">
            <v>R_CF6a_2166</v>
          </cell>
          <cell r="C634" t="str">
            <v>Prepaid Assets                                              R_CF6a_2166</v>
          </cell>
          <cell r="D634">
            <v>132019331.96000002</v>
          </cell>
          <cell r="E634">
            <v>139174312.87000003</v>
          </cell>
          <cell r="F634">
            <v>38549405.369999997</v>
          </cell>
          <cell r="G634">
            <v>0</v>
          </cell>
          <cell r="H634">
            <v>-21961878.489999998</v>
          </cell>
          <cell r="I634">
            <v>16587526.879999999</v>
          </cell>
          <cell r="J634">
            <v>-8325000</v>
          </cell>
          <cell r="K634">
            <v>147436839.75000003</v>
          </cell>
        </row>
        <row r="635">
          <cell r="B635">
            <v>131001</v>
          </cell>
          <cell r="C635" t="str">
            <v>Other Assets Repo Inv - Com                                 131001</v>
          </cell>
          <cell r="D635">
            <v>0</v>
          </cell>
          <cell r="E635">
            <v>0</v>
          </cell>
          <cell r="F635">
            <v>54774.55</v>
          </cell>
          <cell r="G635">
            <v>0</v>
          </cell>
          <cell r="H635">
            <v>0</v>
          </cell>
          <cell r="I635">
            <v>54774.55</v>
          </cell>
          <cell r="J635">
            <v>0</v>
          </cell>
          <cell r="K635">
            <v>54774.55</v>
          </cell>
        </row>
        <row r="636">
          <cell r="B636">
            <v>131220</v>
          </cell>
          <cell r="C636" t="str">
            <v>Other Repossessed Assets                                    131220</v>
          </cell>
          <cell r="D636">
            <v>2484384.17</v>
          </cell>
          <cell r="E636">
            <v>2484384.17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2484384.17</v>
          </cell>
        </row>
        <row r="637">
          <cell r="B637">
            <v>131223</v>
          </cell>
          <cell r="C637" t="str">
            <v>Reo Contra - Repo Assets                                    131223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</row>
        <row r="638">
          <cell r="B638">
            <v>131000</v>
          </cell>
          <cell r="C638" t="str">
            <v>Other Assets - Repo Inv                                     131000</v>
          </cell>
          <cell r="D638">
            <v>0</v>
          </cell>
          <cell r="E638">
            <v>0</v>
          </cell>
          <cell r="F638">
            <v>137593205.30000001</v>
          </cell>
          <cell r="G638">
            <v>0</v>
          </cell>
          <cell r="H638">
            <v>0</v>
          </cell>
          <cell r="I638">
            <v>137593205.30000001</v>
          </cell>
          <cell r="J638">
            <v>0</v>
          </cell>
          <cell r="K638">
            <v>137593205.30000001</v>
          </cell>
        </row>
        <row r="639">
          <cell r="B639" t="str">
            <v>R_CF6b_1578</v>
          </cell>
          <cell r="C639" t="str">
            <v>Repossessed Personal Property                               R_CF6b_1578</v>
          </cell>
          <cell r="D639">
            <v>2484384.17</v>
          </cell>
          <cell r="E639">
            <v>2484384.17</v>
          </cell>
          <cell r="F639">
            <v>137647979.85000002</v>
          </cell>
          <cell r="G639">
            <v>0</v>
          </cell>
          <cell r="H639">
            <v>0</v>
          </cell>
          <cell r="I639">
            <v>137647979.85000002</v>
          </cell>
          <cell r="J639">
            <v>0</v>
          </cell>
          <cell r="K639">
            <v>140132364.02000001</v>
          </cell>
        </row>
        <row r="640">
          <cell r="B640">
            <v>141105</v>
          </cell>
          <cell r="C640" t="str">
            <v>Eurcvb-Ccs-Sant-F133g                                       141105</v>
          </cell>
          <cell r="D640">
            <v>909800.32</v>
          </cell>
          <cell r="E640">
            <v>909800.32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909800.32</v>
          </cell>
        </row>
        <row r="641">
          <cell r="B641">
            <v>141107</v>
          </cell>
          <cell r="C641" t="str">
            <v>Closed Eurcvb-Ccs-Sant-Hdginef-A                            141107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B642">
            <v>141630</v>
          </cell>
          <cell r="C642" t="str">
            <v>Us Trading-Ifrs Fv Collateral Ants                          141630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</row>
        <row r="643">
          <cell r="B643">
            <v>141631</v>
          </cell>
          <cell r="C643" t="str">
            <v>Us Cash Flow - Ifrs Fair Value Ants                         141631</v>
          </cell>
          <cell r="D643">
            <v>0</v>
          </cell>
          <cell r="E643">
            <v>0</v>
          </cell>
          <cell r="F643">
            <v>3003907.01</v>
          </cell>
          <cell r="G643">
            <v>0</v>
          </cell>
          <cell r="H643">
            <v>0</v>
          </cell>
          <cell r="I643">
            <v>3003907.01</v>
          </cell>
          <cell r="J643">
            <v>0</v>
          </cell>
          <cell r="K643">
            <v>3003907.01</v>
          </cell>
        </row>
        <row r="644">
          <cell r="B644">
            <v>141632</v>
          </cell>
          <cell r="C644" t="str">
            <v>Cap Us Trading - Ifrs Trading                               141632</v>
          </cell>
          <cell r="D644">
            <v>0</v>
          </cell>
          <cell r="E644">
            <v>0</v>
          </cell>
          <cell r="F644">
            <v>27018160.07</v>
          </cell>
          <cell r="G644">
            <v>0</v>
          </cell>
          <cell r="H644">
            <v>0</v>
          </cell>
          <cell r="I644">
            <v>27018160.07</v>
          </cell>
          <cell r="J644">
            <v>0</v>
          </cell>
          <cell r="K644">
            <v>27018160.07</v>
          </cell>
        </row>
        <row r="645">
          <cell r="B645">
            <v>141633</v>
          </cell>
          <cell r="C645" t="str">
            <v>Cap Us Trad-Ifrs Trading 3rd Party                          141633</v>
          </cell>
          <cell r="D645">
            <v>0</v>
          </cell>
          <cell r="E645">
            <v>0</v>
          </cell>
          <cell r="F645">
            <v>16580486.91</v>
          </cell>
          <cell r="G645">
            <v>0</v>
          </cell>
          <cell r="H645">
            <v>0</v>
          </cell>
          <cell r="I645">
            <v>16580486.91</v>
          </cell>
          <cell r="J645">
            <v>0</v>
          </cell>
          <cell r="K645">
            <v>16580486.91</v>
          </cell>
        </row>
        <row r="646">
          <cell r="B646">
            <v>141656</v>
          </cell>
          <cell r="C646" t="str">
            <v>Us Treasury Ifrs                                            141656</v>
          </cell>
          <cell r="D646">
            <v>0</v>
          </cell>
          <cell r="E646">
            <v>0</v>
          </cell>
          <cell r="F646">
            <v>63657.05</v>
          </cell>
          <cell r="G646">
            <v>0</v>
          </cell>
          <cell r="H646">
            <v>0</v>
          </cell>
          <cell r="I646">
            <v>63657.05</v>
          </cell>
          <cell r="J646">
            <v>0</v>
          </cell>
          <cell r="K646">
            <v>63657.05</v>
          </cell>
        </row>
        <row r="647">
          <cell r="B647">
            <v>141634</v>
          </cell>
          <cell r="C647" t="str">
            <v>Us Trading - Ifrs Fair Value                                141634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B648">
            <v>142400</v>
          </cell>
          <cell r="C648" t="str">
            <v>Closed Eurcvb-Ccs-Cust-F133g                                142400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</row>
        <row r="649">
          <cell r="B649">
            <v>143000</v>
          </cell>
          <cell r="C649" t="str">
            <v>Fair Value Hedge - Unrlzd Gain                              143000</v>
          </cell>
          <cell r="D649">
            <v>746174.51</v>
          </cell>
          <cell r="E649">
            <v>746174.51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746174.51</v>
          </cell>
        </row>
        <row r="650">
          <cell r="B650">
            <v>142402</v>
          </cell>
          <cell r="C650" t="str">
            <v>Closed Eurcvb-Ccs-Cust-Hdginef-A                            142402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B651">
            <v>146600</v>
          </cell>
          <cell r="C651" t="str">
            <v>Rp Unrlzd Gn- Swap Bank                                     146600</v>
          </cell>
          <cell r="D651">
            <v>11653.48</v>
          </cell>
          <cell r="E651">
            <v>11653.48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11653.48</v>
          </cell>
        </row>
        <row r="652">
          <cell r="B652">
            <v>178540</v>
          </cell>
          <cell r="C652" t="str">
            <v>Cf Hedge Unrlzd Gain- Cust                                  178540</v>
          </cell>
          <cell r="D652">
            <v>2171181.71</v>
          </cell>
          <cell r="E652">
            <v>2171181.71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2171181.71</v>
          </cell>
        </row>
        <row r="653">
          <cell r="B653">
            <v>178544</v>
          </cell>
          <cell r="C653" t="str">
            <v>Fwd Sale Comt Hedge Asset                                   178544</v>
          </cell>
          <cell r="D653">
            <v>91779</v>
          </cell>
          <cell r="E653">
            <v>91779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91779</v>
          </cell>
        </row>
        <row r="654">
          <cell r="B654">
            <v>178545</v>
          </cell>
          <cell r="C654" t="str">
            <v>Mtg Fmv Of Loan Commtmnts                                   178545</v>
          </cell>
          <cell r="D654">
            <v>1727742</v>
          </cell>
          <cell r="E654">
            <v>1727742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1727742</v>
          </cell>
        </row>
        <row r="655">
          <cell r="B655">
            <v>178570</v>
          </cell>
          <cell r="C655" t="str">
            <v>Cf Hedge Unrlzd Gain- Sntdr                                 178570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</row>
        <row r="656">
          <cell r="B656">
            <v>178573</v>
          </cell>
          <cell r="C656" t="str">
            <v>Save/Inv Unrlzd Gain- Sntdr                                 178573</v>
          </cell>
          <cell r="D656">
            <v>5054264.0999999996</v>
          </cell>
          <cell r="E656">
            <v>5054264.0999999996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5054264.0999999996</v>
          </cell>
        </row>
        <row r="657">
          <cell r="B657">
            <v>178600</v>
          </cell>
          <cell r="C657" t="str">
            <v>Unrlzd Gain Shiloh Asc815                                   178600</v>
          </cell>
          <cell r="D657">
            <v>3342495.24</v>
          </cell>
          <cell r="E657">
            <v>3342495.24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3342495.24</v>
          </cell>
        </row>
        <row r="658">
          <cell r="B658">
            <v>178601</v>
          </cell>
          <cell r="C658" t="str">
            <v>Msr Hedge-Unrlz Gain                                        178601</v>
          </cell>
          <cell r="D658">
            <v>8013500.7599999998</v>
          </cell>
          <cell r="E658">
            <v>8013500.7599999998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8013500.7599999998</v>
          </cell>
        </row>
        <row r="659">
          <cell r="B659">
            <v>178602</v>
          </cell>
          <cell r="C659" t="str">
            <v>Tba-Msr Hedge-Unrlz Gain                                    178602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B660">
            <v>178603</v>
          </cell>
          <cell r="C660" t="str">
            <v>Unrlzd Gain Windmills Asc815                                178603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B661">
            <v>178604</v>
          </cell>
          <cell r="C661" t="str">
            <v>Tba-Mbs Unrlzed Asset                                       178604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B662">
            <v>180417</v>
          </cell>
          <cell r="C662" t="str">
            <v>Unrlzd Gain Ois Abbey                                       180417</v>
          </cell>
          <cell r="D662">
            <v>190752.9</v>
          </cell>
          <cell r="E662">
            <v>190752.9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190752.9</v>
          </cell>
        </row>
        <row r="663">
          <cell r="B663">
            <v>187400</v>
          </cell>
          <cell r="C663" t="str">
            <v>Closed Eurcvb-Ccs-Cust Swp I/Rec                            187400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</row>
        <row r="664">
          <cell r="B664">
            <v>178546</v>
          </cell>
          <cell r="C664" t="str">
            <v>Fair Value Hedge Ln Port                                    178546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</row>
        <row r="665">
          <cell r="B665" t="str">
            <v>R_CF6c_C010</v>
          </cell>
          <cell r="C665" t="str">
            <v>Derivatives With A + Fair Value                             R_CF6c_C010</v>
          </cell>
          <cell r="D665">
            <v>22259344.019999996</v>
          </cell>
          <cell r="E665">
            <v>22259344.019999996</v>
          </cell>
          <cell r="F665">
            <v>46666211.039999992</v>
          </cell>
          <cell r="G665">
            <v>0</v>
          </cell>
          <cell r="H665">
            <v>0</v>
          </cell>
          <cell r="I665">
            <v>46666211.039999992</v>
          </cell>
          <cell r="J665">
            <v>0</v>
          </cell>
          <cell r="K665">
            <v>68925555.059999987</v>
          </cell>
        </row>
        <row r="666">
          <cell r="B666">
            <v>181333</v>
          </cell>
          <cell r="C666" t="str">
            <v>Closed Il Insurance Rebates-Ma                              181333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B667" t="str">
            <v>R_CF6d_C436</v>
          </cell>
          <cell r="C667" t="str">
            <v>Retained Int In Accd Int Secur Cc                           R_CF6d_C436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B668" t="str">
            <v>R_CF6e_J448</v>
          </cell>
          <cell r="C668" t="str">
            <v>Fdic Loss-Sharing Indem Assets                              R_CF6e_J448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B669">
            <v>172060</v>
          </cell>
          <cell r="C669" t="str">
            <v>Prepaid Fed Insurance Pre                                   172060</v>
          </cell>
          <cell r="D669">
            <v>1024548.7</v>
          </cell>
          <cell r="E669">
            <v>1024548.7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1024548.7</v>
          </cell>
        </row>
        <row r="670">
          <cell r="B670" t="str">
            <v>R_CF6f_J449</v>
          </cell>
          <cell r="C670" t="str">
            <v>Prepaid Dep Insurance Assessments                           R_CF6f_J449</v>
          </cell>
          <cell r="D670">
            <v>1024548.7</v>
          </cell>
          <cell r="E670">
            <v>1024548.7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1024548.7</v>
          </cell>
        </row>
        <row r="671">
          <cell r="B671">
            <v>149360</v>
          </cell>
          <cell r="C671" t="str">
            <v>Eurcvb-Ccs-Sant Swp I/Rec                                   149360</v>
          </cell>
          <cell r="D671">
            <v>130446.83</v>
          </cell>
          <cell r="E671">
            <v>130446.83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130446.83</v>
          </cell>
        </row>
        <row r="672">
          <cell r="B672">
            <v>188000</v>
          </cell>
          <cell r="C672" t="str">
            <v>Fair Value Hedge - Acc Int Rec Leg                          188000</v>
          </cell>
          <cell r="D672">
            <v>162387.35</v>
          </cell>
          <cell r="E672">
            <v>162387.35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162387.35</v>
          </cell>
        </row>
        <row r="673">
          <cell r="B673" t="str">
            <v>R_CF6g_OA_01</v>
          </cell>
          <cell r="C673" t="str">
            <v>Accrued Interest &amp; Late Charges                             R_CF6g_OA_01</v>
          </cell>
          <cell r="D673">
            <v>292834.18</v>
          </cell>
          <cell r="E673">
            <v>292834.18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292834.18</v>
          </cell>
        </row>
        <row r="674">
          <cell r="B674">
            <v>191208</v>
          </cell>
          <cell r="C674" t="str">
            <v>Derivative Transaction Re                                   191208</v>
          </cell>
          <cell r="D674">
            <v>1161839.1599999999</v>
          </cell>
          <cell r="E674">
            <v>1161839.1599999999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1161839.1599999999</v>
          </cell>
        </row>
        <row r="675">
          <cell r="B675">
            <v>191209</v>
          </cell>
          <cell r="C675" t="str">
            <v>Closed Terminated Swaps R                                   191209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B676" t="str">
            <v>R_CF6g_OA_02</v>
          </cell>
          <cell r="C676" t="str">
            <v>Capital Markets Rec                                         R_CF6g_OA_02</v>
          </cell>
          <cell r="D676">
            <v>1161839.1599999999</v>
          </cell>
          <cell r="E676">
            <v>1161839.1599999999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1161839.1599999999</v>
          </cell>
        </row>
        <row r="677">
          <cell r="B677">
            <v>146206</v>
          </cell>
          <cell r="C677" t="str">
            <v>Risk Part Agrmt Prem Recd                                   146206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</row>
        <row r="678">
          <cell r="B678">
            <v>150015</v>
          </cell>
          <cell r="C678" t="str">
            <v>Cap Mkts Clearance                                          150015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B679" t="str">
            <v>R_CF6g_OA_03</v>
          </cell>
          <cell r="C679" t="str">
            <v>Capital Markets Trading                                     R_CF6g_OA_03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B680">
            <v>150005</v>
          </cell>
          <cell r="C680" t="str">
            <v>Sov Bank S/T Ach Acct                                       150005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B681">
            <v>150027</v>
          </cell>
          <cell r="C681" t="str">
            <v>Identity Protector Dda Ac                                   150027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B682">
            <v>150035</v>
          </cell>
          <cell r="C682" t="str">
            <v>Health Benefits Dda Acct                                    150035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B683">
            <v>150039</v>
          </cell>
          <cell r="C683" t="str">
            <v>Clearing With 5/3 Network                                   150039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B684">
            <v>150042</v>
          </cell>
          <cell r="C684" t="str">
            <v>Checking Sovereign                                          150042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B685">
            <v>150091</v>
          </cell>
          <cell r="C685" t="str">
            <v>Nan Cash Exchange                                           150091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B686">
            <v>152600</v>
          </cell>
          <cell r="C686" t="str">
            <v>Closed On-Us Crossbank Post                                 152600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B687">
            <v>157000</v>
          </cell>
          <cell r="C687" t="str">
            <v>Bank Of New York - Cm                                       157000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B688">
            <v>159600</v>
          </cell>
          <cell r="C688" t="str">
            <v>C B Richard Ellis                                           159600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B689" t="str">
            <v>R_CF6g_OA_04</v>
          </cell>
          <cell r="C689" t="str">
            <v>Cash In Bank                                                R_CF6g_OA_04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B690">
            <v>141856</v>
          </cell>
          <cell r="C690" t="str">
            <v>Collateral Overage Relatedprty                              141856</v>
          </cell>
          <cell r="D690">
            <v>0</v>
          </cell>
          <cell r="E690">
            <v>0</v>
          </cell>
          <cell r="F690">
            <v>2058616.16</v>
          </cell>
          <cell r="G690">
            <v>0</v>
          </cell>
          <cell r="H690">
            <v>0</v>
          </cell>
          <cell r="I690">
            <v>2058616.16</v>
          </cell>
          <cell r="J690">
            <v>0</v>
          </cell>
          <cell r="K690">
            <v>2058616.16</v>
          </cell>
        </row>
        <row r="691">
          <cell r="B691">
            <v>141858</v>
          </cell>
          <cell r="C691" t="str">
            <v>Collateral Overage Third Party                              141858</v>
          </cell>
          <cell r="D691">
            <v>0</v>
          </cell>
          <cell r="E691">
            <v>0</v>
          </cell>
          <cell r="F691">
            <v>303642.90999999997</v>
          </cell>
          <cell r="G691">
            <v>0</v>
          </cell>
          <cell r="H691">
            <v>0</v>
          </cell>
          <cell r="I691">
            <v>303642.90999999997</v>
          </cell>
          <cell r="J691">
            <v>0</v>
          </cell>
          <cell r="K691">
            <v>303642.90999999997</v>
          </cell>
        </row>
        <row r="692">
          <cell r="B692">
            <v>142020</v>
          </cell>
          <cell r="C692" t="str">
            <v>Shiloh Iii Secrty Dep-Ca                                    142020</v>
          </cell>
          <cell r="D692">
            <v>50000</v>
          </cell>
          <cell r="E692">
            <v>50000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50000</v>
          </cell>
        </row>
        <row r="693">
          <cell r="B693">
            <v>142076</v>
          </cell>
          <cell r="C693" t="str">
            <v>Santander Cash Coll                                         142076</v>
          </cell>
          <cell r="D693">
            <v>33590000</v>
          </cell>
          <cell r="E693">
            <v>33590000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33590000</v>
          </cell>
        </row>
        <row r="694">
          <cell r="B694">
            <v>142077</v>
          </cell>
          <cell r="C694" t="str">
            <v>Cash Collateral Account                                     142077</v>
          </cell>
          <cell r="D694">
            <v>58837992.140000001</v>
          </cell>
          <cell r="E694">
            <v>58837992.140000001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58837992.140000001</v>
          </cell>
        </row>
        <row r="695">
          <cell r="B695">
            <v>142079</v>
          </cell>
          <cell r="C695" t="str">
            <v>Abbey Cash Collateral                                       142079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B696">
            <v>154550</v>
          </cell>
          <cell r="C696" t="str">
            <v>Restr Cash Res - Pledged                                    154550</v>
          </cell>
          <cell r="D696">
            <v>0</v>
          </cell>
          <cell r="E696">
            <v>0</v>
          </cell>
          <cell r="F696">
            <v>621852964.37</v>
          </cell>
          <cell r="G696">
            <v>0</v>
          </cell>
          <cell r="H696">
            <v>0</v>
          </cell>
          <cell r="I696">
            <v>621852964.37</v>
          </cell>
          <cell r="J696">
            <v>0</v>
          </cell>
          <cell r="K696">
            <v>621852964.37</v>
          </cell>
        </row>
        <row r="697">
          <cell r="B697">
            <v>154551</v>
          </cell>
          <cell r="C697" t="str">
            <v>Restricted Collections                                      154551</v>
          </cell>
          <cell r="D697">
            <v>0</v>
          </cell>
          <cell r="E697">
            <v>0</v>
          </cell>
          <cell r="F697">
            <v>1130096823.8199999</v>
          </cell>
          <cell r="G697">
            <v>0</v>
          </cell>
          <cell r="H697">
            <v>0</v>
          </cell>
          <cell r="I697">
            <v>1130096823.8199999</v>
          </cell>
          <cell r="J697">
            <v>0</v>
          </cell>
          <cell r="K697">
            <v>1130096823.8199999</v>
          </cell>
        </row>
        <row r="698">
          <cell r="B698">
            <v>154552</v>
          </cell>
          <cell r="C698" t="str">
            <v>Restr Csh Cap Int-Pledg                                     154552</v>
          </cell>
          <cell r="D698">
            <v>0</v>
          </cell>
          <cell r="E698">
            <v>0</v>
          </cell>
          <cell r="F698">
            <v>-0.01</v>
          </cell>
          <cell r="G698">
            <v>0</v>
          </cell>
          <cell r="H698">
            <v>0</v>
          </cell>
          <cell r="I698">
            <v>-0.01</v>
          </cell>
          <cell r="J698">
            <v>0</v>
          </cell>
          <cell r="K698">
            <v>-0.01</v>
          </cell>
        </row>
        <row r="699">
          <cell r="B699">
            <v>154553</v>
          </cell>
          <cell r="C699" t="str">
            <v>Restr Csh Prefund-Pledg                                     154553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</row>
        <row r="700">
          <cell r="B700">
            <v>154607</v>
          </cell>
          <cell r="C700" t="str">
            <v>Deutsch Bank Reinv Cash                                     154607</v>
          </cell>
          <cell r="D700">
            <v>9371342.4600000009</v>
          </cell>
          <cell r="E700">
            <v>9371342.4600000009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9371342.4600000009</v>
          </cell>
        </row>
        <row r="701">
          <cell r="B701">
            <v>180052</v>
          </cell>
          <cell r="C701" t="str">
            <v>Ubs-Otc Deriv Cash-Reserve                                  180052</v>
          </cell>
          <cell r="D701">
            <v>2661819.5699999998</v>
          </cell>
          <cell r="E701">
            <v>2661819.5699999998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2661819.5699999998</v>
          </cell>
        </row>
        <row r="702">
          <cell r="B702">
            <v>181346</v>
          </cell>
          <cell r="C702" t="str">
            <v>Fnma Cash Collateral Acct                                   181346</v>
          </cell>
          <cell r="D702">
            <v>876165.54</v>
          </cell>
          <cell r="E702">
            <v>876165.54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876165.54</v>
          </cell>
        </row>
        <row r="703">
          <cell r="B703">
            <v>181509</v>
          </cell>
          <cell r="C703" t="str">
            <v>Fnma Balloon Adv-Mat Lns                                    181509</v>
          </cell>
          <cell r="D703">
            <v>1576417.4</v>
          </cell>
          <cell r="E703">
            <v>1576417.4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1576417.4</v>
          </cell>
        </row>
        <row r="704">
          <cell r="B704" t="str">
            <v>R_CF6g_OA_05</v>
          </cell>
          <cell r="C704" t="str">
            <v>Cash In Bank Restricted                                     R_CF6g_OA_05</v>
          </cell>
          <cell r="D704">
            <v>106963737.11</v>
          </cell>
          <cell r="E704">
            <v>106963737.11</v>
          </cell>
          <cell r="F704">
            <v>1802497789.2199998</v>
          </cell>
          <cell r="G704">
            <v>0</v>
          </cell>
          <cell r="H704">
            <v>0</v>
          </cell>
          <cell r="I704">
            <v>1802497789.2199998</v>
          </cell>
          <cell r="J704">
            <v>0</v>
          </cell>
          <cell r="K704">
            <v>1909461526.3299997</v>
          </cell>
        </row>
        <row r="705">
          <cell r="B705">
            <v>181169</v>
          </cell>
          <cell r="C705" t="str">
            <v>Return Check Icb                                            181169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B706">
            <v>181510</v>
          </cell>
          <cell r="C706" t="str">
            <v>P &amp; I Advance - Mccracken                                   181510</v>
          </cell>
          <cell r="D706">
            <v>10641802.6</v>
          </cell>
          <cell r="E706">
            <v>10641802.6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10641802.6</v>
          </cell>
        </row>
        <row r="707">
          <cell r="B707">
            <v>181511</v>
          </cell>
          <cell r="C707" t="str">
            <v>Corp Adv - Mccracken                                        181511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B708">
            <v>181512</v>
          </cell>
          <cell r="C708" t="str">
            <v>Corporate Cash- Mccracken                                   181512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</row>
        <row r="709">
          <cell r="B709">
            <v>181950</v>
          </cell>
          <cell r="C709" t="str">
            <v>Commer Acct Analysis Rec                                    181950</v>
          </cell>
          <cell r="D709">
            <v>164183.48000000001</v>
          </cell>
          <cell r="E709">
            <v>164183.48000000001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164183.48000000001</v>
          </cell>
        </row>
        <row r="710">
          <cell r="B710">
            <v>181951</v>
          </cell>
          <cell r="C710" t="str">
            <v>Closed Corp Serve Fee Rec - Ne                              181951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B711">
            <v>182500</v>
          </cell>
          <cell r="C711" t="str">
            <v>Current Rent Recvble- Ol                                    182500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B712" t="str">
            <v>R_CF6g_OA_06</v>
          </cell>
          <cell r="C712" t="str">
            <v>Commercial Loan Rec                                         R_CF6g_OA_06</v>
          </cell>
          <cell r="D712">
            <v>10805986.08</v>
          </cell>
          <cell r="E712">
            <v>10805986.08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10805986.08</v>
          </cell>
        </row>
        <row r="713">
          <cell r="B713">
            <v>120039</v>
          </cell>
          <cell r="C713" t="str">
            <v>Ipa Loan Debit Suspense                                     120039</v>
          </cell>
          <cell r="D713">
            <v>1000</v>
          </cell>
          <cell r="E713">
            <v>1000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1000</v>
          </cell>
        </row>
        <row r="714">
          <cell r="B714">
            <v>120051</v>
          </cell>
          <cell r="C714" t="str">
            <v>Lip Bancsource Loans                                        120051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B715">
            <v>120052</v>
          </cell>
          <cell r="C715" t="str">
            <v>Lip Banksource Inst Loans                                   120052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B716">
            <v>120053</v>
          </cell>
          <cell r="C716" t="str">
            <v>Closed Bancsource For Interface                             120053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</row>
        <row r="717">
          <cell r="B717">
            <v>120057</v>
          </cell>
          <cell r="C717" t="str">
            <v>Lip Cons Loan Refinances                                    120057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B718">
            <v>120058</v>
          </cell>
          <cell r="C718" t="str">
            <v>Mhfa Loans In Process                                       120058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B719">
            <v>120060</v>
          </cell>
          <cell r="C719" t="str">
            <v>Lip Account Vims                                            120060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B720">
            <v>120076</v>
          </cell>
          <cell r="C720" t="str">
            <v>Pass-Thru Od Clearing                                       120076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B721">
            <v>120157</v>
          </cell>
          <cell r="C721" t="str">
            <v>Mortgage Refiance In Proc                                   120157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B722">
            <v>181257</v>
          </cell>
          <cell r="C722" t="str">
            <v>Convienence Ck Clearin                                      181257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B723">
            <v>181336</v>
          </cell>
          <cell r="C723" t="str">
            <v>Forced Place Insurance-Pc                                   181336</v>
          </cell>
          <cell r="D723">
            <v>6475594.79</v>
          </cell>
          <cell r="E723">
            <v>6475594.79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6475594.79</v>
          </cell>
        </row>
        <row r="724">
          <cell r="B724">
            <v>181337</v>
          </cell>
          <cell r="C724" t="str">
            <v>Contra Fpi Acct For Charged Off Lns                         181337</v>
          </cell>
          <cell r="D724">
            <v>-2122684.19</v>
          </cell>
          <cell r="E724">
            <v>-2122684.19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-2122684.19</v>
          </cell>
        </row>
        <row r="725">
          <cell r="B725">
            <v>181339</v>
          </cell>
          <cell r="C725" t="str">
            <v>Conscollctnexp Rec(All Lns-Norelns)                         181339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B726">
            <v>181351</v>
          </cell>
          <cell r="C726" t="str">
            <v>Cons Collctn Exp Rec(Re Securd Lns)                         181351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B727">
            <v>181356</v>
          </cell>
          <cell r="C727" t="str">
            <v>Closed Fpi Escrow Balance                                   181356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B728">
            <v>181357</v>
          </cell>
          <cell r="C728" t="str">
            <v>Consforclsre Bids In Proc                                   181357</v>
          </cell>
          <cell r="D728">
            <v>195400</v>
          </cell>
          <cell r="E728">
            <v>195400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195400</v>
          </cell>
        </row>
        <row r="729">
          <cell r="B729">
            <v>181359</v>
          </cell>
          <cell r="C729" t="str">
            <v>Western Union In Process                                    181359</v>
          </cell>
          <cell r="D729">
            <v>69827.62</v>
          </cell>
          <cell r="E729">
            <v>69827.62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69827.62</v>
          </cell>
        </row>
        <row r="730">
          <cell r="B730">
            <v>181560</v>
          </cell>
          <cell r="C730" t="str">
            <v>Contra Annual Fee Accr                                      181560</v>
          </cell>
          <cell r="D730">
            <v>3370623.01</v>
          </cell>
          <cell r="E730">
            <v>3370623.01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3370623.01</v>
          </cell>
        </row>
        <row r="731">
          <cell r="B731">
            <v>181585</v>
          </cell>
          <cell r="C731" t="str">
            <v>Investor Negative Escrow                                    181585</v>
          </cell>
          <cell r="D731">
            <v>27396670.559999999</v>
          </cell>
          <cell r="E731">
            <v>27396670.559999999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27396670.559999999</v>
          </cell>
        </row>
        <row r="732">
          <cell r="B732">
            <v>181600</v>
          </cell>
          <cell r="C732" t="str">
            <v>Scusa Remittance Payments                                   181600</v>
          </cell>
          <cell r="D732">
            <v>34618347.75</v>
          </cell>
          <cell r="E732">
            <v>34618347.75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-32698495.91</v>
          </cell>
          <cell r="K732">
            <v>1919851.8399999999</v>
          </cell>
        </row>
        <row r="733">
          <cell r="B733">
            <v>181605</v>
          </cell>
          <cell r="C733" t="str">
            <v>Mthly Pymt Amt Pending Collect Cust                         181605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B734">
            <v>181606</v>
          </cell>
          <cell r="C734" t="str">
            <v>Pending Ins Collected From Customer                         181606</v>
          </cell>
          <cell r="D734">
            <v>261591.17</v>
          </cell>
          <cell r="E734">
            <v>261591.17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261591.17</v>
          </cell>
        </row>
        <row r="735">
          <cell r="B735">
            <v>181607</v>
          </cell>
          <cell r="C735" t="str">
            <v>Contra Ins Rec Acct Charge Off Loan                         181607</v>
          </cell>
          <cell r="D735">
            <v>-50564.42</v>
          </cell>
          <cell r="E735">
            <v>-50564.42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-50564.42</v>
          </cell>
        </row>
        <row r="736">
          <cell r="B736">
            <v>181608</v>
          </cell>
          <cell r="C736" t="str">
            <v>In Process Exp Are Assessed To Loan                         181608</v>
          </cell>
          <cell r="D736">
            <v>414210.53</v>
          </cell>
          <cell r="E736">
            <v>414210.53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414210.53</v>
          </cell>
        </row>
        <row r="737">
          <cell r="B737">
            <v>181609</v>
          </cell>
          <cell r="C737" t="str">
            <v>In Process Fees Are Assessed To Ln                          181609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B738">
            <v>181610</v>
          </cell>
          <cell r="C738" t="str">
            <v>Bal Pending Collect (Pco)                                   181610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B739">
            <v>181611</v>
          </cell>
          <cell r="C739" t="str">
            <v>Pending Insurance (Seg)                                     181611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</row>
        <row r="740">
          <cell r="B740">
            <v>181612</v>
          </cell>
          <cell r="C740" t="str">
            <v>Il Insurance Rec (Qz9)                                      181612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</row>
        <row r="741">
          <cell r="B741">
            <v>181613</v>
          </cell>
          <cell r="C741" t="str">
            <v>Expenses In Process (010)                                   181613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B742">
            <v>181614</v>
          </cell>
          <cell r="C742" t="str">
            <v>Fees In Process (Pcc)                                       181614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B743">
            <v>181708</v>
          </cell>
          <cell r="C743" t="str">
            <v>Exp In Process (Contra)                                     181708</v>
          </cell>
          <cell r="D743">
            <v>-7403084.1799999997</v>
          </cell>
          <cell r="E743">
            <v>-7403084.1799999997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-7403084.1799999997</v>
          </cell>
        </row>
        <row r="744">
          <cell r="B744">
            <v>181900</v>
          </cell>
          <cell r="C744" t="str">
            <v>Mx-Drv Remittance Paymnts                                   181900</v>
          </cell>
          <cell r="D744">
            <v>-16507.63</v>
          </cell>
          <cell r="E744">
            <v>-16507.63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-16507.63</v>
          </cell>
        </row>
        <row r="745">
          <cell r="B745">
            <v>181903</v>
          </cell>
          <cell r="C745" t="str">
            <v>Prem Insur Unpaid Ot1                                       181903</v>
          </cell>
          <cell r="D745">
            <v>-18530.099999999999</v>
          </cell>
          <cell r="E745">
            <v>-18530.099999999999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-18530.099999999999</v>
          </cell>
        </row>
        <row r="746">
          <cell r="B746">
            <v>181904</v>
          </cell>
          <cell r="C746" t="str">
            <v>Accrued Nsur Fees (525)                                     181904</v>
          </cell>
          <cell r="D746">
            <v>-304238.45</v>
          </cell>
          <cell r="E746">
            <v>-304238.45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-304238.45</v>
          </cell>
        </row>
        <row r="747">
          <cell r="B747">
            <v>181905</v>
          </cell>
          <cell r="C747" t="str">
            <v>Annual Fee Accrual Rec                                      181905</v>
          </cell>
          <cell r="D747">
            <v>-4671144.38</v>
          </cell>
          <cell r="E747">
            <v>-4671144.38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-4671144.38</v>
          </cell>
        </row>
        <row r="748">
          <cell r="B748">
            <v>181910</v>
          </cell>
          <cell r="C748" t="str">
            <v>Annual Fee - Ptn Pos Anf                                    181910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</row>
        <row r="749">
          <cell r="B749">
            <v>182230</v>
          </cell>
          <cell r="C749" t="str">
            <v>Il Insurance Rec                                            182230</v>
          </cell>
          <cell r="D749">
            <v>-68414.27</v>
          </cell>
          <cell r="E749">
            <v>-68414.27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-68414.27</v>
          </cell>
        </row>
        <row r="750">
          <cell r="B750">
            <v>182231</v>
          </cell>
          <cell r="C750" t="str">
            <v>Il Insurance Reb                                            182231</v>
          </cell>
          <cell r="D750">
            <v>-74103.320000000007</v>
          </cell>
          <cell r="E750">
            <v>-74103.320000000007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-74103.320000000007</v>
          </cell>
        </row>
        <row r="751">
          <cell r="B751">
            <v>182239</v>
          </cell>
          <cell r="C751" t="str">
            <v>Accrued Ins Fees Due Cc                                     182239</v>
          </cell>
          <cell r="D751">
            <v>0.05</v>
          </cell>
          <cell r="E751">
            <v>0.05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0.05</v>
          </cell>
        </row>
        <row r="752">
          <cell r="B752">
            <v>182241</v>
          </cell>
          <cell r="C752" t="str">
            <v>Cc Items Pending Pmts Systems                               182241</v>
          </cell>
          <cell r="D752">
            <v>-1521358.25</v>
          </cell>
          <cell r="E752">
            <v>-1521358.25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-1521358.25</v>
          </cell>
        </row>
        <row r="753">
          <cell r="B753">
            <v>182243</v>
          </cell>
          <cell r="C753" t="str">
            <v>Credit Card Pass Thru Pcas-Pnc                              182243</v>
          </cell>
          <cell r="D753">
            <v>15.19</v>
          </cell>
          <cell r="E753">
            <v>15.19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15.19</v>
          </cell>
        </row>
        <row r="754">
          <cell r="B754">
            <v>242230</v>
          </cell>
          <cell r="C754" t="str">
            <v>Mtg Investor Escrow Advan                                   242230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B755" t="str">
            <v>R_CF6g_OA_07</v>
          </cell>
          <cell r="C755" t="str">
            <v>Consumer Loan Rec                                           R_CF6g_OA_07</v>
          </cell>
          <cell r="D755">
            <v>56552651.479999974</v>
          </cell>
          <cell r="E755">
            <v>56552651.479999974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-32698495.91</v>
          </cell>
          <cell r="K755">
            <v>23854155.569999974</v>
          </cell>
        </row>
        <row r="756">
          <cell r="B756">
            <v>157010</v>
          </cell>
          <cell r="C756" t="str">
            <v>Closed Bank Of Ny Bene Ded                                  157010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</row>
        <row r="757">
          <cell r="B757">
            <v>157011</v>
          </cell>
          <cell r="C757" t="str">
            <v>Hsbc Bene Ded                                               157011</v>
          </cell>
          <cell r="D757">
            <v>-11532.5</v>
          </cell>
          <cell r="E757">
            <v>-11532.5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-11532.5</v>
          </cell>
        </row>
        <row r="758">
          <cell r="B758">
            <v>157012</v>
          </cell>
          <cell r="C758" t="str">
            <v>Wells Fargo - Bene Deduct                                   157012</v>
          </cell>
          <cell r="D758">
            <v>-19249.689999999999</v>
          </cell>
          <cell r="E758">
            <v>-19249.689999999999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-19249.689999999999</v>
          </cell>
        </row>
        <row r="759">
          <cell r="B759">
            <v>180018</v>
          </cell>
          <cell r="C759" t="str">
            <v>Treasury  Disposal 999 Multi-Cur                            180018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</row>
        <row r="760">
          <cell r="B760">
            <v>180019</v>
          </cell>
          <cell r="C760" t="str">
            <v>Multi Currency Incident                                     180019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</row>
        <row r="761">
          <cell r="B761">
            <v>180028</v>
          </cell>
          <cell r="C761" t="str">
            <v>Multi Currency Position Account                             180028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</row>
        <row r="762">
          <cell r="B762">
            <v>181400</v>
          </cell>
          <cell r="C762" t="str">
            <v>Fx Currency Errors - Ptn Pos Ian                            181400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</row>
        <row r="763">
          <cell r="B763">
            <v>181401</v>
          </cell>
          <cell r="C763" t="str">
            <v>Usd Currency Errors - Ptn Pos Iar                           181401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B764">
            <v>181104</v>
          </cell>
          <cell r="C764" t="str">
            <v>Interplatform Zf                                            181104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B765">
            <v>181139</v>
          </cell>
          <cell r="C765" t="str">
            <v>Ipa Deposit Debit Suspense                                  181139</v>
          </cell>
          <cell r="D765">
            <v>170</v>
          </cell>
          <cell r="E765">
            <v>170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170</v>
          </cell>
        </row>
        <row r="766">
          <cell r="B766">
            <v>181140</v>
          </cell>
          <cell r="C766" t="str">
            <v>A/R Return Items On Us                                      181140</v>
          </cell>
          <cell r="D766">
            <v>408135.99</v>
          </cell>
          <cell r="E766">
            <v>408135.99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408135.99</v>
          </cell>
        </row>
        <row r="767">
          <cell r="B767">
            <v>181141</v>
          </cell>
          <cell r="C767" t="str">
            <v>Return Item On Us - Ne                                      181141</v>
          </cell>
          <cell r="D767">
            <v>633832.87</v>
          </cell>
          <cell r="E767">
            <v>633832.87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633832.87</v>
          </cell>
        </row>
        <row r="768">
          <cell r="B768">
            <v>181150</v>
          </cell>
          <cell r="C768" t="str">
            <v>Return Lookups - Ma                                         181150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</row>
        <row r="769">
          <cell r="B769">
            <v>181151</v>
          </cell>
          <cell r="C769" t="str">
            <v>Return Lookups - Ne                                         181151</v>
          </cell>
          <cell r="D769">
            <v>16756</v>
          </cell>
          <cell r="E769">
            <v>16756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16756</v>
          </cell>
        </row>
        <row r="770">
          <cell r="B770">
            <v>181160</v>
          </cell>
          <cell r="C770" t="str">
            <v>Return Items Daily                                          181160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</row>
        <row r="771">
          <cell r="B771">
            <v>181162</v>
          </cell>
          <cell r="C771" t="str">
            <v>Doc Pa Zf8 Return Checks                                    181162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</row>
        <row r="772">
          <cell r="B772">
            <v>181170</v>
          </cell>
          <cell r="C772" t="str">
            <v>Return Letter Adjustments                                   181170</v>
          </cell>
          <cell r="D772">
            <v>3134.21</v>
          </cell>
          <cell r="E772">
            <v>3134.21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3134.21</v>
          </cell>
        </row>
        <row r="773">
          <cell r="B773">
            <v>181171</v>
          </cell>
          <cell r="C773" t="str">
            <v>Return Letter Adj - Ne                                      181171</v>
          </cell>
          <cell r="D773">
            <v>-34681.68</v>
          </cell>
          <cell r="E773">
            <v>-34681.68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-34681.68</v>
          </cell>
        </row>
        <row r="774">
          <cell r="B774">
            <v>181179</v>
          </cell>
          <cell r="C774" t="str">
            <v>Fed Phl Cash Letter Adj                                     181179</v>
          </cell>
          <cell r="D774">
            <v>-830993.16</v>
          </cell>
          <cell r="E774">
            <v>-830993.16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-830993.16</v>
          </cell>
        </row>
        <row r="775">
          <cell r="B775">
            <v>181181</v>
          </cell>
          <cell r="C775" t="str">
            <v>Cash Letter Adj - Ne                                        181181</v>
          </cell>
          <cell r="D775">
            <v>57457.88</v>
          </cell>
          <cell r="E775">
            <v>57457.88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57457.88</v>
          </cell>
        </row>
        <row r="776">
          <cell r="B776">
            <v>181183</v>
          </cell>
          <cell r="C776" t="str">
            <v>Network Payment Incoming                                    181183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</row>
        <row r="777">
          <cell r="B777">
            <v>181184</v>
          </cell>
          <cell r="C777" t="str">
            <v>Clearing With 5/3 Network                                   181184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</row>
        <row r="778">
          <cell r="B778">
            <v>181185</v>
          </cell>
          <cell r="C778" t="str">
            <v>Outgoing 5/3 Disputes                                       181185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</row>
        <row r="779">
          <cell r="B779">
            <v>181186</v>
          </cell>
          <cell r="C779" t="str">
            <v>Ss Electronic Reclamation                                   181186</v>
          </cell>
          <cell r="D779">
            <v>1732</v>
          </cell>
          <cell r="E779">
            <v>1732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1732</v>
          </cell>
        </row>
        <row r="780">
          <cell r="B780">
            <v>181187</v>
          </cell>
          <cell r="C780" t="str">
            <v>Closed Br Capture Savings Bonds                             181187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</row>
        <row r="781">
          <cell r="B781">
            <v>181188</v>
          </cell>
          <cell r="C781" t="str">
            <v>Br Capture Canadian                                         181188</v>
          </cell>
          <cell r="D781">
            <v>531584.32999999996</v>
          </cell>
          <cell r="E781">
            <v>531584.32999999996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531584.32999999996</v>
          </cell>
        </row>
        <row r="782">
          <cell r="B782">
            <v>181190</v>
          </cell>
          <cell r="C782" t="str">
            <v>Branch Payoffs/Refinances                                   181190</v>
          </cell>
          <cell r="D782">
            <v>-147734.99</v>
          </cell>
          <cell r="E782">
            <v>-147734.99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-147734.99</v>
          </cell>
        </row>
        <row r="783">
          <cell r="B783">
            <v>181191</v>
          </cell>
          <cell r="C783" t="str">
            <v>Return Checks                                               181191</v>
          </cell>
          <cell r="D783">
            <v>12565</v>
          </cell>
          <cell r="E783">
            <v>12565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12565</v>
          </cell>
        </row>
        <row r="784">
          <cell r="B784">
            <v>181194</v>
          </cell>
          <cell r="C784" t="str">
            <v>Image Remit Canadian                                        181194</v>
          </cell>
          <cell r="D784">
            <v>165358.65</v>
          </cell>
          <cell r="E784">
            <v>165358.65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165358.65</v>
          </cell>
        </row>
        <row r="785">
          <cell r="B785">
            <v>181195</v>
          </cell>
          <cell r="C785" t="str">
            <v>Ptn Position Pqb Return Items                               181195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</row>
        <row r="786">
          <cell r="B786">
            <v>181196</v>
          </cell>
          <cell r="C786" t="str">
            <v>Closed Check Card Provisi                                   181196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</row>
        <row r="787">
          <cell r="B787">
            <v>181197</v>
          </cell>
          <cell r="C787" t="str">
            <v>Closed Atm Provisional                                      181197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</row>
        <row r="788">
          <cell r="B788">
            <v>181198</v>
          </cell>
          <cell r="C788" t="str">
            <v>Closed Check Card Adjustments                               181198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</row>
        <row r="789">
          <cell r="B789">
            <v>181199</v>
          </cell>
          <cell r="C789" t="str">
            <v>Closed Atm Adjustment                                       181199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</row>
        <row r="790">
          <cell r="B790">
            <v>181200</v>
          </cell>
          <cell r="C790" t="str">
            <v>Incidents Non Attrib Ops &amp; Disputes                         181200</v>
          </cell>
          <cell r="D790">
            <v>572748.4</v>
          </cell>
          <cell r="E790">
            <v>572748.4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572748.4</v>
          </cell>
        </row>
        <row r="791">
          <cell r="B791">
            <v>181201</v>
          </cell>
          <cell r="C791" t="str">
            <v>Balance Of Debit Customer Incidents                         181201</v>
          </cell>
          <cell r="D791">
            <v>52401.2</v>
          </cell>
          <cell r="E791">
            <v>52401.2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52401.2</v>
          </cell>
        </row>
        <row r="792">
          <cell r="B792">
            <v>181202</v>
          </cell>
          <cell r="C792" t="str">
            <v>Balance Of Credit Customer Incident                         181202</v>
          </cell>
          <cell r="D792">
            <v>-169428.63</v>
          </cell>
          <cell r="E792">
            <v>-169428.63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-169428.63</v>
          </cell>
        </row>
        <row r="793">
          <cell r="B793">
            <v>181203</v>
          </cell>
          <cell r="C793" t="str">
            <v>Ptn Accum Incdents Dr                                       181203</v>
          </cell>
          <cell r="D793">
            <v>52856.42</v>
          </cell>
          <cell r="E793">
            <v>52856.42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52856.42</v>
          </cell>
        </row>
        <row r="794">
          <cell r="B794">
            <v>181205</v>
          </cell>
          <cell r="C794" t="str">
            <v>Mortgage Return Checks                                      181205</v>
          </cell>
          <cell r="D794">
            <v>4843.75</v>
          </cell>
          <cell r="E794">
            <v>4843.75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4843.75</v>
          </cell>
        </row>
        <row r="795">
          <cell r="B795">
            <v>181206</v>
          </cell>
          <cell r="C795" t="str">
            <v>Atm Terminal Disputes M45                                   181206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</row>
        <row r="796">
          <cell r="B796">
            <v>181208</v>
          </cell>
          <cell r="C796" t="str">
            <v>Bill Pay Provisional Cr                                     181208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</row>
        <row r="797">
          <cell r="B797">
            <v>181221</v>
          </cell>
          <cell r="C797" t="str">
            <v>Customer Adjustments - Ne                                   181221</v>
          </cell>
          <cell r="D797">
            <v>2552.5300000000002</v>
          </cell>
          <cell r="E797">
            <v>2552.5300000000002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2552.5300000000002</v>
          </cell>
        </row>
        <row r="798">
          <cell r="B798">
            <v>181250</v>
          </cell>
          <cell r="C798" t="str">
            <v>Db Settlement Pend Ot1                                      181250</v>
          </cell>
          <cell r="D798">
            <v>15502.66</v>
          </cell>
          <cell r="E798">
            <v>15502.66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15502.66</v>
          </cell>
        </row>
        <row r="799">
          <cell r="B799">
            <v>181251</v>
          </cell>
          <cell r="C799" t="str">
            <v>Asi Pend Db Ap Prod Ot                                      181251</v>
          </cell>
          <cell r="D799">
            <v>376</v>
          </cell>
          <cell r="E799">
            <v>376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376</v>
          </cell>
        </row>
        <row r="800">
          <cell r="B800">
            <v>181254</v>
          </cell>
          <cell r="C800" t="str">
            <v>Missing &amp; Free Suspense                                     181254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</row>
        <row r="801">
          <cell r="B801">
            <v>181255</v>
          </cell>
          <cell r="C801" t="str">
            <v>Ot5 Pend Settlement Western Union                           181255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</row>
        <row r="802">
          <cell r="B802">
            <v>181256</v>
          </cell>
          <cell r="C802" t="str">
            <v>Ot5 Pending Settlement Amex                                 181256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</row>
        <row r="803">
          <cell r="B803">
            <v>181360</v>
          </cell>
          <cell r="C803" t="str">
            <v>Closed Safe Deposit Recei                                   181360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</row>
        <row r="804">
          <cell r="B804">
            <v>181361</v>
          </cell>
          <cell r="C804" t="str">
            <v>Closed Safe Deposit Rec                                     181361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</row>
        <row r="805">
          <cell r="B805">
            <v>181380</v>
          </cell>
          <cell r="C805" t="str">
            <v>Branch Cash Items Acct                                      181380</v>
          </cell>
          <cell r="D805">
            <v>124222.57</v>
          </cell>
          <cell r="E805">
            <v>124222.57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124222.57</v>
          </cell>
        </row>
        <row r="806">
          <cell r="B806">
            <v>181501</v>
          </cell>
          <cell r="C806" t="str">
            <v>Closed Cap Mkts Clearance Acct                              181501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</row>
        <row r="807">
          <cell r="B807">
            <v>191401</v>
          </cell>
          <cell r="C807" t="str">
            <v>Interoffice - Ne                                            191401</v>
          </cell>
          <cell r="D807">
            <v>21694.53</v>
          </cell>
          <cell r="E807">
            <v>21694.53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21694.53</v>
          </cell>
        </row>
        <row r="808">
          <cell r="B808">
            <v>191500</v>
          </cell>
          <cell r="C808" t="str">
            <v>Wire Transfer Clearing                                      191500</v>
          </cell>
          <cell r="D808">
            <v>665220.24</v>
          </cell>
          <cell r="E808">
            <v>665220.24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665220.24</v>
          </cell>
        </row>
        <row r="809">
          <cell r="B809">
            <v>191501</v>
          </cell>
          <cell r="C809" t="str">
            <v>Wu Speedpay New Dda In Process                              191501</v>
          </cell>
          <cell r="D809">
            <v>177700</v>
          </cell>
          <cell r="E809">
            <v>177700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177700</v>
          </cell>
        </row>
        <row r="810">
          <cell r="B810">
            <v>191505</v>
          </cell>
          <cell r="C810" t="str">
            <v>Branch Wire Suspense                                        191505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</row>
        <row r="811">
          <cell r="B811">
            <v>191520</v>
          </cell>
          <cell r="C811" t="str">
            <v>Closed Fees Pending To Be Debite                            191520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</row>
        <row r="812">
          <cell r="B812">
            <v>191521</v>
          </cell>
          <cell r="C812" t="str">
            <v>Outstanding Balances To Settle                              191521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</row>
        <row r="813">
          <cell r="B813">
            <v>191523</v>
          </cell>
          <cell r="C813" t="str">
            <v>Pmts Pending Settle Pqb                                     191523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</row>
        <row r="814">
          <cell r="B814">
            <v>191524</v>
          </cell>
          <cell r="C814" t="str">
            <v>Issue Pmt Pending Sdi                                       191524</v>
          </cell>
          <cell r="D814">
            <v>338265.92</v>
          </cell>
          <cell r="E814">
            <v>338265.92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338265.92</v>
          </cell>
        </row>
        <row r="815">
          <cell r="B815">
            <v>191525</v>
          </cell>
          <cell r="C815" t="str">
            <v>Standby Letter Fees-Check Suspense                          191525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</row>
        <row r="816">
          <cell r="B816">
            <v>191526</v>
          </cell>
          <cell r="C816" t="str">
            <v>Transitory Debits Ira                                       191526</v>
          </cell>
          <cell r="D816">
            <v>24620.9</v>
          </cell>
          <cell r="E816">
            <v>24620.9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24620.9</v>
          </cell>
        </row>
        <row r="817">
          <cell r="B817">
            <v>191550</v>
          </cell>
          <cell r="C817" t="str">
            <v>Chrysler Cap Fund Clrg                                      191550</v>
          </cell>
          <cell r="D817">
            <v>-3062.2</v>
          </cell>
          <cell r="E817">
            <v>-3062.2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-3062.2</v>
          </cell>
        </row>
        <row r="818">
          <cell r="B818">
            <v>191560</v>
          </cell>
          <cell r="C818" t="str">
            <v>Chrysler Cap  Pymt Clrg                                     191560</v>
          </cell>
          <cell r="D818">
            <v>8648505.9199999999</v>
          </cell>
          <cell r="E818">
            <v>8648505.9199999999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-8648505.9199999999</v>
          </cell>
          <cell r="K818">
            <v>0</v>
          </cell>
        </row>
        <row r="819">
          <cell r="B819">
            <v>191600</v>
          </cell>
          <cell r="C819" t="str">
            <v>Wire - Austrialian Fx                                       191600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</row>
        <row r="820">
          <cell r="B820">
            <v>191601</v>
          </cell>
          <cell r="C820" t="str">
            <v>Wire - Canadian Fx                                          191601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</row>
        <row r="821">
          <cell r="B821">
            <v>191602</v>
          </cell>
          <cell r="C821" t="str">
            <v>Wire - Denmark Fx                                           191602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</row>
        <row r="822">
          <cell r="B822">
            <v>191603</v>
          </cell>
          <cell r="C822" t="str">
            <v>Wire - Euro Fx                                              191603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</row>
        <row r="823">
          <cell r="B823">
            <v>191604</v>
          </cell>
          <cell r="C823" t="str">
            <v>Wire - Great Britain Fx                                     191604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</row>
        <row r="824">
          <cell r="B824">
            <v>191605</v>
          </cell>
          <cell r="C824" t="str">
            <v>Wire - Hong Kong Fx                                         191605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</row>
        <row r="825">
          <cell r="B825">
            <v>191606</v>
          </cell>
          <cell r="C825" t="str">
            <v>Wire - Indian Fx                                            191606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B826">
            <v>191607</v>
          </cell>
          <cell r="C826" t="str">
            <v>Wire - Japanese Fx                                          191607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</row>
        <row r="827">
          <cell r="B827">
            <v>191608</v>
          </cell>
          <cell r="C827" t="str">
            <v>Wire - Mexican Fx                                           191608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</row>
        <row r="828">
          <cell r="B828">
            <v>191609</v>
          </cell>
          <cell r="C828" t="str">
            <v>Wire - New Zealand Fx                                       191609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</row>
        <row r="829">
          <cell r="B829">
            <v>191610</v>
          </cell>
          <cell r="C829" t="str">
            <v>Wire - Norwegian Fx                                         191610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</row>
        <row r="830">
          <cell r="B830">
            <v>191611</v>
          </cell>
          <cell r="C830" t="str">
            <v>Wire - Singapore Fx                                         191611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</row>
        <row r="831">
          <cell r="B831">
            <v>191612</v>
          </cell>
          <cell r="C831" t="str">
            <v>Wire - South African Fx                                     191612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</row>
        <row r="832">
          <cell r="B832">
            <v>191613</v>
          </cell>
          <cell r="C832" t="str">
            <v>Wire - Swedish Fx                                           191613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B833">
            <v>191614</v>
          </cell>
          <cell r="C833" t="str">
            <v>Wire - Switzerland Fx                                       191614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B834">
            <v>191615</v>
          </cell>
          <cell r="C834" t="str">
            <v>Wire - Bony Fx                                              191615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</row>
        <row r="835">
          <cell r="B835">
            <v>191616</v>
          </cell>
          <cell r="C835" t="str">
            <v>Wire - Comz Euro Fx                                         191616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</row>
        <row r="836">
          <cell r="B836">
            <v>191617</v>
          </cell>
          <cell r="C836" t="str">
            <v>Wire - Bofi Euro Fx                                         191617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</row>
        <row r="837">
          <cell r="B837">
            <v>191618</v>
          </cell>
          <cell r="C837" t="str">
            <v>Wire - Amex Euro Fx                                         191618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</row>
        <row r="838">
          <cell r="B838">
            <v>191700</v>
          </cell>
          <cell r="C838" t="str">
            <v>Wire Boa- Austrialian Fx                                    191700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</row>
        <row r="839">
          <cell r="B839">
            <v>191701</v>
          </cell>
          <cell r="C839" t="str">
            <v>Wire Boa- Canadian Fx                                       191701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</row>
        <row r="840">
          <cell r="B840">
            <v>191702</v>
          </cell>
          <cell r="C840" t="str">
            <v>Wire Boa- Denmark Fx                                        191702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</row>
        <row r="841">
          <cell r="B841">
            <v>191703</v>
          </cell>
          <cell r="C841" t="str">
            <v>Wire Boa- Euro Fx                                           191703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</row>
        <row r="842">
          <cell r="B842">
            <v>191704</v>
          </cell>
          <cell r="C842" t="str">
            <v>Wire Boa- Great Britain Fx                                  191704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</row>
        <row r="843">
          <cell r="B843">
            <v>191705</v>
          </cell>
          <cell r="C843" t="str">
            <v>Wire Boa- Hong Kong Fx                                      191705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</row>
        <row r="844">
          <cell r="B844">
            <v>191706</v>
          </cell>
          <cell r="C844" t="str">
            <v>Wire Boa- Indian Fx                                         191706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</row>
        <row r="845">
          <cell r="B845">
            <v>191707</v>
          </cell>
          <cell r="C845" t="str">
            <v>Wire Noa- Japanese Fx                                       191707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</row>
        <row r="846">
          <cell r="B846">
            <v>191708</v>
          </cell>
          <cell r="C846" t="str">
            <v>Wire Boa- Mexican Fx                                        191708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</row>
        <row r="847">
          <cell r="B847">
            <v>191709</v>
          </cell>
          <cell r="C847" t="str">
            <v>Wire Boa- New Zealand Fx                                    191709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</row>
        <row r="848">
          <cell r="B848">
            <v>191710</v>
          </cell>
          <cell r="C848" t="str">
            <v>Wire Boa- Norweigan Fx                                      191710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</row>
        <row r="849">
          <cell r="B849">
            <v>191711</v>
          </cell>
          <cell r="C849" t="str">
            <v>Wire Boa- Singapore Fx                                      191711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</row>
        <row r="850">
          <cell r="B850">
            <v>191712</v>
          </cell>
          <cell r="C850" t="str">
            <v>Wire Boa- South African Fx                                  191712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</row>
        <row r="851">
          <cell r="B851">
            <v>191713</v>
          </cell>
          <cell r="C851" t="str">
            <v>Wire Boa- Swedish Fx                                        191713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</row>
        <row r="852">
          <cell r="B852">
            <v>191714</v>
          </cell>
          <cell r="C852" t="str">
            <v>Wire Boa- Switzerland Fx                                    191714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</row>
        <row r="853">
          <cell r="B853">
            <v>191715</v>
          </cell>
          <cell r="C853" t="str">
            <v>Wire Boa- Ils Fx                                            191715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</row>
        <row r="854">
          <cell r="B854">
            <v>191716</v>
          </cell>
          <cell r="C854" t="str">
            <v>Wire Boa Thb Fx                                             191716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</row>
        <row r="855">
          <cell r="B855">
            <v>191717</v>
          </cell>
          <cell r="C855" t="str">
            <v>Wire Boa Try Fx                                             191717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</row>
        <row r="856">
          <cell r="B856">
            <v>191718</v>
          </cell>
          <cell r="C856" t="str">
            <v>Wire Boa Huf Fx                                             191718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</row>
        <row r="857">
          <cell r="B857">
            <v>191719</v>
          </cell>
          <cell r="C857" t="str">
            <v>Wire Boa- Czech Koruna                                      191719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</row>
        <row r="858">
          <cell r="B858">
            <v>191720</v>
          </cell>
          <cell r="C858" t="str">
            <v>Wire Boa- Kuwaiti Dinar                                     191720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</row>
        <row r="859">
          <cell r="B859">
            <v>191721</v>
          </cell>
          <cell r="C859" t="str">
            <v>Wire Boa- Polish Zloty                                      191721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</row>
        <row r="860">
          <cell r="B860">
            <v>191722</v>
          </cell>
          <cell r="C860" t="str">
            <v>Wire Boa- Romanian Leu                                      191722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B861">
            <v>192010</v>
          </cell>
          <cell r="C861" t="str">
            <v>Recovery Missing Br Work                                    192010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</row>
        <row r="862">
          <cell r="B862">
            <v>192012</v>
          </cell>
          <cell r="C862" t="str">
            <v>Nan Debit Card For Collec                                   192012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</row>
        <row r="863">
          <cell r="B863">
            <v>192030</v>
          </cell>
          <cell r="C863" t="str">
            <v>Proof Out Of Bal                                            192030</v>
          </cell>
          <cell r="D863">
            <v>801552.68</v>
          </cell>
          <cell r="E863">
            <v>801552.68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801552.68</v>
          </cell>
        </row>
        <row r="864">
          <cell r="B864">
            <v>192035</v>
          </cell>
          <cell r="C864" t="str">
            <v>Airrs Receivable - Ne                                       192035</v>
          </cell>
          <cell r="D864">
            <v>-155765.03</v>
          </cell>
          <cell r="E864">
            <v>-155765.03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-155765.03</v>
          </cell>
        </row>
        <row r="865">
          <cell r="B865">
            <v>192040</v>
          </cell>
          <cell r="C865" t="str">
            <v>Closed Airrs Atm Receivable                                 192040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</row>
        <row r="866">
          <cell r="B866">
            <v>209975</v>
          </cell>
          <cell r="C866" t="str">
            <v>Nan Dda Unposted                                            209975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</row>
        <row r="867">
          <cell r="B867" t="str">
            <v>R_CF6g_OA_08</v>
          </cell>
          <cell r="C867" t="str">
            <v>Deposit Rec-Cl Adj-Wire Sus                                 R_CF6g_OA_08</v>
          </cell>
          <cell r="D867">
            <v>11961342.77</v>
          </cell>
          <cell r="E867">
            <v>11961342.77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-8648505.9199999999</v>
          </cell>
          <cell r="K867">
            <v>3312836.8499999996</v>
          </cell>
        </row>
        <row r="868">
          <cell r="B868">
            <v>148553</v>
          </cell>
          <cell r="C868" t="str">
            <v>Invest In Shusa Elim                                        148553</v>
          </cell>
          <cell r="D868">
            <v>0</v>
          </cell>
          <cell r="E868">
            <v>-0.03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-0.03</v>
          </cell>
        </row>
        <row r="869">
          <cell r="B869">
            <v>148565</v>
          </cell>
          <cell r="C869" t="str">
            <v>Interco Receivable - Bank                                   148565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</row>
        <row r="870">
          <cell r="B870">
            <v>148636</v>
          </cell>
          <cell r="C870" t="str">
            <v>Due From Sdic                                               148636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</row>
        <row r="871">
          <cell r="B871">
            <v>148666</v>
          </cell>
          <cell r="C871" t="str">
            <v>Interco Expense Alloc Rec                                   148666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</row>
        <row r="872">
          <cell r="B872">
            <v>148672</v>
          </cell>
          <cell r="C872" t="str">
            <v>Due To/From Waypoint Ins                                    148672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</row>
        <row r="873">
          <cell r="B873">
            <v>148692</v>
          </cell>
          <cell r="C873" t="str">
            <v>Due To/From Icbc                                            148692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</row>
        <row r="874">
          <cell r="B874">
            <v>148693</v>
          </cell>
          <cell r="C874" t="str">
            <v>Due From Sov Agency                                         148693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B875">
            <v>148696</v>
          </cell>
          <cell r="C875" t="str">
            <v>Rec Sov Agency Upon C Rec                                   148696</v>
          </cell>
          <cell r="D875">
            <v>17362.25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</row>
        <row r="876">
          <cell r="B876">
            <v>148697</v>
          </cell>
          <cell r="C876" t="str">
            <v>Rec Sov Agency Accrue Com                                   148697</v>
          </cell>
          <cell r="D876">
            <v>3982291.5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</row>
        <row r="877">
          <cell r="B877">
            <v>148745</v>
          </cell>
          <cell r="C877" t="str">
            <v>Interco Ln Coll Shusa                                       148745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</row>
        <row r="878">
          <cell r="B878">
            <v>149580</v>
          </cell>
          <cell r="C878" t="str">
            <v>Currnt Tax Recvble 7037                                     149580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</row>
        <row r="879">
          <cell r="B879">
            <v>149581</v>
          </cell>
          <cell r="C879" t="str">
            <v>Current Tax Receivable 7030                                 149581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</row>
        <row r="880">
          <cell r="B880">
            <v>149590</v>
          </cell>
          <cell r="C880" t="str">
            <v>Current Tax Recvble 7037                                    149590</v>
          </cell>
          <cell r="D880">
            <v>21594141.739999998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</row>
        <row r="881">
          <cell r="B881">
            <v>149591</v>
          </cell>
          <cell r="C881" t="str">
            <v>Currnt Tax Recvble 7030                                     149591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</row>
        <row r="882">
          <cell r="B882">
            <v>149607</v>
          </cell>
          <cell r="C882" t="str">
            <v>Current Tax Receivable 7752                                 149607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</row>
        <row r="883">
          <cell r="B883">
            <v>149617</v>
          </cell>
          <cell r="C883" t="str">
            <v>Currnt Tax Recvble 7752                                     149617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</row>
        <row r="884">
          <cell r="B884">
            <v>149627</v>
          </cell>
          <cell r="C884" t="str">
            <v>Current Tax Receivable 7774                                 149627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</row>
        <row r="885">
          <cell r="B885">
            <v>149637</v>
          </cell>
          <cell r="C885" t="str">
            <v>Currnt Tax Recvble 7774                                     149637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</row>
        <row r="886">
          <cell r="B886">
            <v>149640</v>
          </cell>
          <cell r="C886" t="str">
            <v>Current Tax Receivable 7708                                 149640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</row>
        <row r="887">
          <cell r="B887">
            <v>149650</v>
          </cell>
          <cell r="C887" t="str">
            <v>Currnt Tax Recvble 7708                                     149650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</row>
        <row r="888">
          <cell r="B888" t="str">
            <v>R_CF6g_OA_09</v>
          </cell>
          <cell r="C888" t="str">
            <v>Due From Holding Co                                         R_CF6g_OA_09</v>
          </cell>
          <cell r="D888">
            <v>25593795.489999998</v>
          </cell>
          <cell r="E888">
            <v>-3.0000001192092896E-2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-3.0000001192092896E-2</v>
          </cell>
        </row>
        <row r="889">
          <cell r="B889" t="str">
            <v>R_CF6g_OA_10</v>
          </cell>
          <cell r="C889" t="str">
            <v>Escrow                                                      R_CF6g_OA_10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</row>
        <row r="890">
          <cell r="B890">
            <v>182000</v>
          </cell>
          <cell r="C890" t="str">
            <v>Accrued Fed Tax Rec                                         182000</v>
          </cell>
          <cell r="D890">
            <v>4458755</v>
          </cell>
          <cell r="E890">
            <v>4458755</v>
          </cell>
          <cell r="F890">
            <v>273142393.22000003</v>
          </cell>
          <cell r="G890">
            <v>0</v>
          </cell>
          <cell r="H890">
            <v>0</v>
          </cell>
          <cell r="I890">
            <v>273142393.22000003</v>
          </cell>
          <cell r="J890">
            <v>0</v>
          </cell>
          <cell r="K890">
            <v>277601148.22000003</v>
          </cell>
        </row>
        <row r="891">
          <cell r="B891">
            <v>183400</v>
          </cell>
          <cell r="C891" t="str">
            <v>Due From Irs 03-07 Audits                                   183400</v>
          </cell>
          <cell r="D891">
            <v>374892111.69</v>
          </cell>
          <cell r="E891">
            <v>374892111.69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374892111.69</v>
          </cell>
        </row>
        <row r="892">
          <cell r="B892" t="str">
            <v>R_CF6g_OA_11</v>
          </cell>
          <cell r="C892" t="str">
            <v>Federal Tax Receivable                                      R_CF6g_OA_11</v>
          </cell>
          <cell r="D892">
            <v>379350866.69</v>
          </cell>
          <cell r="E892">
            <v>379350866.69</v>
          </cell>
          <cell r="F892">
            <v>273142393.22000003</v>
          </cell>
          <cell r="G892">
            <v>0</v>
          </cell>
          <cell r="H892">
            <v>0</v>
          </cell>
          <cell r="I892">
            <v>273142393.22000003</v>
          </cell>
          <cell r="J892">
            <v>0</v>
          </cell>
          <cell r="K892">
            <v>652493259.91000009</v>
          </cell>
        </row>
        <row r="893">
          <cell r="B893">
            <v>148540</v>
          </cell>
          <cell r="C893" t="str">
            <v>Reit Interco Rec                                            148540</v>
          </cell>
          <cell r="D893">
            <v>-1.1641532182693481E-10</v>
          </cell>
          <cell r="E893">
            <v>-1.1641532182693481E-10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-1.1641532182693481E-10</v>
          </cell>
        </row>
        <row r="894">
          <cell r="B894">
            <v>148541</v>
          </cell>
          <cell r="C894" t="str">
            <v>Due From Sovereign Bank                                     148541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</row>
        <row r="895">
          <cell r="B895">
            <v>148542</v>
          </cell>
          <cell r="C895" t="str">
            <v>Due From Cap St Sa                                          148542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</row>
        <row r="896">
          <cell r="B896">
            <v>148634</v>
          </cell>
          <cell r="C896" t="str">
            <v>Intercom Sts Hong Kong                                      148634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</row>
        <row r="897">
          <cell r="B897">
            <v>148635</v>
          </cell>
          <cell r="C897" t="str">
            <v>Due From Reit Holdings                                      148635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</row>
        <row r="898">
          <cell r="B898">
            <v>148641</v>
          </cell>
          <cell r="C898" t="str">
            <v>Due From Ssc                                                148641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</row>
        <row r="899">
          <cell r="B899">
            <v>148644</v>
          </cell>
          <cell r="C899" t="str">
            <v>Due From Prec Metals                                        148644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</row>
        <row r="900">
          <cell r="B900">
            <v>148651</v>
          </cell>
          <cell r="C900" t="str">
            <v>Sov Apex Interco Recvble                                    148651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</row>
        <row r="901">
          <cell r="B901">
            <v>148663</v>
          </cell>
          <cell r="C901" t="str">
            <v>Interco Pbe Company                                         148663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</row>
        <row r="902">
          <cell r="B902">
            <v>148670</v>
          </cell>
          <cell r="C902" t="str">
            <v>Due To/From Cbi                                             148670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</row>
        <row r="903">
          <cell r="B903">
            <v>148682</v>
          </cell>
          <cell r="C903" t="str">
            <v>Sov Leasing - Ic Rec                                        148682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</row>
        <row r="904">
          <cell r="B904">
            <v>148688</v>
          </cell>
          <cell r="C904" t="str">
            <v>Due To/From Iccrc                                           148688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</row>
        <row r="905">
          <cell r="B905">
            <v>148691</v>
          </cell>
          <cell r="C905" t="str">
            <v>Interco Rec Scdc                                            148691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</row>
        <row r="906">
          <cell r="B906">
            <v>148710</v>
          </cell>
          <cell r="C906" t="str">
            <v>Interco Commer Prn Reit H                                   148710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</row>
        <row r="907">
          <cell r="B907">
            <v>148711</v>
          </cell>
          <cell r="C907" t="str">
            <v>Interco Commer Int Reit H                                   148711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</row>
        <row r="908">
          <cell r="B908">
            <v>148716</v>
          </cell>
          <cell r="C908" t="str">
            <v>Interco Prin Icb Reinvest                                   148716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</row>
        <row r="909">
          <cell r="B909">
            <v>148717</v>
          </cell>
          <cell r="C909" t="str">
            <v>Interco Int Icb Reinvest                                    148717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</row>
        <row r="910">
          <cell r="B910">
            <v>148718</v>
          </cell>
          <cell r="C910" t="str">
            <v>Interco Prin Scdc                                           148718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</row>
        <row r="911">
          <cell r="B911">
            <v>148719</v>
          </cell>
          <cell r="C911" t="str">
            <v>Interco Int Scdc                                            148719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</row>
        <row r="912">
          <cell r="B912">
            <v>148725</v>
          </cell>
          <cell r="C912" t="str">
            <v>Interco Ln Coll Sov Prec                                    148725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</row>
        <row r="913">
          <cell r="B913">
            <v>148731</v>
          </cell>
          <cell r="C913" t="str">
            <v>Interco Prn Due Lux                                         148731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</row>
        <row r="914">
          <cell r="B914">
            <v>148732</v>
          </cell>
          <cell r="C914" t="str">
            <v>Interco Int Due Lux                                         148732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</row>
        <row r="915">
          <cell r="B915">
            <v>148734</v>
          </cell>
          <cell r="C915" t="str">
            <v>Interco P&amp;I Pmt Sdf                                         148734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</row>
        <row r="916">
          <cell r="B916">
            <v>148802</v>
          </cell>
          <cell r="C916" t="str">
            <v>Accr Income Luxembourg                                      148802</v>
          </cell>
          <cell r="D916">
            <v>7.4505805969238281E-9</v>
          </cell>
          <cell r="E916">
            <v>7.4505805969238281E-9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7.4505805969238281E-9</v>
          </cell>
        </row>
        <row r="917">
          <cell r="B917">
            <v>148867</v>
          </cell>
          <cell r="C917" t="str">
            <v>Interco Rec - Sov Lease                                     148867</v>
          </cell>
          <cell r="D917">
            <v>3.7252902984619141E-9</v>
          </cell>
          <cell r="E917">
            <v>3.7252902984619141E-9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3.7252902984619141E-9</v>
          </cell>
        </row>
        <row r="918">
          <cell r="B918">
            <v>181325</v>
          </cell>
          <cell r="C918" t="str">
            <v>Accts Rec Servicing - Santander                             181325</v>
          </cell>
          <cell r="D918">
            <v>0</v>
          </cell>
          <cell r="E918">
            <v>0</v>
          </cell>
          <cell r="F918">
            <v>996979.46</v>
          </cell>
          <cell r="G918">
            <v>0</v>
          </cell>
          <cell r="H918">
            <v>0</v>
          </cell>
          <cell r="I918">
            <v>996979.46</v>
          </cell>
          <cell r="J918">
            <v>-996979.46</v>
          </cell>
          <cell r="K918">
            <v>0</v>
          </cell>
        </row>
        <row r="919">
          <cell r="B919">
            <v>181326</v>
          </cell>
          <cell r="C919" t="str">
            <v>Ar - Sovereign Temporary                                    181326</v>
          </cell>
          <cell r="D919">
            <v>0</v>
          </cell>
          <cell r="E919">
            <v>0</v>
          </cell>
          <cell r="F919">
            <v>3393453.87</v>
          </cell>
          <cell r="G919">
            <v>0</v>
          </cell>
          <cell r="H919">
            <v>0</v>
          </cell>
          <cell r="I919">
            <v>3393453.87</v>
          </cell>
          <cell r="J919">
            <v>-3393453.87</v>
          </cell>
          <cell r="K919">
            <v>0</v>
          </cell>
        </row>
        <row r="920">
          <cell r="B920">
            <v>183500</v>
          </cell>
          <cell r="C920" t="str">
            <v>Intercompany Irs - Sov Sec                                  183500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</row>
        <row r="921">
          <cell r="B921">
            <v>183501</v>
          </cell>
          <cell r="C921" t="str">
            <v>Intercompany Irs - Sov Reit Holding                         183501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</row>
        <row r="922">
          <cell r="B922">
            <v>183502</v>
          </cell>
          <cell r="C922" t="str">
            <v>Intercompany Irs - Sov Leasing                              183502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</row>
        <row r="923">
          <cell r="B923">
            <v>183503</v>
          </cell>
          <cell r="C923" t="str">
            <v>Intercompany Irs - Sdic                                     183503</v>
          </cell>
          <cell r="D923">
            <v>279574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</row>
        <row r="924">
          <cell r="B924">
            <v>183504</v>
          </cell>
          <cell r="C924" t="str">
            <v>Intercompany Irs - Shusa                                    183504</v>
          </cell>
          <cell r="D924">
            <v>25613844.890000001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</row>
        <row r="925">
          <cell r="B925">
            <v>183505</v>
          </cell>
          <cell r="C925" t="str">
            <v>Intercompany Irs - Wig                                      183505</v>
          </cell>
          <cell r="D925">
            <v>195746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</row>
        <row r="926">
          <cell r="B926">
            <v>183506</v>
          </cell>
          <cell r="C926" t="str">
            <v>Intercompany Irs - Icbc                                     183506</v>
          </cell>
          <cell r="D926">
            <v>149096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</row>
        <row r="927">
          <cell r="B927">
            <v>181291</v>
          </cell>
          <cell r="C927" t="str">
            <v>Ar Lease Acquisition Fee-Sbna                               181291</v>
          </cell>
          <cell r="D927">
            <v>0</v>
          </cell>
          <cell r="E927">
            <v>0</v>
          </cell>
          <cell r="F927">
            <v>3783437.69</v>
          </cell>
          <cell r="G927">
            <v>0</v>
          </cell>
          <cell r="H927">
            <v>0</v>
          </cell>
          <cell r="I927">
            <v>3783437.69</v>
          </cell>
          <cell r="J927">
            <v>-3783437.69</v>
          </cell>
          <cell r="K927">
            <v>0</v>
          </cell>
        </row>
        <row r="928">
          <cell r="B928">
            <v>181292</v>
          </cell>
          <cell r="C928" t="str">
            <v>Due From Sbna - Lease                                       181292</v>
          </cell>
          <cell r="D928">
            <v>0</v>
          </cell>
          <cell r="E928">
            <v>0</v>
          </cell>
          <cell r="F928">
            <v>16122984.800000001</v>
          </cell>
          <cell r="G928">
            <v>0</v>
          </cell>
          <cell r="H928">
            <v>0</v>
          </cell>
          <cell r="I928">
            <v>16122984.800000001</v>
          </cell>
          <cell r="J928">
            <v>26282804.489999998</v>
          </cell>
          <cell r="K928">
            <v>42405789.289999999</v>
          </cell>
        </row>
        <row r="929">
          <cell r="B929">
            <v>181307</v>
          </cell>
          <cell r="C929" t="str">
            <v>Accrued Rec Sov Bank                                        181307</v>
          </cell>
          <cell r="D929">
            <v>0</v>
          </cell>
          <cell r="E929">
            <v>0</v>
          </cell>
          <cell r="F929">
            <v>660710.11</v>
          </cell>
          <cell r="G929">
            <v>0</v>
          </cell>
          <cell r="H929">
            <v>0</v>
          </cell>
          <cell r="I929">
            <v>660710.11</v>
          </cell>
          <cell r="J929">
            <v>-660710.11</v>
          </cell>
          <cell r="K929">
            <v>0</v>
          </cell>
        </row>
        <row r="930">
          <cell r="B930" t="str">
            <v>R_CF6g_OA_12</v>
          </cell>
          <cell r="C930" t="str">
            <v>Intercompany Rec Subs                                       R_CF6g_OA_12</v>
          </cell>
          <cell r="D930">
            <v>26238260.889999934</v>
          </cell>
          <cell r="E930">
            <v>-6.7055225372314453E-8</v>
          </cell>
          <cell r="F930">
            <v>24957565.93</v>
          </cell>
          <cell r="G930">
            <v>0</v>
          </cell>
          <cell r="H930">
            <v>0</v>
          </cell>
          <cell r="I930">
            <v>24957565.93</v>
          </cell>
          <cell r="J930">
            <v>17448223.359999999</v>
          </cell>
          <cell r="K930">
            <v>42405789.289999932</v>
          </cell>
        </row>
        <row r="931">
          <cell r="B931">
            <v>148520</v>
          </cell>
          <cell r="C931" t="str">
            <v>Interco Elimination                                         148520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</row>
        <row r="932">
          <cell r="B932" t="str">
            <v>R_CF6g_OA_13</v>
          </cell>
          <cell r="C932" t="str">
            <v>Intercompany Regulatory Banking                             R_CF6g_OA_13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</row>
        <row r="933">
          <cell r="B933">
            <v>148471</v>
          </cell>
          <cell r="C933" t="str">
            <v>Historical Cost - Inv In Icbc                               148471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B934">
            <v>148479</v>
          </cell>
          <cell r="C934" t="str">
            <v>Invest In Icbc 7774                                         148479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</row>
        <row r="935">
          <cell r="B935">
            <v>148499</v>
          </cell>
          <cell r="C935" t="str">
            <v>Historical Cost - Inv In Sov Bank                           148499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</row>
        <row r="936">
          <cell r="B936">
            <v>148500</v>
          </cell>
          <cell r="C936" t="str">
            <v>Investment Sovereign Fsb                                    148500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</row>
        <row r="937">
          <cell r="B937">
            <v>148524</v>
          </cell>
          <cell r="C937" t="str">
            <v>Invest In Way Insurance                                     148524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</row>
        <row r="938">
          <cell r="B938">
            <v>148525</v>
          </cell>
          <cell r="C938" t="str">
            <v>Historical Cost - Inv In Waypt                              148525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</row>
        <row r="939">
          <cell r="B939">
            <v>148527</v>
          </cell>
          <cell r="C939" t="str">
            <v>Invest Sov Agency Ma                                        148527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</row>
        <row r="940">
          <cell r="B940">
            <v>148531</v>
          </cell>
          <cell r="C940" t="str">
            <v>Historical Cost - Inv In Sia                                148531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</row>
        <row r="941">
          <cell r="B941">
            <v>148551</v>
          </cell>
          <cell r="C941" t="str">
            <v>Investment Sdic                                             148551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</row>
        <row r="942">
          <cell r="B942">
            <v>148552</v>
          </cell>
          <cell r="C942" t="str">
            <v>Historical Cost - Inv In Sdic                               148552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</row>
        <row r="943">
          <cell r="B943">
            <v>148481</v>
          </cell>
          <cell r="C943" t="str">
            <v>Investment In Scusa                                         148481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</row>
        <row r="944">
          <cell r="B944" t="str">
            <v>R_CF6g_OA_14</v>
          </cell>
          <cell r="C944" t="str">
            <v>Investment In Subs Bancorp                                  R_CF6g_OA_14</v>
          </cell>
          <cell r="D944">
            <v>0</v>
          </cell>
          <cell r="E944">
            <v>-3.814697265625E-6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-3.814697265625E-6</v>
          </cell>
        </row>
        <row r="945">
          <cell r="B945">
            <v>148073</v>
          </cell>
          <cell r="C945" t="str">
            <v>Invest In Punta Lima                                        148073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</row>
        <row r="946">
          <cell r="B946">
            <v>148407</v>
          </cell>
          <cell r="C946" t="str">
            <v>Inv In Lux                                                  148407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</row>
        <row r="947">
          <cell r="B947">
            <v>148408</v>
          </cell>
          <cell r="C947" t="str">
            <v>Inv Rec Cap St Del/Reit                                     148408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</row>
        <row r="948">
          <cell r="B948">
            <v>148409</v>
          </cell>
          <cell r="C948" t="str">
            <v>Inv Rec Cap St Delaware                                     148409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</row>
        <row r="949">
          <cell r="B949">
            <v>148410</v>
          </cell>
          <cell r="C949" t="str">
            <v>Inv In Cap St Sa - Shrs                                     148410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</row>
        <row r="950">
          <cell r="B950">
            <v>148477</v>
          </cell>
          <cell r="C950" t="str">
            <v>Inv Iccrc 7768                                              148477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</row>
        <row r="951">
          <cell r="B951">
            <v>148480</v>
          </cell>
          <cell r="C951" t="str">
            <v>Investment In Scdc                                          148480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</row>
        <row r="952">
          <cell r="B952">
            <v>148512</v>
          </cell>
          <cell r="C952" t="str">
            <v>Investment In Ssc                                           148512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</row>
        <row r="953">
          <cell r="B953">
            <v>148530</v>
          </cell>
          <cell r="C953" t="str">
            <v>Reit Holdings Investment                                    148530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</row>
        <row r="954">
          <cell r="B954">
            <v>148555</v>
          </cell>
          <cell r="C954" t="str">
            <v>Investment In Prec Metals                                   148555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</row>
        <row r="955">
          <cell r="B955">
            <v>148570</v>
          </cell>
          <cell r="C955" t="str">
            <v>Inv Sov Trade Services                                      148570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</row>
        <row r="956">
          <cell r="B956">
            <v>148575</v>
          </cell>
          <cell r="C956" t="str">
            <v>Investment In Pbe Com                                       148575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</row>
        <row r="957">
          <cell r="B957">
            <v>148580</v>
          </cell>
          <cell r="C957" t="str">
            <v>Investment In Apex Co                                       148580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</row>
        <row r="958">
          <cell r="B958">
            <v>148587</v>
          </cell>
          <cell r="C958" t="str">
            <v>Invest Sov Charter Co                                       148587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</row>
        <row r="959">
          <cell r="B959">
            <v>148591</v>
          </cell>
          <cell r="C959" t="str">
            <v>Invest In Bank Elim                                         148591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</row>
        <row r="960">
          <cell r="B960">
            <v>148595</v>
          </cell>
          <cell r="C960" t="str">
            <v>Invest Cap St Sa Lux                                        148595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</row>
        <row r="961">
          <cell r="B961">
            <v>148600</v>
          </cell>
          <cell r="C961" t="str">
            <v>Investment In Sov Leasing                                   148600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</row>
        <row r="962">
          <cell r="B962">
            <v>148608</v>
          </cell>
          <cell r="C962" t="str">
            <v>Inv Cap St Delaware/Reit                                    148608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</row>
        <row r="963">
          <cell r="B963">
            <v>148609</v>
          </cell>
          <cell r="C963" t="str">
            <v>Inv Cap St Delaware                                         148609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</row>
        <row r="964">
          <cell r="B964">
            <v>148610</v>
          </cell>
          <cell r="C964" t="str">
            <v>Invest Sov Reit                                             148610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</row>
        <row r="965">
          <cell r="B965">
            <v>148611</v>
          </cell>
          <cell r="C965" t="str">
            <v>Inv In Cap St Holdings                                      148611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</row>
        <row r="966">
          <cell r="B966">
            <v>148612</v>
          </cell>
          <cell r="C966" t="str">
            <v>Inv In Cap St Reit Hold                                     148612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</row>
        <row r="967">
          <cell r="B967">
            <v>148613</v>
          </cell>
          <cell r="C967" t="str">
            <v>Inv Shiloh Iii Wind                                         148613</v>
          </cell>
          <cell r="D967">
            <v>2.3865140974521637E-8</v>
          </cell>
          <cell r="E967">
            <v>2.3865140974521637E-8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2.3865140974521637E-8</v>
          </cell>
        </row>
        <row r="968">
          <cell r="B968">
            <v>148614</v>
          </cell>
          <cell r="C968" t="str">
            <v>Inv Lease Holdings                                          148614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</row>
        <row r="969">
          <cell r="B969">
            <v>148615</v>
          </cell>
          <cell r="C969" t="str">
            <v>Inv Santander Fin 2012-1                                    148615</v>
          </cell>
          <cell r="D969">
            <v>-5.8207660913467407E-11</v>
          </cell>
          <cell r="E969">
            <v>-5.8207660913467407E-11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-5.8207660913467407E-11</v>
          </cell>
        </row>
        <row r="970">
          <cell r="B970">
            <v>148173</v>
          </cell>
          <cell r="C970" t="str">
            <v>Historical Cost Punta Lima                                  148173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</row>
        <row r="971">
          <cell r="B971">
            <v>148563</v>
          </cell>
          <cell r="C971" t="str">
            <v>Invest Capital St Cayman                                    148563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</row>
        <row r="972">
          <cell r="B972">
            <v>148801</v>
          </cell>
          <cell r="C972" t="str">
            <v>Accrued Income Cayman Inv                                   148801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</row>
        <row r="973">
          <cell r="B973" t="str">
            <v>R_CF6g_OA_15</v>
          </cell>
          <cell r="C973" t="str">
            <v>Investment In Subs Bank                                     R_CF6g_OA_15</v>
          </cell>
          <cell r="D973">
            <v>-1.52587890625E-5</v>
          </cell>
          <cell r="E973">
            <v>-1.52587890625E-5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-1.52587890625E-5</v>
          </cell>
        </row>
        <row r="974">
          <cell r="B974">
            <v>149160</v>
          </cell>
          <cell r="C974" t="str">
            <v>Investment Prin Receivabl                                   149160</v>
          </cell>
          <cell r="D974">
            <v>47956786.790000007</v>
          </cell>
          <cell r="E974">
            <v>47956786.790000007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47956786.790000007</v>
          </cell>
        </row>
        <row r="975">
          <cell r="B975">
            <v>183380</v>
          </cell>
          <cell r="C975" t="str">
            <v>Investment Suspense                                         183380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</row>
        <row r="976">
          <cell r="B976">
            <v>187708</v>
          </cell>
          <cell r="C976" t="str">
            <v>Air Sov Cap Vi                                              187708</v>
          </cell>
          <cell r="D976">
            <v>0</v>
          </cell>
          <cell r="E976">
            <v>237240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237240</v>
          </cell>
        </row>
        <row r="977">
          <cell r="B977">
            <v>187722</v>
          </cell>
          <cell r="C977" t="str">
            <v>Air Sov Cap Ix                                              187722</v>
          </cell>
          <cell r="D977">
            <v>0</v>
          </cell>
          <cell r="E977">
            <v>21533.16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21533.16</v>
          </cell>
        </row>
        <row r="978">
          <cell r="B978">
            <v>187979</v>
          </cell>
          <cell r="C978" t="str">
            <v>Air Trust Iv Common                                         187979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</row>
        <row r="979">
          <cell r="B979" t="str">
            <v>R_CF6g_OA_16</v>
          </cell>
          <cell r="C979" t="str">
            <v>Investment Rec                                              R_CF6g_OA_16</v>
          </cell>
          <cell r="D979">
            <v>47956786.790000007</v>
          </cell>
          <cell r="E979">
            <v>48215559.950000003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48215559.950000003</v>
          </cell>
        </row>
        <row r="980">
          <cell r="B980">
            <v>154990</v>
          </cell>
          <cell r="C980" t="str">
            <v>Fdms/Discover Adv - Ma                                      154990</v>
          </cell>
          <cell r="D980">
            <v>13661.45</v>
          </cell>
          <cell r="E980">
            <v>13661.45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13661.45</v>
          </cell>
        </row>
        <row r="981">
          <cell r="B981">
            <v>154995</v>
          </cell>
          <cell r="C981" t="str">
            <v>Fdms/Discover Adv - Ne                                      154995</v>
          </cell>
          <cell r="D981">
            <v>12510</v>
          </cell>
          <cell r="E981">
            <v>12510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12510</v>
          </cell>
        </row>
        <row r="982">
          <cell r="B982">
            <v>159300</v>
          </cell>
          <cell r="C982" t="str">
            <v>Fdms/Visa Adv - Ma                                          159300</v>
          </cell>
          <cell r="D982">
            <v>294761.95</v>
          </cell>
          <cell r="E982">
            <v>294761.95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294761.95</v>
          </cell>
        </row>
        <row r="983">
          <cell r="B983">
            <v>159310</v>
          </cell>
          <cell r="C983" t="str">
            <v>Fdms/Visa Adv - Ne                                          159310</v>
          </cell>
          <cell r="D983">
            <v>167751.62</v>
          </cell>
          <cell r="E983">
            <v>167751.62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167751.62</v>
          </cell>
        </row>
        <row r="984">
          <cell r="B984">
            <v>159312</v>
          </cell>
          <cell r="C984" t="str">
            <v>Consumer Lending Fee Acct                                   159312</v>
          </cell>
          <cell r="D984">
            <v>2250</v>
          </cell>
          <cell r="E984">
            <v>2250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2250</v>
          </cell>
        </row>
        <row r="985">
          <cell r="B985">
            <v>159315</v>
          </cell>
          <cell r="C985" t="str">
            <v>Closed Fdms/Pos - Ne                                        159315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</row>
        <row r="986">
          <cell r="B986">
            <v>159316</v>
          </cell>
          <cell r="C986" t="str">
            <v>Fdms/Pos - Mid                                              159316</v>
          </cell>
          <cell r="D986">
            <v>17351.14</v>
          </cell>
          <cell r="E986">
            <v>17351.14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17351.14</v>
          </cell>
        </row>
        <row r="987">
          <cell r="B987">
            <v>159360</v>
          </cell>
          <cell r="C987" t="str">
            <v>Fdms/Merchant Pymt - Ma                                     159360</v>
          </cell>
          <cell r="D987">
            <v>34435</v>
          </cell>
          <cell r="E987">
            <v>34435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34435</v>
          </cell>
        </row>
        <row r="988">
          <cell r="B988">
            <v>180411</v>
          </cell>
          <cell r="C988" t="str">
            <v>Unrlzd Gain Pos Fx Sn Por                                   180411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</row>
        <row r="989">
          <cell r="B989">
            <v>180413</v>
          </cell>
          <cell r="C989" t="str">
            <v>Trd Dt Gn Deriv Rec-Early Term Cust                         180413</v>
          </cell>
          <cell r="D989">
            <v>476955.95</v>
          </cell>
          <cell r="E989">
            <v>476955.95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476955.95</v>
          </cell>
        </row>
        <row r="990">
          <cell r="B990">
            <v>180414</v>
          </cell>
          <cell r="C990" t="str">
            <v>Trd Dt Gn Deriv Rec-Early Term Sntr                         180414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</row>
        <row r="991">
          <cell r="B991">
            <v>180415</v>
          </cell>
          <cell r="C991" t="str">
            <v>Trd Dt Gn Deriv Rec-Erly Trm Sntrny                         180415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</row>
        <row r="992">
          <cell r="B992">
            <v>180416</v>
          </cell>
          <cell r="C992" t="str">
            <v>Trd Dt Gn Deriv Rec-Early Term Aby                          180416</v>
          </cell>
          <cell r="D992">
            <v>136599.39000000001</v>
          </cell>
          <cell r="E992">
            <v>136599.39000000001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136599.39000000001</v>
          </cell>
        </row>
        <row r="993">
          <cell r="B993">
            <v>181020</v>
          </cell>
          <cell r="C993" t="str">
            <v>Neg Esc-Serv For Other-Mc                                   181020</v>
          </cell>
          <cell r="D993">
            <v>983995.62</v>
          </cell>
          <cell r="E993">
            <v>983995.62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983995.62</v>
          </cell>
        </row>
        <row r="994">
          <cell r="B994">
            <v>181070</v>
          </cell>
          <cell r="C994" t="str">
            <v>Rent Security Deposits                                      181070</v>
          </cell>
          <cell r="D994">
            <v>372495.11</v>
          </cell>
          <cell r="E994">
            <v>372495.11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372495.11</v>
          </cell>
        </row>
        <row r="995">
          <cell r="B995">
            <v>181100</v>
          </cell>
          <cell r="C995" t="str">
            <v>Mtg Investor Uncoll Fees                                    181100</v>
          </cell>
          <cell r="D995">
            <v>7199187.9400000004</v>
          </cell>
          <cell r="E995">
            <v>7199187.9400000004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7199187.9400000004</v>
          </cell>
        </row>
        <row r="996">
          <cell r="B996">
            <v>181130</v>
          </cell>
          <cell r="C996" t="str">
            <v>Investor Modification Rec                                   181130</v>
          </cell>
          <cell r="D996">
            <v>89840.79</v>
          </cell>
          <cell r="E996">
            <v>89840.79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89840.79</v>
          </cell>
        </row>
        <row r="997">
          <cell r="B997">
            <v>181309</v>
          </cell>
          <cell r="C997" t="str">
            <v>Ar Isban Us                                                 181309</v>
          </cell>
          <cell r="D997">
            <v>574515.56999999995</v>
          </cell>
          <cell r="E997">
            <v>574515.56999999995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574515.56999999995</v>
          </cell>
        </row>
        <row r="998">
          <cell r="B998">
            <v>181310</v>
          </cell>
          <cell r="C998" t="str">
            <v>Ar Isban Spain                                              181310</v>
          </cell>
          <cell r="D998">
            <v>4051581.07</v>
          </cell>
          <cell r="E998">
            <v>4051581.07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4051581.07</v>
          </cell>
        </row>
        <row r="999">
          <cell r="B999">
            <v>181311</v>
          </cell>
          <cell r="C999" t="str">
            <v>Closed Ar Produban Us                                       181311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</row>
        <row r="1000">
          <cell r="B1000">
            <v>181312</v>
          </cell>
          <cell r="C1000" t="str">
            <v>Closed Ar Produban Spain                                    181312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</row>
        <row r="1001">
          <cell r="B1001">
            <v>181313</v>
          </cell>
          <cell r="C1001" t="str">
            <v>Closed Ar Sgf Us                                            181313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</row>
        <row r="1002">
          <cell r="B1002">
            <v>181317</v>
          </cell>
          <cell r="C1002" t="str">
            <v>Ar Geoban Us                                                181317</v>
          </cell>
          <cell r="D1002">
            <v>59603.6</v>
          </cell>
          <cell r="E1002">
            <v>59603.6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59603.6</v>
          </cell>
        </row>
        <row r="1003">
          <cell r="B1003">
            <v>181318</v>
          </cell>
          <cell r="C1003" t="str">
            <v>Closed Ar Banco Santander S                                 181318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</row>
        <row r="1004">
          <cell r="B1004">
            <v>181319</v>
          </cell>
          <cell r="C1004" t="str">
            <v>Other Misc Assets - Ms                                      181319</v>
          </cell>
          <cell r="D1004">
            <v>1164584.04</v>
          </cell>
          <cell r="E1004">
            <v>1164584.04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1164584.04</v>
          </cell>
        </row>
        <row r="1005">
          <cell r="B1005">
            <v>181320</v>
          </cell>
          <cell r="C1005" t="str">
            <v>Accounts Receivable                                         181320</v>
          </cell>
          <cell r="D1005">
            <v>636531.06999999995</v>
          </cell>
          <cell r="E1005">
            <v>636531.06999999995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636531.06999999995</v>
          </cell>
        </row>
        <row r="1006">
          <cell r="B1006">
            <v>181322</v>
          </cell>
          <cell r="C1006" t="str">
            <v>Closed Ar Santandr Securities Pr                            181322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</row>
        <row r="1007">
          <cell r="B1007">
            <v>181329</v>
          </cell>
          <cell r="C1007" t="str">
            <v>Closed Forced Placed Flood Ins                              181329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</row>
        <row r="1008">
          <cell r="B1008">
            <v>181331</v>
          </cell>
          <cell r="C1008" t="str">
            <v>Closed Loc Insurance Receivable                             181331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</row>
        <row r="1009">
          <cell r="B1009">
            <v>181332</v>
          </cell>
          <cell r="C1009" t="str">
            <v>Closed Insurance Rec Loc - Ne                               181332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</row>
        <row r="1010">
          <cell r="B1010">
            <v>181370</v>
          </cell>
          <cell r="C1010" t="str">
            <v>Reit Shares Accts Rec                                       181370</v>
          </cell>
          <cell r="D1010">
            <v>4000</v>
          </cell>
          <cell r="E1010">
            <v>4000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4000</v>
          </cell>
        </row>
        <row r="1011">
          <cell r="B1011">
            <v>181371</v>
          </cell>
          <cell r="C1011" t="str">
            <v>Closed Iln Insurance Rec Ma                                 181371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</row>
        <row r="1012">
          <cell r="B1012">
            <v>181374</v>
          </cell>
          <cell r="C1012" t="str">
            <v>Closed Iln Insruance Rec                                    181374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</row>
        <row r="1013">
          <cell r="B1013">
            <v>181438</v>
          </cell>
          <cell r="C1013" t="str">
            <v>Forced Place Insurance-Pc                                   181438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B1014">
            <v>181439</v>
          </cell>
          <cell r="C1014" t="str">
            <v>Forced Place Ins-Pc (Qz8)                                   181439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</row>
        <row r="1015">
          <cell r="B1015">
            <v>181440</v>
          </cell>
          <cell r="C1015" t="str">
            <v>Dividend Receivable-Scusa                                   181440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B1016">
            <v>181442</v>
          </cell>
          <cell r="C1016" t="str">
            <v>Fair Cr Fee Inc Rec-Scusa                                   181442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B1017">
            <v>181508</v>
          </cell>
          <cell r="C1017" t="str">
            <v>Mtg Refinance Suspense                                      181508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</row>
        <row r="1018">
          <cell r="B1018">
            <v>183000</v>
          </cell>
          <cell r="C1018" t="str">
            <v>Sbo Mtg Rec/Suspense 100%                                   183000</v>
          </cell>
          <cell r="D1018">
            <v>-105234.13</v>
          </cell>
          <cell r="E1018">
            <v>-105234.13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-105234.13</v>
          </cell>
        </row>
        <row r="1019">
          <cell r="B1019">
            <v>183201</v>
          </cell>
          <cell r="C1019" t="str">
            <v>Misc Accounts Receivable                                    183201</v>
          </cell>
          <cell r="D1019">
            <v>20729387</v>
          </cell>
          <cell r="E1019">
            <v>21171520.34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21171520.34</v>
          </cell>
        </row>
        <row r="1020">
          <cell r="B1020">
            <v>183205</v>
          </cell>
          <cell r="C1020" t="str">
            <v>Accts Rec Net Rev Std Sec                                   183205</v>
          </cell>
          <cell r="D1020">
            <v>759366.06</v>
          </cell>
          <cell r="E1020">
            <v>4761669.08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4761669.08</v>
          </cell>
        </row>
        <row r="1021">
          <cell r="B1021">
            <v>183401</v>
          </cell>
          <cell r="C1021" t="str">
            <v>Closed Nan Cr Card Machine Inven                            183401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</row>
        <row r="1022">
          <cell r="B1022">
            <v>183402</v>
          </cell>
          <cell r="C1022" t="str">
            <v>Advancements To Employee                                    183402</v>
          </cell>
          <cell r="D1022">
            <v>5020.38</v>
          </cell>
          <cell r="E1022">
            <v>5020.38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5020.38</v>
          </cell>
        </row>
        <row r="1023">
          <cell r="B1023">
            <v>183550</v>
          </cell>
          <cell r="C1023" t="str">
            <v>Fnma Over Collateralizati                                   183550</v>
          </cell>
          <cell r="D1023">
            <v>42456.36</v>
          </cell>
          <cell r="E1023">
            <v>42456.36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42456.36</v>
          </cell>
        </row>
        <row r="1024">
          <cell r="B1024">
            <v>189098</v>
          </cell>
          <cell r="C1024" t="str">
            <v>Closed Invest Beacon Abst                                   189098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</row>
        <row r="1025">
          <cell r="B1025">
            <v>190080</v>
          </cell>
          <cell r="C1025" t="str">
            <v>Closed Unequal Je Debits &amp; Credi                            190080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</row>
        <row r="1026">
          <cell r="B1026" t="str">
            <v>R_CF6g_OA_17</v>
          </cell>
          <cell r="C1026" t="str">
            <v>Miscellaneous Rec                                           R_CF6g_OA_17</v>
          </cell>
          <cell r="D1026">
            <v>37723606.979999997</v>
          </cell>
          <cell r="E1026">
            <v>42168043.340000004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42168043.340000004</v>
          </cell>
        </row>
        <row r="1027">
          <cell r="B1027">
            <v>181103</v>
          </cell>
          <cell r="C1027" t="str">
            <v>Ptnpos - At Pending To Post Dr                              181103</v>
          </cell>
          <cell r="D1027">
            <v>448.54</v>
          </cell>
          <cell r="E1027">
            <v>448.54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448.54</v>
          </cell>
        </row>
        <row r="1028">
          <cell r="B1028">
            <v>181105</v>
          </cell>
          <cell r="C1028" t="str">
            <v>Ptnpos - Dr Incidents From Zf                               181105</v>
          </cell>
          <cell r="D1028">
            <v>2335.7600000000002</v>
          </cell>
          <cell r="E1028">
            <v>2335.7600000000002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2335.7600000000002</v>
          </cell>
        </row>
        <row r="1029">
          <cell r="B1029">
            <v>183404</v>
          </cell>
          <cell r="C1029" t="str">
            <v>Closed Nan Other Receivables                                183404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</row>
        <row r="1030">
          <cell r="B1030">
            <v>186000</v>
          </cell>
          <cell r="C1030" t="str">
            <v>Mtg Reo Claims Receivable                                   186000</v>
          </cell>
          <cell r="D1030">
            <v>3086942.83</v>
          </cell>
          <cell r="E1030">
            <v>3086942.83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3086942.83</v>
          </cell>
        </row>
        <row r="1031">
          <cell r="B1031">
            <v>187450</v>
          </cell>
          <cell r="C1031" t="str">
            <v>Ptnpos - Cash Shorts/Branch                                 187450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</row>
        <row r="1032">
          <cell r="B1032">
            <v>187451</v>
          </cell>
          <cell r="C1032" t="str">
            <v>Ptnpos - Vault Cash Shorts                                  187451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</row>
        <row r="1033">
          <cell r="B1033">
            <v>187452</v>
          </cell>
          <cell r="C1033" t="str">
            <v>Ptnpos 846 - Cash Shipments Shorts                          187452</v>
          </cell>
          <cell r="D1033">
            <v>5366.96</v>
          </cell>
          <cell r="E1033">
            <v>5366.96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5366.96</v>
          </cell>
        </row>
        <row r="1034">
          <cell r="B1034">
            <v>187453</v>
          </cell>
          <cell r="C1034" t="str">
            <v>Ptnpos - Atm Cash Shorts                                    187453</v>
          </cell>
          <cell r="D1034">
            <v>430</v>
          </cell>
          <cell r="E1034">
            <v>430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430</v>
          </cell>
        </row>
        <row r="1035">
          <cell r="B1035">
            <v>187454</v>
          </cell>
          <cell r="C1035" t="str">
            <v>Ptnpos - Cntrfeit/Mutiltd Currency                          187454</v>
          </cell>
          <cell r="D1035">
            <v>70</v>
          </cell>
          <cell r="E1035">
            <v>70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70</v>
          </cell>
        </row>
        <row r="1036">
          <cell r="B1036">
            <v>187455</v>
          </cell>
          <cell r="C1036" t="str">
            <v>Ptnpos - External Fraud                                     187455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</row>
        <row r="1037">
          <cell r="B1037">
            <v>187460</v>
          </cell>
          <cell r="C1037" t="str">
            <v>Ptnpos - Traveler Check Fraud                               187460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</row>
        <row r="1038">
          <cell r="B1038">
            <v>187462</v>
          </cell>
          <cell r="C1038" t="str">
            <v>Ptnpos - Legal Verdict Agnst Entity                         187462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</row>
        <row r="1039">
          <cell r="B1039">
            <v>187464</v>
          </cell>
          <cell r="C1039" t="str">
            <v>Ptnpos - Emply Practice &amp; Wp Safety                         187464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B1040">
            <v>187466</v>
          </cell>
          <cell r="C1040" t="str">
            <v>Ptnpos - Third Party Overpymt                               187466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</row>
        <row r="1041">
          <cell r="B1041">
            <v>187470</v>
          </cell>
          <cell r="C1041" t="str">
            <v>Ptnpos - Intrnl Frauds/Othr Damages                         187470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</row>
        <row r="1042">
          <cell r="B1042">
            <v>187472</v>
          </cell>
          <cell r="C1042" t="str">
            <v>Ptnpos  - Othr Fines/Pnlty/Appls                            187472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</row>
        <row r="1043">
          <cell r="B1043">
            <v>187473</v>
          </cell>
          <cell r="C1043" t="str">
            <v>Ptnpos - Bus Disrupt/Sys Fail                               187473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</row>
        <row r="1044">
          <cell r="B1044">
            <v>188404</v>
          </cell>
          <cell r="C1044" t="str">
            <v>Rabbi Trust                                                 188404</v>
          </cell>
          <cell r="D1044">
            <v>662946.07999999996</v>
          </cell>
          <cell r="E1044">
            <v>994315.11999999988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994315.11999999988</v>
          </cell>
        </row>
        <row r="1045">
          <cell r="B1045">
            <v>188405</v>
          </cell>
          <cell r="C1045" t="str">
            <v>Other Assets Dc Compass                                     188405</v>
          </cell>
          <cell r="D1045">
            <v>397439.8</v>
          </cell>
          <cell r="E1045">
            <v>397439.8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397439.8</v>
          </cell>
        </row>
        <row r="1046">
          <cell r="B1046">
            <v>188408</v>
          </cell>
          <cell r="C1046" t="str">
            <v>Rabbi Trust Dc Cash Way                                     188408</v>
          </cell>
          <cell r="D1046">
            <v>587798.12</v>
          </cell>
          <cell r="E1046">
            <v>587798.12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587798.12</v>
          </cell>
        </row>
        <row r="1047">
          <cell r="B1047">
            <v>188415</v>
          </cell>
          <cell r="C1047" t="str">
            <v>Inv-Rsi Tr Def Comp- Icb                                    188415</v>
          </cell>
          <cell r="D1047">
            <v>5265957.53</v>
          </cell>
          <cell r="E1047">
            <v>5265957.53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5265957.53</v>
          </cell>
        </row>
        <row r="1048">
          <cell r="B1048">
            <v>188431</v>
          </cell>
          <cell r="C1048" t="str">
            <v>Cust Liab - Def Ltr Of Cr                                   188431</v>
          </cell>
          <cell r="D1048">
            <v>2441373</v>
          </cell>
          <cell r="E1048">
            <v>2441373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2441373</v>
          </cell>
        </row>
        <row r="1049">
          <cell r="B1049">
            <v>188432</v>
          </cell>
          <cell r="C1049" t="str">
            <v>Conf Exp Ltr Of Cr - Cust                                   188432</v>
          </cell>
          <cell r="D1049">
            <v>22311619.18</v>
          </cell>
          <cell r="E1049">
            <v>22311619.18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22311619.18</v>
          </cell>
        </row>
        <row r="1050">
          <cell r="B1050" t="str">
            <v>R_CF6g_OA_18</v>
          </cell>
          <cell r="C1050" t="str">
            <v>Other Assets                                                R_CF6g_OA_18</v>
          </cell>
          <cell r="D1050">
            <v>34762727.799999997</v>
          </cell>
          <cell r="E1050">
            <v>35094096.839999996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35094096.839999996</v>
          </cell>
        </row>
        <row r="1051">
          <cell r="B1051">
            <v>178521</v>
          </cell>
          <cell r="C1051" t="str">
            <v>Def Iss Costs Sov Cap V                                     178521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B1052">
            <v>178528</v>
          </cell>
          <cell r="C1052" t="str">
            <v>Def Iss Costs Sov Cap Vi                                    178528</v>
          </cell>
          <cell r="D1052">
            <v>0</v>
          </cell>
          <cell r="E1052">
            <v>529092.94999999995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529092.94999999995</v>
          </cell>
        </row>
        <row r="1053">
          <cell r="B1053">
            <v>178550</v>
          </cell>
          <cell r="C1053" t="str">
            <v>Issuance Cost Bk Sub Debt                                   178550</v>
          </cell>
          <cell r="D1053">
            <v>462668.75</v>
          </cell>
          <cell r="E1053">
            <v>462668.75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462668.75</v>
          </cell>
        </row>
        <row r="1054">
          <cell r="B1054">
            <v>178622</v>
          </cell>
          <cell r="C1054" t="str">
            <v>Def Iss Costs Sov Cap Ix                                    178622</v>
          </cell>
          <cell r="D1054">
            <v>0</v>
          </cell>
          <cell r="E1054">
            <v>646840.78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646840.78</v>
          </cell>
        </row>
        <row r="1055">
          <cell r="B1055">
            <v>178720</v>
          </cell>
          <cell r="C1055" t="str">
            <v>Closed Debt Iss Cost - Sov Lease                            178720</v>
          </cell>
          <cell r="D1055">
            <v>0.01</v>
          </cell>
          <cell r="E1055">
            <v>0.01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0.01</v>
          </cell>
        </row>
        <row r="1056">
          <cell r="B1056">
            <v>178725</v>
          </cell>
          <cell r="C1056" t="str">
            <v>Prepaid Shelf Registration                                  178725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B1057">
            <v>178750</v>
          </cell>
          <cell r="C1057" t="str">
            <v>Closed Sov Bank Tlgp Iss Cost                               178750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B1058">
            <v>178850</v>
          </cell>
          <cell r="C1058" t="str">
            <v>Closed Sov Shusa Tlgp Iss Cost                              178850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B1059">
            <v>178967</v>
          </cell>
          <cell r="C1059" t="str">
            <v>Trust Iv - Def Issue Cost                                   178967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B1060">
            <v>178985</v>
          </cell>
          <cell r="C1060" t="str">
            <v>Def Iss-Shusa Fx Rt Note                                    178985</v>
          </cell>
          <cell r="D1060">
            <v>0</v>
          </cell>
          <cell r="E1060">
            <v>2026883.91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2026883.91</v>
          </cell>
        </row>
        <row r="1061">
          <cell r="B1061">
            <v>178986</v>
          </cell>
          <cell r="C1061" t="str">
            <v>Def Iss Cost Shiloh Refi                                    178986</v>
          </cell>
          <cell r="D1061">
            <v>3982590.77</v>
          </cell>
          <cell r="E1061">
            <v>3982590.77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3982590.77</v>
          </cell>
        </row>
        <row r="1062">
          <cell r="B1062">
            <v>178988</v>
          </cell>
          <cell r="C1062" t="str">
            <v>Def Iss Cost-Windmills                                      178988</v>
          </cell>
          <cell r="D1062">
            <v>3000424.92</v>
          </cell>
          <cell r="E1062">
            <v>3000424.92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3000424.92</v>
          </cell>
        </row>
        <row r="1063">
          <cell r="B1063">
            <v>178991</v>
          </cell>
          <cell r="C1063" t="str">
            <v>Debt Issuance Cost - Pldg                                   178991</v>
          </cell>
          <cell r="D1063">
            <v>0</v>
          </cell>
          <cell r="E1063">
            <v>0</v>
          </cell>
          <cell r="F1063">
            <v>96434664.629999995</v>
          </cell>
          <cell r="G1063">
            <v>0</v>
          </cell>
          <cell r="H1063">
            <v>-94423205.299999997</v>
          </cell>
          <cell r="I1063">
            <v>2011459.3299999982</v>
          </cell>
          <cell r="J1063">
            <v>0</v>
          </cell>
          <cell r="K1063">
            <v>2011459.3299999982</v>
          </cell>
        </row>
        <row r="1064">
          <cell r="B1064">
            <v>178992</v>
          </cell>
          <cell r="C1064" t="str">
            <v>Debt Issu Cost Amort - Pldg                                 178992</v>
          </cell>
          <cell r="D1064">
            <v>0</v>
          </cell>
          <cell r="E1064">
            <v>0</v>
          </cell>
          <cell r="F1064">
            <v>-67116057.180000007</v>
          </cell>
          <cell r="G1064">
            <v>0</v>
          </cell>
          <cell r="H1064">
            <v>67116057.180000007</v>
          </cell>
          <cell r="I1064">
            <v>0</v>
          </cell>
          <cell r="J1064">
            <v>0</v>
          </cell>
          <cell r="K1064">
            <v>0</v>
          </cell>
        </row>
        <row r="1065">
          <cell r="B1065">
            <v>178993</v>
          </cell>
          <cell r="C1065" t="str">
            <v>Shusa Debt-2013 Deal Costs                                  178993</v>
          </cell>
          <cell r="D1065">
            <v>0</v>
          </cell>
          <cell r="E1065">
            <v>2727366.61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2727366.61</v>
          </cell>
        </row>
        <row r="1066">
          <cell r="B1066" t="str">
            <v>R_CF6g_OA_19</v>
          </cell>
          <cell r="C1066" t="str">
            <v>Other Assets-Deferred Iss                                   R_CF6g_OA_19</v>
          </cell>
          <cell r="D1066">
            <v>7445684.4500000002</v>
          </cell>
          <cell r="E1066">
            <v>13375868.699999999</v>
          </cell>
          <cell r="F1066">
            <v>29318607.449999988</v>
          </cell>
          <cell r="G1066">
            <v>0</v>
          </cell>
          <cell r="H1066">
            <v>-27307148.11999999</v>
          </cell>
          <cell r="I1066">
            <v>2011459.3299999982</v>
          </cell>
          <cell r="J1066">
            <v>0</v>
          </cell>
          <cell r="K1066">
            <v>15387328.029999997</v>
          </cell>
        </row>
        <row r="1067">
          <cell r="B1067">
            <v>187600</v>
          </cell>
          <cell r="C1067" t="str">
            <v>Chrysler Leased Asset-Xresvalue                             187600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</row>
        <row r="1068">
          <cell r="B1068">
            <v>187601</v>
          </cell>
          <cell r="C1068" t="str">
            <v>Chrysler Leased Asset-Residual Val                          187601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</row>
        <row r="1069">
          <cell r="B1069">
            <v>187602</v>
          </cell>
          <cell r="C1069" t="str">
            <v>Chrysler Leased Asset Accum Dep                             187602</v>
          </cell>
          <cell r="D1069">
            <v>-4254032.55</v>
          </cell>
          <cell r="E1069">
            <v>-4254032.55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-4254032.55</v>
          </cell>
        </row>
        <row r="1070">
          <cell r="B1070">
            <v>187603</v>
          </cell>
          <cell r="C1070" t="str">
            <v>Ls Asset Def Ls Cost-Flatfeedealer                          187603</v>
          </cell>
          <cell r="D1070">
            <v>1503379.58</v>
          </cell>
          <cell r="E1070">
            <v>1503379.58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1503379.58</v>
          </cell>
        </row>
        <row r="1071">
          <cell r="B1071">
            <v>187604</v>
          </cell>
          <cell r="C1071" t="str">
            <v>Ls Asset Def Ls Cost-Scusa Orig Fee                         187604</v>
          </cell>
          <cell r="D1071">
            <v>3523466.48</v>
          </cell>
          <cell r="E1071">
            <v>3523466.48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3523466.48</v>
          </cell>
        </row>
        <row r="1072">
          <cell r="B1072">
            <v>187605</v>
          </cell>
          <cell r="C1072" t="str">
            <v>Chrys Leased Asset-Gross Fund Asset                         187605</v>
          </cell>
          <cell r="D1072">
            <v>234864827.03</v>
          </cell>
          <cell r="E1072">
            <v>234864827.03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234864827.03</v>
          </cell>
        </row>
        <row r="1073">
          <cell r="B1073">
            <v>197604</v>
          </cell>
          <cell r="C1073" t="str">
            <v>Accum Amort - Scusa Orig Fee                                197604</v>
          </cell>
          <cell r="D1073">
            <v>-213618.77</v>
          </cell>
          <cell r="E1073">
            <v>-213618.77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-213618.77</v>
          </cell>
        </row>
        <row r="1074">
          <cell r="B1074">
            <v>187606</v>
          </cell>
          <cell r="C1074" t="str">
            <v>Chrysler Def Orig Costs - Other                             187606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B1075">
            <v>197606</v>
          </cell>
          <cell r="C1075" t="str">
            <v>Chry Accum Amort-Oth Def Orig Costs                         197606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</row>
        <row r="1076">
          <cell r="B1076">
            <v>197603</v>
          </cell>
          <cell r="C1076" t="str">
            <v>Accum Amort Deferred Dlr Flat Fee                           197603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B1077" t="str">
            <v>R_CF6g_OA_20_OpLsAst</v>
          </cell>
          <cell r="C1077" t="str">
            <v>Operating Lease Asset                                       R_CF6g_OA_20_OpLsAst</v>
          </cell>
          <cell r="D1077">
            <v>235424021.76999998</v>
          </cell>
          <cell r="E1077">
            <v>235424021.76999998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235424021.76999998</v>
          </cell>
        </row>
        <row r="1078">
          <cell r="B1078">
            <v>183600</v>
          </cell>
          <cell r="C1078" t="str">
            <v>Chrysler Subvention Rec - Price                             183600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B1079">
            <v>183601</v>
          </cell>
          <cell r="C1079" t="str">
            <v>Chrysler Subvention Rec - Rate                              183601</v>
          </cell>
          <cell r="D1079">
            <v>14692899</v>
          </cell>
          <cell r="E1079">
            <v>14692899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-14692899</v>
          </cell>
          <cell r="K1079">
            <v>0</v>
          </cell>
        </row>
        <row r="1080">
          <cell r="B1080">
            <v>183602</v>
          </cell>
          <cell r="C1080" t="str">
            <v>Chrysler Subvention Rec - Residual                          183602</v>
          </cell>
          <cell r="D1080">
            <v>10622305.49</v>
          </cell>
          <cell r="E1080">
            <v>10622305.49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-10622305.49</v>
          </cell>
          <cell r="K1080">
            <v>0</v>
          </cell>
        </row>
        <row r="1081">
          <cell r="B1081">
            <v>183603</v>
          </cell>
          <cell r="C1081" t="str">
            <v>Chrysler Subvention Rec - Other                             183603</v>
          </cell>
          <cell r="D1081">
            <v>967600</v>
          </cell>
          <cell r="E1081">
            <v>967600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-967600</v>
          </cell>
          <cell r="K1081">
            <v>0</v>
          </cell>
        </row>
        <row r="1082">
          <cell r="B1082">
            <v>183604</v>
          </cell>
          <cell r="C1082" t="str">
            <v>Other Assets-Rental Receivables                             183604</v>
          </cell>
          <cell r="D1082">
            <v>-3446.16</v>
          </cell>
          <cell r="E1082">
            <v>-3446.16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-3446.16</v>
          </cell>
        </row>
        <row r="1083">
          <cell r="B1083">
            <v>183605</v>
          </cell>
          <cell r="C1083" t="str">
            <v>Chrysler Other Asset - Misc                                 183605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B1084">
            <v>183610</v>
          </cell>
          <cell r="C1084" t="str">
            <v>Leased Asset-Price Subvn Contra                             183610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B1085">
            <v>183611</v>
          </cell>
          <cell r="C1085" t="str">
            <v>Chrysler Accrued Subvention - Price                         183611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B1086">
            <v>183612</v>
          </cell>
          <cell r="C1086" t="str">
            <v>Chrysler Accrued Subvention - Rate                          183612</v>
          </cell>
          <cell r="D1086">
            <v>-19668149.800000001</v>
          </cell>
          <cell r="E1086">
            <v>-19668149.800000001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-19668149.800000001</v>
          </cell>
        </row>
        <row r="1087">
          <cell r="B1087">
            <v>183613</v>
          </cell>
          <cell r="C1087" t="str">
            <v>Chrysler Accrued Subvention-Residul                         183613</v>
          </cell>
          <cell r="D1087">
            <v>-14682707.48</v>
          </cell>
          <cell r="E1087">
            <v>-14682707.48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-14682707.48</v>
          </cell>
        </row>
        <row r="1088">
          <cell r="B1088">
            <v>183614</v>
          </cell>
          <cell r="C1088" t="str">
            <v>Chrysler Accrued Subvention - Other                         183614</v>
          </cell>
          <cell r="D1088">
            <v>-1292291.75</v>
          </cell>
          <cell r="E1088">
            <v>-1292291.75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-1292291.75</v>
          </cell>
        </row>
        <row r="1089">
          <cell r="B1089">
            <v>183606</v>
          </cell>
          <cell r="C1089" t="str">
            <v>Chrys Sales Tax Payment Receivable                          183606</v>
          </cell>
          <cell r="D1089">
            <v>-1121.55</v>
          </cell>
          <cell r="E1089">
            <v>-1121.55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-1121.55</v>
          </cell>
        </row>
        <row r="1090">
          <cell r="B1090" t="str">
            <v>R_CF6g_OA_21_OpLsMsc</v>
          </cell>
          <cell r="C1090" t="str">
            <v>Operating Lease Misc                                        R_CF6g_OA_21_OpLsMsc</v>
          </cell>
          <cell r="D1090">
            <v>-9364912.25</v>
          </cell>
          <cell r="E1090">
            <v>-9364912.25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-26282804.490000002</v>
          </cell>
          <cell r="K1090">
            <v>-35647716.740000002</v>
          </cell>
        </row>
        <row r="1091">
          <cell r="B1091">
            <v>183700</v>
          </cell>
          <cell r="C1091" t="str">
            <v>Adjusted Capital Cost - Gov                                 183700</v>
          </cell>
          <cell r="D1091">
            <v>0</v>
          </cell>
          <cell r="E1091">
            <v>0</v>
          </cell>
          <cell r="F1091">
            <v>77092.86</v>
          </cell>
          <cell r="G1091">
            <v>0</v>
          </cell>
          <cell r="H1091">
            <v>0</v>
          </cell>
          <cell r="I1091">
            <v>77092.86</v>
          </cell>
          <cell r="J1091">
            <v>0</v>
          </cell>
          <cell r="K1091">
            <v>77092.86</v>
          </cell>
        </row>
        <row r="1092">
          <cell r="B1092">
            <v>183701</v>
          </cell>
          <cell r="C1092" t="str">
            <v>Accumulated Depr-Acc Gov Lease                              183701</v>
          </cell>
          <cell r="D1092">
            <v>0</v>
          </cell>
          <cell r="E1092">
            <v>0</v>
          </cell>
          <cell r="F1092">
            <v>-6163.06</v>
          </cell>
          <cell r="G1092">
            <v>0</v>
          </cell>
          <cell r="H1092">
            <v>0</v>
          </cell>
          <cell r="I1092">
            <v>-6163.06</v>
          </cell>
          <cell r="J1092">
            <v>0</v>
          </cell>
          <cell r="K1092">
            <v>-6163.06</v>
          </cell>
        </row>
        <row r="1093">
          <cell r="B1093">
            <v>183702</v>
          </cell>
          <cell r="C1093" t="str">
            <v>Participation Fees - Gov Lease                              183702</v>
          </cell>
          <cell r="D1093">
            <v>0</v>
          </cell>
          <cell r="E1093">
            <v>0</v>
          </cell>
          <cell r="F1093">
            <v>-683</v>
          </cell>
          <cell r="G1093">
            <v>0</v>
          </cell>
          <cell r="H1093">
            <v>0</v>
          </cell>
          <cell r="I1093">
            <v>-683</v>
          </cell>
          <cell r="J1093">
            <v>0</v>
          </cell>
          <cell r="K1093">
            <v>-683</v>
          </cell>
        </row>
        <row r="1094">
          <cell r="B1094">
            <v>183703</v>
          </cell>
          <cell r="C1094" t="str">
            <v>Accretable Subvention - Gov Lease                           183703</v>
          </cell>
          <cell r="D1094">
            <v>0</v>
          </cell>
          <cell r="E1094">
            <v>0</v>
          </cell>
          <cell r="F1094">
            <v>-2897.1</v>
          </cell>
          <cell r="G1094">
            <v>0</v>
          </cell>
          <cell r="H1094">
            <v>0</v>
          </cell>
          <cell r="I1094">
            <v>-2897.1</v>
          </cell>
          <cell r="J1094">
            <v>0</v>
          </cell>
          <cell r="K1094">
            <v>-2897.1</v>
          </cell>
        </row>
        <row r="1095">
          <cell r="B1095">
            <v>183704</v>
          </cell>
          <cell r="C1095" t="str">
            <v>Accretable Subv Resid - Gov Leases                          183704</v>
          </cell>
          <cell r="D1095">
            <v>0</v>
          </cell>
          <cell r="E1095">
            <v>0</v>
          </cell>
          <cell r="F1095">
            <v>-6031.24</v>
          </cell>
          <cell r="G1095">
            <v>0</v>
          </cell>
          <cell r="H1095">
            <v>0</v>
          </cell>
          <cell r="I1095">
            <v>-6031.24</v>
          </cell>
          <cell r="J1095">
            <v>0</v>
          </cell>
          <cell r="K1095">
            <v>-6031.24</v>
          </cell>
        </row>
        <row r="1096">
          <cell r="B1096">
            <v>183705</v>
          </cell>
          <cell r="C1096" t="str">
            <v>Accret Subv Sec Dep - Gov Leases                            183705</v>
          </cell>
          <cell r="D1096">
            <v>0</v>
          </cell>
          <cell r="E1096">
            <v>0</v>
          </cell>
          <cell r="F1096">
            <v>-545.75</v>
          </cell>
          <cell r="G1096">
            <v>0</v>
          </cell>
          <cell r="H1096">
            <v>0</v>
          </cell>
          <cell r="I1096">
            <v>-545.75</v>
          </cell>
          <cell r="J1096">
            <v>0</v>
          </cell>
          <cell r="K1096">
            <v>-545.75</v>
          </cell>
        </row>
        <row r="1097">
          <cell r="B1097">
            <v>183706</v>
          </cell>
          <cell r="C1097" t="str">
            <v>Part Fees Amort -Gov Lease                                  183706</v>
          </cell>
          <cell r="D1097">
            <v>0</v>
          </cell>
          <cell r="E1097">
            <v>0</v>
          </cell>
          <cell r="F1097">
            <v>121.73</v>
          </cell>
          <cell r="G1097">
            <v>0</v>
          </cell>
          <cell r="H1097">
            <v>0</v>
          </cell>
          <cell r="I1097">
            <v>121.73</v>
          </cell>
          <cell r="J1097">
            <v>0</v>
          </cell>
          <cell r="K1097">
            <v>121.73</v>
          </cell>
        </row>
        <row r="1098">
          <cell r="B1098">
            <v>183707</v>
          </cell>
          <cell r="C1098" t="str">
            <v>Subvention Accretion - Gov Lease                            183707</v>
          </cell>
          <cell r="D1098">
            <v>0</v>
          </cell>
          <cell r="E1098">
            <v>0</v>
          </cell>
          <cell r="F1098">
            <v>536.5</v>
          </cell>
          <cell r="G1098">
            <v>0</v>
          </cell>
          <cell r="H1098">
            <v>0</v>
          </cell>
          <cell r="I1098">
            <v>536.5</v>
          </cell>
          <cell r="J1098">
            <v>0</v>
          </cell>
          <cell r="K1098">
            <v>536.5</v>
          </cell>
        </row>
        <row r="1099">
          <cell r="B1099">
            <v>183708</v>
          </cell>
          <cell r="C1099" t="str">
            <v>Subv Residual Accretion- Gov Leases                         183708</v>
          </cell>
          <cell r="D1099">
            <v>0</v>
          </cell>
          <cell r="E1099">
            <v>0</v>
          </cell>
          <cell r="F1099">
            <v>1108.94</v>
          </cell>
          <cell r="G1099">
            <v>0</v>
          </cell>
          <cell r="H1099">
            <v>0</v>
          </cell>
          <cell r="I1099">
            <v>1108.94</v>
          </cell>
          <cell r="J1099">
            <v>0</v>
          </cell>
          <cell r="K1099">
            <v>1108.94</v>
          </cell>
        </row>
        <row r="1100">
          <cell r="B1100">
            <v>183709</v>
          </cell>
          <cell r="C1100" t="str">
            <v>Subv Sec Dep Accretion - Gov Leases                         183709</v>
          </cell>
          <cell r="D1100">
            <v>0</v>
          </cell>
          <cell r="E1100">
            <v>0</v>
          </cell>
          <cell r="F1100">
            <v>99.3</v>
          </cell>
          <cell r="G1100">
            <v>0</v>
          </cell>
          <cell r="H1100">
            <v>0</v>
          </cell>
          <cell r="I1100">
            <v>99.3</v>
          </cell>
          <cell r="J1100">
            <v>0</v>
          </cell>
          <cell r="K1100">
            <v>99.3</v>
          </cell>
        </row>
        <row r="1101">
          <cell r="B1101">
            <v>183710</v>
          </cell>
          <cell r="C1101" t="str">
            <v>Origination Fees - Gov Lease                                183710</v>
          </cell>
          <cell r="D1101">
            <v>0</v>
          </cell>
          <cell r="E1101">
            <v>0</v>
          </cell>
          <cell r="F1101">
            <v>95.23</v>
          </cell>
          <cell r="G1101">
            <v>0</v>
          </cell>
          <cell r="H1101">
            <v>0</v>
          </cell>
          <cell r="I1101">
            <v>95.23</v>
          </cell>
          <cell r="J1101">
            <v>0</v>
          </cell>
          <cell r="K1101">
            <v>95.23</v>
          </cell>
        </row>
        <row r="1102">
          <cell r="B1102">
            <v>183711</v>
          </cell>
          <cell r="C1102" t="str">
            <v>Origination Fees Amort - Gov Lease                          183711</v>
          </cell>
          <cell r="D1102">
            <v>0</v>
          </cell>
          <cell r="E1102">
            <v>0</v>
          </cell>
          <cell r="F1102">
            <v>-17.36</v>
          </cell>
          <cell r="G1102">
            <v>0</v>
          </cell>
          <cell r="H1102">
            <v>0</v>
          </cell>
          <cell r="I1102">
            <v>-17.36</v>
          </cell>
          <cell r="J1102">
            <v>0</v>
          </cell>
          <cell r="K1102">
            <v>-17.36</v>
          </cell>
        </row>
        <row r="1103">
          <cell r="B1103">
            <v>183720</v>
          </cell>
          <cell r="C1103" t="str">
            <v>Adjusted Cap Cost - Com Lease                               183720</v>
          </cell>
          <cell r="D1103">
            <v>0</v>
          </cell>
          <cell r="E1103">
            <v>0</v>
          </cell>
          <cell r="F1103">
            <v>167517389.66999999</v>
          </cell>
          <cell r="G1103">
            <v>0</v>
          </cell>
          <cell r="H1103">
            <v>0</v>
          </cell>
          <cell r="I1103">
            <v>167517389.66999999</v>
          </cell>
          <cell r="J1103">
            <v>0</v>
          </cell>
          <cell r="K1103">
            <v>167517389.66999999</v>
          </cell>
        </row>
        <row r="1104">
          <cell r="B1104">
            <v>183721</v>
          </cell>
          <cell r="C1104" t="str">
            <v>Accumulated Depr-Acc Com Lease                              183721</v>
          </cell>
          <cell r="D1104">
            <v>0</v>
          </cell>
          <cell r="E1104">
            <v>0</v>
          </cell>
          <cell r="F1104">
            <v>-11501498.800000001</v>
          </cell>
          <cell r="G1104">
            <v>0</v>
          </cell>
          <cell r="H1104">
            <v>0</v>
          </cell>
          <cell r="I1104">
            <v>-11501498.800000001</v>
          </cell>
          <cell r="J1104">
            <v>0</v>
          </cell>
          <cell r="K1104">
            <v>-11501498.800000001</v>
          </cell>
        </row>
        <row r="1105">
          <cell r="B1105">
            <v>183722</v>
          </cell>
          <cell r="C1105" t="str">
            <v>Sale Proceeds - Com Lease                                   183722</v>
          </cell>
          <cell r="D1105">
            <v>0</v>
          </cell>
          <cell r="E1105">
            <v>0</v>
          </cell>
          <cell r="F1105">
            <v>-813524.73</v>
          </cell>
          <cell r="G1105">
            <v>0</v>
          </cell>
          <cell r="H1105">
            <v>0</v>
          </cell>
          <cell r="I1105">
            <v>-813524.73</v>
          </cell>
          <cell r="J1105">
            <v>0</v>
          </cell>
          <cell r="K1105">
            <v>-813524.73</v>
          </cell>
        </row>
        <row r="1106">
          <cell r="B1106">
            <v>183723</v>
          </cell>
          <cell r="C1106" t="str">
            <v>Participation Fees - Com Lease                              183723</v>
          </cell>
          <cell r="D1106">
            <v>0</v>
          </cell>
          <cell r="E1106">
            <v>0</v>
          </cell>
          <cell r="F1106">
            <v>-129008.35</v>
          </cell>
          <cell r="G1106">
            <v>0</v>
          </cell>
          <cell r="H1106">
            <v>0</v>
          </cell>
          <cell r="I1106">
            <v>-129008.35</v>
          </cell>
          <cell r="J1106">
            <v>0</v>
          </cell>
          <cell r="K1106">
            <v>-129008.35</v>
          </cell>
        </row>
        <row r="1107">
          <cell r="B1107">
            <v>183724</v>
          </cell>
          <cell r="C1107" t="str">
            <v>Accretable Subvention - Com Lease                           183724</v>
          </cell>
          <cell r="D1107">
            <v>0</v>
          </cell>
          <cell r="E1107">
            <v>0</v>
          </cell>
          <cell r="F1107">
            <v>-6262071.5099999998</v>
          </cell>
          <cell r="G1107">
            <v>0</v>
          </cell>
          <cell r="H1107">
            <v>0</v>
          </cell>
          <cell r="I1107">
            <v>-6262071.5099999998</v>
          </cell>
          <cell r="J1107">
            <v>0</v>
          </cell>
          <cell r="K1107">
            <v>-6262071.5099999998</v>
          </cell>
        </row>
        <row r="1108">
          <cell r="B1108">
            <v>183725</v>
          </cell>
          <cell r="C1108" t="str">
            <v>Accret Subv Res - Com Lease                                 183725</v>
          </cell>
          <cell r="D1108">
            <v>0</v>
          </cell>
          <cell r="E1108">
            <v>0</v>
          </cell>
          <cell r="F1108">
            <v>-5464162.3700000001</v>
          </cell>
          <cell r="G1108">
            <v>0</v>
          </cell>
          <cell r="H1108">
            <v>0</v>
          </cell>
          <cell r="I1108">
            <v>-5464162.3700000001</v>
          </cell>
          <cell r="J1108">
            <v>0</v>
          </cell>
          <cell r="K1108">
            <v>-5464162.3700000001</v>
          </cell>
        </row>
        <row r="1109">
          <cell r="B1109">
            <v>183726</v>
          </cell>
          <cell r="C1109" t="str">
            <v>Accret Subv Sec Dep - Com Lease                             183726</v>
          </cell>
          <cell r="D1109">
            <v>0</v>
          </cell>
          <cell r="E1109">
            <v>0</v>
          </cell>
          <cell r="F1109">
            <v>-749447.5</v>
          </cell>
          <cell r="G1109">
            <v>0</v>
          </cell>
          <cell r="H1109">
            <v>0</v>
          </cell>
          <cell r="I1109">
            <v>-749447.5</v>
          </cell>
          <cell r="J1109">
            <v>0</v>
          </cell>
          <cell r="K1109">
            <v>-749447.5</v>
          </cell>
        </row>
        <row r="1110">
          <cell r="B1110">
            <v>183727</v>
          </cell>
          <cell r="C1110" t="str">
            <v>Part Fees Amort - Com Lease                                 183727</v>
          </cell>
          <cell r="D1110">
            <v>0</v>
          </cell>
          <cell r="E1110">
            <v>0</v>
          </cell>
          <cell r="F1110">
            <v>35094.949999999997</v>
          </cell>
          <cell r="G1110">
            <v>0</v>
          </cell>
          <cell r="H1110">
            <v>0</v>
          </cell>
          <cell r="I1110">
            <v>35094.949999999997</v>
          </cell>
          <cell r="J1110">
            <v>0</v>
          </cell>
          <cell r="K1110">
            <v>35094.949999999997</v>
          </cell>
        </row>
        <row r="1111">
          <cell r="B1111">
            <v>183728</v>
          </cell>
          <cell r="C1111" t="str">
            <v>Subvention Accretion - Com Lease                            183728</v>
          </cell>
          <cell r="D1111">
            <v>0</v>
          </cell>
          <cell r="E1111">
            <v>0</v>
          </cell>
          <cell r="F1111">
            <v>590147.54</v>
          </cell>
          <cell r="G1111">
            <v>0</v>
          </cell>
          <cell r="H1111">
            <v>0</v>
          </cell>
          <cell r="I1111">
            <v>590147.54</v>
          </cell>
          <cell r="J1111">
            <v>0</v>
          </cell>
          <cell r="K1111">
            <v>590147.54</v>
          </cell>
        </row>
        <row r="1112">
          <cell r="B1112">
            <v>183729</v>
          </cell>
          <cell r="C1112" t="str">
            <v>Subv Resid Accret - Com Lease                               183729</v>
          </cell>
          <cell r="D1112">
            <v>0</v>
          </cell>
          <cell r="E1112">
            <v>0</v>
          </cell>
          <cell r="F1112">
            <v>940234.52</v>
          </cell>
          <cell r="G1112">
            <v>0</v>
          </cell>
          <cell r="H1112">
            <v>0</v>
          </cell>
          <cell r="I1112">
            <v>940234.52</v>
          </cell>
          <cell r="J1112">
            <v>0</v>
          </cell>
          <cell r="K1112">
            <v>940234.52</v>
          </cell>
        </row>
        <row r="1113">
          <cell r="B1113">
            <v>183730</v>
          </cell>
          <cell r="C1113" t="str">
            <v>Subv Sec Dep Accret - Com Lease                             183730</v>
          </cell>
          <cell r="D1113">
            <v>0</v>
          </cell>
          <cell r="E1113">
            <v>0</v>
          </cell>
          <cell r="F1113">
            <v>114049.69</v>
          </cell>
          <cell r="G1113">
            <v>0</v>
          </cell>
          <cell r="H1113">
            <v>0</v>
          </cell>
          <cell r="I1113">
            <v>114049.69</v>
          </cell>
          <cell r="J1113">
            <v>0</v>
          </cell>
          <cell r="K1113">
            <v>114049.69</v>
          </cell>
        </row>
        <row r="1114">
          <cell r="B1114">
            <v>183731</v>
          </cell>
          <cell r="C1114" t="str">
            <v>Origination Fees - Com Lease                                183731</v>
          </cell>
          <cell r="D1114">
            <v>0</v>
          </cell>
          <cell r="E1114">
            <v>0</v>
          </cell>
          <cell r="F1114">
            <v>220877.47</v>
          </cell>
          <cell r="G1114">
            <v>0</v>
          </cell>
          <cell r="H1114">
            <v>0</v>
          </cell>
          <cell r="I1114">
            <v>220877.47</v>
          </cell>
          <cell r="J1114">
            <v>0</v>
          </cell>
          <cell r="K1114">
            <v>220877.47</v>
          </cell>
        </row>
        <row r="1115">
          <cell r="B1115">
            <v>183732</v>
          </cell>
          <cell r="C1115" t="str">
            <v>Origination Fees Amort - Com Lease                          183732</v>
          </cell>
          <cell r="D1115">
            <v>0</v>
          </cell>
          <cell r="E1115">
            <v>0</v>
          </cell>
          <cell r="F1115">
            <v>-36915.78</v>
          </cell>
          <cell r="G1115">
            <v>0</v>
          </cell>
          <cell r="H1115">
            <v>0</v>
          </cell>
          <cell r="I1115">
            <v>-36915.78</v>
          </cell>
          <cell r="J1115">
            <v>0</v>
          </cell>
          <cell r="K1115">
            <v>-36915.78</v>
          </cell>
        </row>
        <row r="1116">
          <cell r="B1116">
            <v>187350</v>
          </cell>
          <cell r="C1116" t="str">
            <v>Adjusted Capital Costs-Leases                               187350</v>
          </cell>
          <cell r="D1116">
            <v>0</v>
          </cell>
          <cell r="E1116">
            <v>0</v>
          </cell>
          <cell r="F1116">
            <v>3465363183.5</v>
          </cell>
          <cell r="G1116">
            <v>0</v>
          </cell>
          <cell r="H1116">
            <v>0</v>
          </cell>
          <cell r="I1116">
            <v>3465363183.5</v>
          </cell>
          <cell r="J1116">
            <v>0</v>
          </cell>
          <cell r="K1116">
            <v>3465363183.5</v>
          </cell>
        </row>
        <row r="1117">
          <cell r="B1117">
            <v>187351</v>
          </cell>
          <cell r="C1117" t="str">
            <v>Accumulated Depr - Acc Leases                               187351</v>
          </cell>
          <cell r="D1117">
            <v>0</v>
          </cell>
          <cell r="E1117">
            <v>0</v>
          </cell>
          <cell r="F1117">
            <v>-229933281.41999999</v>
          </cell>
          <cell r="G1117">
            <v>0</v>
          </cell>
          <cell r="H1117">
            <v>0</v>
          </cell>
          <cell r="I1117">
            <v>-229933281.41999999</v>
          </cell>
          <cell r="J1117">
            <v>0</v>
          </cell>
          <cell r="K1117">
            <v>-229933281.41999999</v>
          </cell>
        </row>
        <row r="1118">
          <cell r="B1118">
            <v>187352</v>
          </cell>
          <cell r="C1118" t="str">
            <v>Sale Proceeds - Lease                                       187352</v>
          </cell>
          <cell r="D1118">
            <v>0</v>
          </cell>
          <cell r="E1118">
            <v>0</v>
          </cell>
          <cell r="F1118">
            <v>-28296420.609999999</v>
          </cell>
          <cell r="G1118">
            <v>0</v>
          </cell>
          <cell r="H1118">
            <v>0</v>
          </cell>
          <cell r="I1118">
            <v>-28296420.609999999</v>
          </cell>
          <cell r="J1118">
            <v>0</v>
          </cell>
          <cell r="K1118">
            <v>-28296420.609999999</v>
          </cell>
        </row>
        <row r="1119">
          <cell r="B1119">
            <v>187353</v>
          </cell>
          <cell r="C1119" t="str">
            <v>Participation Fees - Leases                                 187353</v>
          </cell>
          <cell r="D1119">
            <v>0</v>
          </cell>
          <cell r="E1119">
            <v>0</v>
          </cell>
          <cell r="F1119">
            <v>-2525170.87</v>
          </cell>
          <cell r="G1119">
            <v>0</v>
          </cell>
          <cell r="H1119">
            <v>0</v>
          </cell>
          <cell r="I1119">
            <v>-2525170.87</v>
          </cell>
          <cell r="J1119">
            <v>0</v>
          </cell>
          <cell r="K1119">
            <v>-2525170.87</v>
          </cell>
        </row>
        <row r="1120">
          <cell r="B1120">
            <v>187354</v>
          </cell>
          <cell r="C1120" t="str">
            <v>Accretable Subvention - Leases                              187354</v>
          </cell>
          <cell r="D1120">
            <v>0</v>
          </cell>
          <cell r="E1120">
            <v>0</v>
          </cell>
          <cell r="F1120">
            <v>-303256209.27999997</v>
          </cell>
          <cell r="G1120">
            <v>0</v>
          </cell>
          <cell r="H1120">
            <v>156014001</v>
          </cell>
          <cell r="I1120">
            <v>-147242208.27999997</v>
          </cell>
          <cell r="J1120">
            <v>0</v>
          </cell>
          <cell r="K1120">
            <v>-147242208.27999997</v>
          </cell>
        </row>
        <row r="1121">
          <cell r="B1121">
            <v>187355</v>
          </cell>
          <cell r="C1121" t="str">
            <v>Accretable Subv Residual - Leases                           187355</v>
          </cell>
          <cell r="D1121">
            <v>0</v>
          </cell>
          <cell r="E1121">
            <v>0</v>
          </cell>
          <cell r="F1121">
            <v>-153576961.77000001</v>
          </cell>
          <cell r="G1121">
            <v>0</v>
          </cell>
          <cell r="H1121">
            <v>0</v>
          </cell>
          <cell r="I1121">
            <v>-153576961.77000001</v>
          </cell>
          <cell r="J1121">
            <v>0</v>
          </cell>
          <cell r="K1121">
            <v>-153576961.77000001</v>
          </cell>
        </row>
        <row r="1122">
          <cell r="B1122">
            <v>187356</v>
          </cell>
          <cell r="C1122" t="str">
            <v>Accretable Subv Sec Dep - Leases                            187356</v>
          </cell>
          <cell r="D1122">
            <v>0</v>
          </cell>
          <cell r="E1122">
            <v>0</v>
          </cell>
          <cell r="F1122">
            <v>-20068700.489999998</v>
          </cell>
          <cell r="G1122">
            <v>0</v>
          </cell>
          <cell r="H1122">
            <v>0</v>
          </cell>
          <cell r="I1122">
            <v>-20068700.489999998</v>
          </cell>
          <cell r="J1122">
            <v>0</v>
          </cell>
          <cell r="K1122">
            <v>-20068700.489999998</v>
          </cell>
        </row>
        <row r="1123">
          <cell r="B1123">
            <v>187357</v>
          </cell>
          <cell r="C1123" t="str">
            <v>Part Fees Amort - Leases                                    187357</v>
          </cell>
          <cell r="D1123">
            <v>0</v>
          </cell>
          <cell r="E1123">
            <v>0</v>
          </cell>
          <cell r="F1123">
            <v>209850.73</v>
          </cell>
          <cell r="G1123">
            <v>0</v>
          </cell>
          <cell r="H1123">
            <v>0</v>
          </cell>
          <cell r="I1123">
            <v>209850.73</v>
          </cell>
          <cell r="J1123">
            <v>0</v>
          </cell>
          <cell r="K1123">
            <v>209850.73</v>
          </cell>
        </row>
        <row r="1124">
          <cell r="B1124">
            <v>187358</v>
          </cell>
          <cell r="C1124" t="str">
            <v>Subvention Accretion - Leases                               187358</v>
          </cell>
          <cell r="D1124">
            <v>0</v>
          </cell>
          <cell r="E1124">
            <v>0</v>
          </cell>
          <cell r="F1124">
            <v>48435729.590000004</v>
          </cell>
          <cell r="G1124">
            <v>0</v>
          </cell>
          <cell r="H1124">
            <v>0</v>
          </cell>
          <cell r="I1124">
            <v>48435729.590000004</v>
          </cell>
          <cell r="J1124">
            <v>0</v>
          </cell>
          <cell r="K1124">
            <v>48435729.590000004</v>
          </cell>
        </row>
        <row r="1125">
          <cell r="B1125">
            <v>187359</v>
          </cell>
          <cell r="C1125" t="str">
            <v>Subv Residual Accretion - Leases                            187359</v>
          </cell>
          <cell r="D1125">
            <v>0</v>
          </cell>
          <cell r="E1125">
            <v>0</v>
          </cell>
          <cell r="F1125">
            <v>28293420.460000001</v>
          </cell>
          <cell r="G1125">
            <v>0</v>
          </cell>
          <cell r="H1125">
            <v>0</v>
          </cell>
          <cell r="I1125">
            <v>28293420.460000001</v>
          </cell>
          <cell r="J1125">
            <v>0</v>
          </cell>
          <cell r="K1125">
            <v>28293420.460000001</v>
          </cell>
        </row>
        <row r="1126">
          <cell r="B1126">
            <v>187360</v>
          </cell>
          <cell r="C1126" t="str">
            <v>Subv Sec Dep Accretion - Leases                             187360</v>
          </cell>
          <cell r="D1126">
            <v>0</v>
          </cell>
          <cell r="E1126">
            <v>0</v>
          </cell>
          <cell r="F1126">
            <v>3588059.06</v>
          </cell>
          <cell r="G1126">
            <v>0</v>
          </cell>
          <cell r="H1126">
            <v>0</v>
          </cell>
          <cell r="I1126">
            <v>3588059.06</v>
          </cell>
          <cell r="J1126">
            <v>0</v>
          </cell>
          <cell r="K1126">
            <v>3588059.06</v>
          </cell>
        </row>
        <row r="1127">
          <cell r="B1127">
            <v>187361</v>
          </cell>
          <cell r="C1127" t="str">
            <v>Origination Fees - Leases                                   187361</v>
          </cell>
          <cell r="D1127">
            <v>0</v>
          </cell>
          <cell r="E1127">
            <v>0</v>
          </cell>
          <cell r="F1127">
            <v>5055427.32</v>
          </cell>
          <cell r="G1127">
            <v>0</v>
          </cell>
          <cell r="H1127">
            <v>0</v>
          </cell>
          <cell r="I1127">
            <v>5055427.32</v>
          </cell>
          <cell r="J1127">
            <v>0</v>
          </cell>
          <cell r="K1127">
            <v>5055427.32</v>
          </cell>
        </row>
        <row r="1128">
          <cell r="B1128">
            <v>187362</v>
          </cell>
          <cell r="C1128" t="str">
            <v>Origination Fees Amort - Leases                             187362</v>
          </cell>
          <cell r="D1128">
            <v>0</v>
          </cell>
          <cell r="E1128">
            <v>0</v>
          </cell>
          <cell r="F1128">
            <v>-902843.72</v>
          </cell>
          <cell r="G1128">
            <v>0</v>
          </cell>
          <cell r="H1128">
            <v>0</v>
          </cell>
          <cell r="I1128">
            <v>-902843.72</v>
          </cell>
          <cell r="J1128">
            <v>0</v>
          </cell>
          <cell r="K1128">
            <v>-902843.72</v>
          </cell>
        </row>
        <row r="1129">
          <cell r="B1129">
            <v>181293</v>
          </cell>
          <cell r="C1129" t="str">
            <v>Rent Receivable - Gov Lease                                 181293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</row>
        <row r="1130">
          <cell r="B1130">
            <v>181294</v>
          </cell>
          <cell r="C1130" t="str">
            <v>Rent Receivable - Com Lease                                 181294</v>
          </cell>
          <cell r="D1130">
            <v>0</v>
          </cell>
          <cell r="E1130">
            <v>0</v>
          </cell>
          <cell r="F1130">
            <v>3619.37</v>
          </cell>
          <cell r="G1130">
            <v>0</v>
          </cell>
          <cell r="H1130">
            <v>0</v>
          </cell>
          <cell r="I1130">
            <v>3619.37</v>
          </cell>
          <cell r="J1130">
            <v>0</v>
          </cell>
          <cell r="K1130">
            <v>3619.37</v>
          </cell>
        </row>
        <row r="1131">
          <cell r="B1131">
            <v>181295</v>
          </cell>
          <cell r="C1131" t="str">
            <v>Rent Receivable - Leases                                    181295</v>
          </cell>
          <cell r="D1131">
            <v>0</v>
          </cell>
          <cell r="E1131">
            <v>0</v>
          </cell>
          <cell r="F1131">
            <v>70006.570000000007</v>
          </cell>
          <cell r="G1131">
            <v>0</v>
          </cell>
          <cell r="H1131">
            <v>0</v>
          </cell>
          <cell r="I1131">
            <v>70006.570000000007</v>
          </cell>
          <cell r="J1131">
            <v>0</v>
          </cell>
          <cell r="K1131">
            <v>70006.570000000007</v>
          </cell>
        </row>
        <row r="1132">
          <cell r="B1132">
            <v>181296</v>
          </cell>
          <cell r="C1132" t="str">
            <v>Reimbursement Fees - Leases                                 181296</v>
          </cell>
          <cell r="D1132">
            <v>0</v>
          </cell>
          <cell r="E1132">
            <v>0</v>
          </cell>
          <cell r="F1132">
            <v>12386.26</v>
          </cell>
          <cell r="G1132">
            <v>0</v>
          </cell>
          <cell r="H1132">
            <v>0</v>
          </cell>
          <cell r="I1132">
            <v>12386.26</v>
          </cell>
          <cell r="J1132">
            <v>0</v>
          </cell>
          <cell r="K1132">
            <v>12386.26</v>
          </cell>
        </row>
        <row r="1133">
          <cell r="B1133">
            <v>181327</v>
          </cell>
          <cell r="C1133" t="str">
            <v>Subvention Receivable                                       181327</v>
          </cell>
          <cell r="D1133">
            <v>0</v>
          </cell>
          <cell r="E1133">
            <v>0</v>
          </cell>
          <cell r="F1133">
            <v>111074696.31</v>
          </cell>
          <cell r="G1133">
            <v>0</v>
          </cell>
          <cell r="H1133">
            <v>0</v>
          </cell>
          <cell r="I1133">
            <v>111074696.31</v>
          </cell>
          <cell r="J1133">
            <v>0</v>
          </cell>
          <cell r="K1133">
            <v>111074696.31</v>
          </cell>
        </row>
        <row r="1134">
          <cell r="B1134">
            <v>171923</v>
          </cell>
          <cell r="C1134" t="str">
            <v>Cc Upfront Accum Amort-Leases                               171923</v>
          </cell>
          <cell r="D1134">
            <v>0</v>
          </cell>
          <cell r="E1134">
            <v>0</v>
          </cell>
          <cell r="F1134">
            <v>-7516845.8899999997</v>
          </cell>
          <cell r="G1134">
            <v>0</v>
          </cell>
          <cell r="H1134">
            <v>0</v>
          </cell>
          <cell r="I1134">
            <v>-7516845.8899999997</v>
          </cell>
          <cell r="J1134">
            <v>0</v>
          </cell>
          <cell r="K1134">
            <v>-7516845.8899999997</v>
          </cell>
        </row>
        <row r="1135">
          <cell r="B1135" t="str">
            <v>R_CF6g_OA_22_OLSCUSA</v>
          </cell>
          <cell r="C1135" t="str">
            <v>Other Assets - Oper Lease Scusa                             R_CF6g_OA_22_OLSCUSA</v>
          </cell>
          <cell r="D1135">
            <v>0</v>
          </cell>
          <cell r="E1135">
            <v>0</v>
          </cell>
          <cell r="F1135">
            <v>3068070672.8600011</v>
          </cell>
          <cell r="G1135">
            <v>0</v>
          </cell>
          <cell r="H1135">
            <v>156014001</v>
          </cell>
          <cell r="I1135">
            <v>3224084673.8600011</v>
          </cell>
          <cell r="J1135">
            <v>0</v>
          </cell>
          <cell r="K1135">
            <v>3224084673.8600011</v>
          </cell>
        </row>
        <row r="1136">
          <cell r="B1136">
            <v>154555</v>
          </cell>
          <cell r="C1136" t="str">
            <v>Collections Acct-Icms Suspense                              154555</v>
          </cell>
          <cell r="D1136">
            <v>0</v>
          </cell>
          <cell r="E1136">
            <v>0</v>
          </cell>
          <cell r="F1136">
            <v>50972331.710000001</v>
          </cell>
          <cell r="G1136">
            <v>0</v>
          </cell>
          <cell r="H1136">
            <v>0</v>
          </cell>
          <cell r="I1136">
            <v>50972331.710000001</v>
          </cell>
          <cell r="J1136">
            <v>0</v>
          </cell>
          <cell r="K1136">
            <v>50972331.710000001</v>
          </cell>
        </row>
        <row r="1137">
          <cell r="B1137">
            <v>154556</v>
          </cell>
          <cell r="C1137" t="str">
            <v>Operating Acct-Icms Suspense                                154556</v>
          </cell>
          <cell r="D1137">
            <v>0</v>
          </cell>
          <cell r="E1137">
            <v>0</v>
          </cell>
          <cell r="F1137">
            <v>-4235.9399999999996</v>
          </cell>
          <cell r="G1137">
            <v>0</v>
          </cell>
          <cell r="H1137">
            <v>0</v>
          </cell>
          <cell r="I1137">
            <v>-4235.9399999999996</v>
          </cell>
          <cell r="J1137">
            <v>0</v>
          </cell>
          <cell r="K1137">
            <v>-4235.9399999999996</v>
          </cell>
        </row>
        <row r="1138">
          <cell r="B1138">
            <v>154557</v>
          </cell>
          <cell r="C1138" t="str">
            <v>Chrysler Coll - Icms Suspense                               154557</v>
          </cell>
          <cell r="D1138">
            <v>0</v>
          </cell>
          <cell r="E1138">
            <v>0</v>
          </cell>
          <cell r="F1138">
            <v>20117139.68</v>
          </cell>
          <cell r="G1138">
            <v>0</v>
          </cell>
          <cell r="H1138">
            <v>0</v>
          </cell>
          <cell r="I1138">
            <v>20117139.68</v>
          </cell>
          <cell r="J1138">
            <v>0</v>
          </cell>
          <cell r="K1138">
            <v>20117139.68</v>
          </cell>
        </row>
        <row r="1139">
          <cell r="B1139">
            <v>154558</v>
          </cell>
          <cell r="C1139" t="str">
            <v>Chrysler Opr - Icms Suspense                                154558</v>
          </cell>
          <cell r="D1139">
            <v>0</v>
          </cell>
          <cell r="E1139">
            <v>0</v>
          </cell>
          <cell r="F1139">
            <v>-443522.72</v>
          </cell>
          <cell r="G1139">
            <v>0</v>
          </cell>
          <cell r="H1139">
            <v>0</v>
          </cell>
          <cell r="I1139">
            <v>-443522.72</v>
          </cell>
          <cell r="J1139">
            <v>0</v>
          </cell>
          <cell r="K1139">
            <v>-443522.72</v>
          </cell>
        </row>
        <row r="1140">
          <cell r="B1140">
            <v>154559</v>
          </cell>
          <cell r="C1140" t="str">
            <v>General Funding Suspense Acct                               154559</v>
          </cell>
          <cell r="D1140">
            <v>0</v>
          </cell>
          <cell r="E1140">
            <v>0</v>
          </cell>
          <cell r="F1140">
            <v>7800091.8099999996</v>
          </cell>
          <cell r="G1140">
            <v>0</v>
          </cell>
          <cell r="H1140">
            <v>0</v>
          </cell>
          <cell r="I1140">
            <v>7800091.8099999996</v>
          </cell>
          <cell r="J1140">
            <v>0</v>
          </cell>
          <cell r="K1140">
            <v>7800091.8099999996</v>
          </cell>
        </row>
        <row r="1141">
          <cell r="B1141">
            <v>181290</v>
          </cell>
          <cell r="C1141" t="str">
            <v>Accounts Receivable - Credit Card                           181290</v>
          </cell>
          <cell r="D1141">
            <v>0</v>
          </cell>
          <cell r="E1141">
            <v>0</v>
          </cell>
          <cell r="F1141">
            <v>756</v>
          </cell>
          <cell r="G1141">
            <v>0</v>
          </cell>
          <cell r="H1141">
            <v>0</v>
          </cell>
          <cell r="I1141">
            <v>756</v>
          </cell>
          <cell r="J1141">
            <v>0</v>
          </cell>
          <cell r="K1141">
            <v>756</v>
          </cell>
        </row>
        <row r="1142">
          <cell r="B1142">
            <v>181302</v>
          </cell>
          <cell r="C1142" t="str">
            <v>Accounts Receivable                                         181302</v>
          </cell>
          <cell r="D1142">
            <v>0</v>
          </cell>
          <cell r="E1142">
            <v>0</v>
          </cell>
          <cell r="F1142">
            <v>2281412.6800000002</v>
          </cell>
          <cell r="G1142">
            <v>0</v>
          </cell>
          <cell r="H1142">
            <v>0</v>
          </cell>
          <cell r="I1142">
            <v>2281412.6800000002</v>
          </cell>
          <cell r="J1142">
            <v>0</v>
          </cell>
          <cell r="K1142">
            <v>2281412.6800000002</v>
          </cell>
        </row>
        <row r="1143">
          <cell r="B1143">
            <v>181305</v>
          </cell>
          <cell r="C1143" t="str">
            <v>Advances                                                    181305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</row>
        <row r="1144">
          <cell r="B1144">
            <v>181324</v>
          </cell>
          <cell r="C1144" t="str">
            <v>Accounts Rec - Revolving                                    181324</v>
          </cell>
          <cell r="D1144">
            <v>0</v>
          </cell>
          <cell r="E1144">
            <v>0</v>
          </cell>
          <cell r="F1144">
            <v>4100634.84</v>
          </cell>
          <cell r="G1144">
            <v>0</v>
          </cell>
          <cell r="H1144">
            <v>0</v>
          </cell>
          <cell r="I1144">
            <v>4100634.84</v>
          </cell>
          <cell r="J1144">
            <v>0</v>
          </cell>
          <cell r="K1144">
            <v>4100634.84</v>
          </cell>
        </row>
        <row r="1145">
          <cell r="B1145">
            <v>181340</v>
          </cell>
          <cell r="C1145" t="str">
            <v>Closed Prepaid Expense Fl                                   181340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</row>
        <row r="1146">
          <cell r="B1146">
            <v>181328</v>
          </cell>
          <cell r="C1146" t="str">
            <v>Indemnification Payments Recov                              181328</v>
          </cell>
          <cell r="D1146">
            <v>0</v>
          </cell>
          <cell r="E1146">
            <v>0</v>
          </cell>
          <cell r="F1146">
            <v>8602921.7899999991</v>
          </cell>
          <cell r="G1146">
            <v>0</v>
          </cell>
          <cell r="H1146">
            <v>0</v>
          </cell>
          <cell r="I1146">
            <v>8602921.7899999991</v>
          </cell>
          <cell r="J1146">
            <v>0</v>
          </cell>
          <cell r="K1146">
            <v>8602921.7899999991</v>
          </cell>
        </row>
        <row r="1147">
          <cell r="B1147">
            <v>182001</v>
          </cell>
          <cell r="C1147" t="str">
            <v>Income Tax Rec- State                                       182001</v>
          </cell>
          <cell r="D1147">
            <v>0</v>
          </cell>
          <cell r="E1147">
            <v>0</v>
          </cell>
          <cell r="F1147">
            <v>30889361.850000001</v>
          </cell>
          <cell r="G1147">
            <v>0</v>
          </cell>
          <cell r="H1147">
            <v>0</v>
          </cell>
          <cell r="I1147">
            <v>30889361.850000001</v>
          </cell>
          <cell r="J1147">
            <v>0</v>
          </cell>
          <cell r="K1147">
            <v>30889361.850000001</v>
          </cell>
        </row>
        <row r="1148">
          <cell r="B1148">
            <v>188520</v>
          </cell>
          <cell r="C1148" t="str">
            <v>Other Assets Deficiencies                                   188520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</row>
        <row r="1149">
          <cell r="B1149">
            <v>181341</v>
          </cell>
          <cell r="C1149" t="str">
            <v>Acct Rec Servicing - Rbs                                    181341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</row>
        <row r="1150">
          <cell r="B1150">
            <v>181353</v>
          </cell>
          <cell r="C1150" t="str">
            <v>Sales Tax Receiv - Cap Leases                               181353</v>
          </cell>
          <cell r="D1150">
            <v>0</v>
          </cell>
          <cell r="E1150">
            <v>0</v>
          </cell>
          <cell r="F1150">
            <v>1861.68</v>
          </cell>
          <cell r="G1150">
            <v>0</v>
          </cell>
          <cell r="H1150">
            <v>0</v>
          </cell>
          <cell r="I1150">
            <v>1861.68</v>
          </cell>
          <cell r="J1150">
            <v>0</v>
          </cell>
          <cell r="K1150">
            <v>1861.68</v>
          </cell>
        </row>
        <row r="1151">
          <cell r="B1151" t="str">
            <v>R_CF6g_OA_23_MiscSC</v>
          </cell>
          <cell r="C1151" t="str">
            <v>Other Assets - Misc Scusa                                   R_CF6g_OA_23_MiscSC</v>
          </cell>
          <cell r="D1151">
            <v>0</v>
          </cell>
          <cell r="E1151">
            <v>0</v>
          </cell>
          <cell r="F1151">
            <v>124318753.38000003</v>
          </cell>
          <cell r="G1151">
            <v>0</v>
          </cell>
          <cell r="H1151">
            <v>0</v>
          </cell>
          <cell r="I1151">
            <v>124318753.38000003</v>
          </cell>
          <cell r="J1151">
            <v>0</v>
          </cell>
          <cell r="K1151">
            <v>124318753.38000003</v>
          </cell>
        </row>
        <row r="1152">
          <cell r="B1152" t="str">
            <v>R_CF6_2168</v>
          </cell>
          <cell r="C1152" t="str">
            <v>All Other Assets                                            R_CF6_2168</v>
          </cell>
          <cell r="D1152">
            <v>1130656838.2399905</v>
          </cell>
          <cell r="E1152">
            <v>1096944525.5499878</v>
          </cell>
          <cell r="F1152">
            <v>5545169378.3200006</v>
          </cell>
          <cell r="G1152">
            <v>0</v>
          </cell>
          <cell r="H1152">
            <v>106744974.39000002</v>
          </cell>
          <cell r="I1152">
            <v>5651914352.710001</v>
          </cell>
          <cell r="J1152">
            <v>-58506582.960000001</v>
          </cell>
          <cell r="K1152">
            <v>6690352295.2999916</v>
          </cell>
        </row>
        <row r="1153">
          <cell r="B1153" t="str">
            <v>R_C11_2160</v>
          </cell>
          <cell r="C1153" t="str">
            <v>Other Assets                                                R_C11_2160</v>
          </cell>
          <cell r="D1153">
            <v>4490537423.6799898</v>
          </cell>
          <cell r="E1153">
            <v>3461246302.1799879</v>
          </cell>
          <cell r="F1153">
            <v>6095393821.8200006</v>
          </cell>
          <cell r="G1153">
            <v>0</v>
          </cell>
          <cell r="H1153">
            <v>-61823960.409999996</v>
          </cell>
          <cell r="I1153">
            <v>6033569861.4100008</v>
          </cell>
          <cell r="J1153">
            <v>-58719807.950000003</v>
          </cell>
          <cell r="K1153">
            <v>9436096355.6399918</v>
          </cell>
        </row>
        <row r="1154">
          <cell r="B1154" t="str">
            <v>R_C2a_1754</v>
          </cell>
          <cell r="C1154" t="str">
            <v>Held-To-Maturity Securities                                 R_C2a_1754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</row>
        <row r="1155">
          <cell r="B1155">
            <v>141376</v>
          </cell>
          <cell r="C1155" t="str">
            <v>Icb-Interco Disc Cmo Fr                                     141376</v>
          </cell>
          <cell r="D1155">
            <v>0</v>
          </cell>
          <cell r="E1155">
            <v>-0.02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-0.02</v>
          </cell>
        </row>
        <row r="1156">
          <cell r="B1156">
            <v>141386</v>
          </cell>
          <cell r="C1156" t="str">
            <v>Pam Icb Non-Agy Fixed Cmo                                   141386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</row>
        <row r="1157">
          <cell r="B1157">
            <v>141445</v>
          </cell>
          <cell r="C1157" t="str">
            <v>Impairment Contra - Cmos                                    141445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</row>
        <row r="1158">
          <cell r="B1158">
            <v>141596</v>
          </cell>
          <cell r="C1158" t="str">
            <v>Closed Fh/Fn Call Note Fas 113 L                            141596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</row>
        <row r="1159">
          <cell r="B1159">
            <v>141651</v>
          </cell>
          <cell r="C1159" t="str">
            <v>Investment In Bonds-Other                                   141651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</row>
        <row r="1160">
          <cell r="B1160">
            <v>141652</v>
          </cell>
          <cell r="C1160" t="str">
            <v>Discount Inv In Bonds-Tal                                   141652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</row>
        <row r="1161">
          <cell r="B1161">
            <v>141653</v>
          </cell>
          <cell r="C1161" t="str">
            <v>Bond Disc Accreation-Talf                                   141653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</row>
        <row r="1162">
          <cell r="B1162">
            <v>141654</v>
          </cell>
          <cell r="C1162" t="str">
            <v>Discount Inv In Bonds-Oth                                   141654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</row>
        <row r="1163">
          <cell r="B1163">
            <v>141655</v>
          </cell>
          <cell r="C1163" t="str">
            <v>Bond Disc Accreation-Other                                  141655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</row>
        <row r="1164">
          <cell r="B1164">
            <v>141657</v>
          </cell>
          <cell r="C1164" t="str">
            <v>Closed Us Trading Ifrs                                      141657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</row>
        <row r="1165">
          <cell r="B1165">
            <v>141659</v>
          </cell>
          <cell r="C1165" t="str">
            <v>Closed Us Trdg-Ifrs Trdng 3party                            141659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</row>
        <row r="1166">
          <cell r="B1166">
            <v>146106</v>
          </cell>
          <cell r="C1166" t="str">
            <v>Corp - Trading Acount                                       146106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</row>
        <row r="1167">
          <cell r="B1167">
            <v>147000</v>
          </cell>
          <cell r="C1167" t="str">
            <v>Closed Disc Receivables-P                                   147000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</row>
        <row r="1168">
          <cell r="B1168">
            <v>147020</v>
          </cell>
          <cell r="C1168" t="str">
            <v>Closed Disc Receibables-D                                   147020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</row>
        <row r="1169">
          <cell r="B1169">
            <v>141517</v>
          </cell>
          <cell r="C1169" t="str">
            <v>Us Treasury Notes - Afs                                     141517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</row>
        <row r="1170">
          <cell r="B1170">
            <v>141518</v>
          </cell>
          <cell r="C1170" t="str">
            <v>Us Treasury Bills - Afs                                     141518</v>
          </cell>
          <cell r="D1170">
            <v>25000000</v>
          </cell>
          <cell r="E1170">
            <v>25000000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25000000</v>
          </cell>
        </row>
        <row r="1171">
          <cell r="B1171">
            <v>141528</v>
          </cell>
          <cell r="C1171" t="str">
            <v>Discount - Us T-Bills                                       141528</v>
          </cell>
          <cell r="D1171">
            <v>-944.66</v>
          </cell>
          <cell r="E1171">
            <v>-944.66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-944.66</v>
          </cell>
        </row>
        <row r="1172">
          <cell r="B1172">
            <v>141537</v>
          </cell>
          <cell r="C1172" t="str">
            <v>Us Treasury Notes-Afs Pre                                   141537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</row>
        <row r="1173">
          <cell r="B1173">
            <v>141567</v>
          </cell>
          <cell r="C1173" t="str">
            <v>Gain On Us Treasury Notes                                   141567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</row>
        <row r="1174">
          <cell r="B1174">
            <v>141568</v>
          </cell>
          <cell r="C1174" t="str">
            <v>Gain On Us Treasury Bills                                   141568</v>
          </cell>
          <cell r="D1174">
            <v>694.58</v>
          </cell>
          <cell r="E1174">
            <v>694.58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694.58</v>
          </cell>
        </row>
        <row r="1175">
          <cell r="B1175">
            <v>141578</v>
          </cell>
          <cell r="C1175" t="str">
            <v>Loss On Us Treasury Bills                                   141578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</row>
        <row r="1176">
          <cell r="B1176" t="str">
            <v>R_CB1_1287</v>
          </cell>
          <cell r="C1176" t="str">
            <v>U.S. Treasury Securities                                    R_CB1_1287</v>
          </cell>
          <cell r="D1176">
            <v>24999749.919999998</v>
          </cell>
          <cell r="E1176">
            <v>24999749.919999998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24999749.919999998</v>
          </cell>
        </row>
        <row r="1177">
          <cell r="B1177">
            <v>141790</v>
          </cell>
          <cell r="C1177" t="str">
            <v>Par Sba Security                                            141790</v>
          </cell>
          <cell r="D1177">
            <v>8369.69</v>
          </cell>
          <cell r="E1177">
            <v>8369.69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8369.69</v>
          </cell>
        </row>
        <row r="1178">
          <cell r="B1178">
            <v>141791</v>
          </cell>
          <cell r="C1178" t="str">
            <v>Premium Sba Security                                        141791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</row>
        <row r="1179">
          <cell r="B1179">
            <v>141793</v>
          </cell>
          <cell r="C1179" t="str">
            <v>Fas115 Gain Sba Security                                    141793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</row>
        <row r="1180">
          <cell r="B1180">
            <v>141794</v>
          </cell>
          <cell r="C1180" t="str">
            <v>Fas115 Loss Sba Security                                    141794</v>
          </cell>
          <cell r="D1180">
            <v>-42.27</v>
          </cell>
          <cell r="E1180">
            <v>-42.27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-42.27</v>
          </cell>
        </row>
        <row r="1181">
          <cell r="B1181" t="str">
            <v>R_CB2a_1293</v>
          </cell>
          <cell r="C1181" t="str">
            <v>Issued By Us Gov Ag                                         R_CB2a_1293</v>
          </cell>
          <cell r="D1181">
            <v>8327.42</v>
          </cell>
          <cell r="E1181">
            <v>8327.42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8327.42</v>
          </cell>
        </row>
        <row r="1182">
          <cell r="B1182">
            <v>141585</v>
          </cell>
          <cell r="C1182" t="str">
            <v>Fh/Fn Call Note Prin                                        141585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</row>
        <row r="1183">
          <cell r="B1183">
            <v>141586</v>
          </cell>
          <cell r="C1183" t="str">
            <v>Fh/Fn Call Note Disc                                        141586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</row>
        <row r="1184">
          <cell r="B1184">
            <v>141588</v>
          </cell>
          <cell r="C1184" t="str">
            <v>Fh/Fn Call Note Prem                                        141588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</row>
        <row r="1185">
          <cell r="B1185">
            <v>141628</v>
          </cell>
          <cell r="C1185" t="str">
            <v>Fn/Fh Disc Notes                                            141628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</row>
        <row r="1186">
          <cell r="B1186">
            <v>141629</v>
          </cell>
          <cell r="C1186" t="str">
            <v>Discount Fn/Fh Notes                                        141629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</row>
        <row r="1187">
          <cell r="B1187">
            <v>141680</v>
          </cell>
          <cell r="C1187" t="str">
            <v>Fn/Fh Notes Fas115 Loss                                     141680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</row>
        <row r="1188">
          <cell r="B1188">
            <v>141690</v>
          </cell>
          <cell r="C1188" t="str">
            <v>Fn/Fh Notes Fas115 Gain                                     141690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</row>
        <row r="1189">
          <cell r="B1189" t="str">
            <v>R_CB2b_1298</v>
          </cell>
          <cell r="C1189" t="str">
            <v>Issued By Us Gov Spon Ag                                    R_CB2b_1298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</row>
        <row r="1190">
          <cell r="B1190" t="str">
            <v>R_CB2</v>
          </cell>
          <cell r="C1190" t="str">
            <v>Us Gov Ag Obligations Exclude Mbs                           R_CB2</v>
          </cell>
          <cell r="D1190">
            <v>8327.42</v>
          </cell>
          <cell r="E1190">
            <v>8327.42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8327.42</v>
          </cell>
        </row>
        <row r="1191">
          <cell r="B1191">
            <v>140560</v>
          </cell>
          <cell r="C1191" t="str">
            <v>Closed Muni Ic-Reithldg-Pam-Prem                            140560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</row>
        <row r="1192">
          <cell r="B1192">
            <v>140561</v>
          </cell>
          <cell r="C1192" t="str">
            <v>Closed Muni Ic-Reithldg-Pamam-Disc                          140561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</row>
        <row r="1193">
          <cell r="B1193">
            <v>141514</v>
          </cell>
          <cell r="C1193" t="str">
            <v>Municipals - Afs                                            141514</v>
          </cell>
          <cell r="D1193">
            <v>1778770462.6800001</v>
          </cell>
          <cell r="E1193">
            <v>1778770462.6800001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1778770462.6800001</v>
          </cell>
        </row>
        <row r="1194">
          <cell r="B1194">
            <v>141524</v>
          </cell>
          <cell r="C1194" t="str">
            <v>Municipal Afs - Discount                                    141524</v>
          </cell>
          <cell r="D1194">
            <v>-2522415.64</v>
          </cell>
          <cell r="E1194">
            <v>-2522415.64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-2522415.64</v>
          </cell>
        </row>
        <row r="1195">
          <cell r="B1195">
            <v>141534</v>
          </cell>
          <cell r="C1195" t="str">
            <v>Municipal Afs - Premium                                     141534</v>
          </cell>
          <cell r="D1195">
            <v>91022510.230000004</v>
          </cell>
          <cell r="E1195">
            <v>91022510.230000004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91022510.230000004</v>
          </cell>
        </row>
        <row r="1196">
          <cell r="B1196">
            <v>141564</v>
          </cell>
          <cell r="C1196" t="str">
            <v>Gain On Municipal - Afs                                     141564</v>
          </cell>
          <cell r="D1196">
            <v>31056748.370000001</v>
          </cell>
          <cell r="E1196">
            <v>31056748.370000001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31056748.370000001</v>
          </cell>
        </row>
        <row r="1197">
          <cell r="B1197">
            <v>141574</v>
          </cell>
          <cell r="C1197" t="str">
            <v>Loss On Municipal - Afs                                     141574</v>
          </cell>
          <cell r="D1197">
            <v>-30188737.270000003</v>
          </cell>
          <cell r="E1197">
            <v>-30188737.270000003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-30188737.270000003</v>
          </cell>
        </row>
        <row r="1198">
          <cell r="B1198">
            <v>141670</v>
          </cell>
          <cell r="C1198" t="str">
            <v>Taxable Municipal Fixed                                     141670</v>
          </cell>
          <cell r="D1198">
            <v>19000000</v>
          </cell>
          <cell r="E1198">
            <v>19000000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19000000</v>
          </cell>
        </row>
        <row r="1199">
          <cell r="B1199">
            <v>141671</v>
          </cell>
          <cell r="C1199" t="str">
            <v>Taxable Municipal Disc Fr                                   141671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</row>
        <row r="1200">
          <cell r="B1200">
            <v>141672</v>
          </cell>
          <cell r="C1200" t="str">
            <v>Taxable Municipal Prem Fr                                   141672</v>
          </cell>
          <cell r="D1200">
            <v>2681813.6800000002</v>
          </cell>
          <cell r="E1200">
            <v>2681813.6800000002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2681813.6800000002</v>
          </cell>
        </row>
        <row r="1201">
          <cell r="B1201">
            <v>141673</v>
          </cell>
          <cell r="C1201" t="str">
            <v>Fr Tax Munic Fas 115 Loss                                   141673</v>
          </cell>
          <cell r="D1201">
            <v>-1060903.68</v>
          </cell>
          <cell r="E1201">
            <v>-1060903.68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-1060903.68</v>
          </cell>
        </row>
        <row r="1202">
          <cell r="B1202">
            <v>141674</v>
          </cell>
          <cell r="C1202" t="str">
            <v>Fr Tax Munic Fas 115 Gain                                   141674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</row>
        <row r="1203">
          <cell r="B1203" t="str">
            <v>R_CB3_8499</v>
          </cell>
          <cell r="C1203" t="str">
            <v>Sec Issued By States And Pol                                R_CB3_8499</v>
          </cell>
          <cell r="D1203">
            <v>1888759478.3699999</v>
          </cell>
          <cell r="E1203">
            <v>1888759478.3699999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1888759478.3699999</v>
          </cell>
        </row>
        <row r="1204">
          <cell r="B1204">
            <v>104672</v>
          </cell>
          <cell r="C1204" t="str">
            <v>Pur Act Seacst Ag Pt Fx- Gnma                               104672</v>
          </cell>
          <cell r="D1204">
            <v>3768.4</v>
          </cell>
          <cell r="E1204">
            <v>3768.4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3768.4</v>
          </cell>
        </row>
        <row r="1205">
          <cell r="B1205">
            <v>104673</v>
          </cell>
          <cell r="C1205" t="str">
            <v>Pur Act Fe Mbs Fr- Gnma                                     104673</v>
          </cell>
          <cell r="D1205">
            <v>12443.22</v>
          </cell>
          <cell r="E1205">
            <v>12443.22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12443.22</v>
          </cell>
        </row>
        <row r="1206">
          <cell r="B1206">
            <v>104744</v>
          </cell>
          <cell r="C1206" t="str">
            <v>Gnma-Mbs Variable Afs Par                                   104744</v>
          </cell>
          <cell r="D1206">
            <v>12937.1</v>
          </cell>
          <cell r="E1206">
            <v>12937.1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12937.1</v>
          </cell>
        </row>
        <row r="1207">
          <cell r="B1207">
            <v>104745</v>
          </cell>
          <cell r="C1207" t="str">
            <v>Gnma-Mbs Variable Afs Prem                                  104745</v>
          </cell>
          <cell r="D1207">
            <v>76.16</v>
          </cell>
          <cell r="E1207">
            <v>76.16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76.16</v>
          </cell>
        </row>
        <row r="1208">
          <cell r="B1208">
            <v>104746</v>
          </cell>
          <cell r="C1208" t="str">
            <v>Gnma-Mbs Variable Afs Disc                                  104746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</row>
        <row r="1209">
          <cell r="B1209">
            <v>104747</v>
          </cell>
          <cell r="C1209" t="str">
            <v>Gnma-Mbs Var Afs Unrlz Gn Fas 115                           104747</v>
          </cell>
          <cell r="D1209">
            <v>437.32</v>
          </cell>
          <cell r="E1209">
            <v>437.32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437.32</v>
          </cell>
        </row>
        <row r="1210">
          <cell r="B1210">
            <v>104748</v>
          </cell>
          <cell r="C1210" t="str">
            <v>Gnma-Mbs Var Afs Unrlz Loss Fas 115                         104748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</row>
        <row r="1211">
          <cell r="B1211">
            <v>104895</v>
          </cell>
          <cell r="C1211" t="str">
            <v>Gnma-Mbs Fixed Afs Par                                      104895</v>
          </cell>
          <cell r="D1211">
            <v>279900241.12</v>
          </cell>
          <cell r="E1211">
            <v>279900241.12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279900241.12</v>
          </cell>
        </row>
        <row r="1212">
          <cell r="B1212">
            <v>104896</v>
          </cell>
          <cell r="C1212" t="str">
            <v>Gnma-Mbs Fixed Afs Prem                                     104896</v>
          </cell>
          <cell r="D1212">
            <v>22278998.710000001</v>
          </cell>
          <cell r="E1212">
            <v>22278998.710000001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22278998.710000001</v>
          </cell>
        </row>
        <row r="1213">
          <cell r="B1213">
            <v>104897</v>
          </cell>
          <cell r="C1213" t="str">
            <v>Gnma-Mbs Fixed Afs Disc                                     104897</v>
          </cell>
          <cell r="D1213">
            <v>-531.87</v>
          </cell>
          <cell r="E1213">
            <v>-531.87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-531.87</v>
          </cell>
        </row>
        <row r="1214">
          <cell r="B1214">
            <v>104898</v>
          </cell>
          <cell r="C1214" t="str">
            <v>Gnma-Mbs Fixed Afs Unrlz Gn Fas 115                         104898</v>
          </cell>
          <cell r="D1214">
            <v>101097.05</v>
          </cell>
          <cell r="E1214">
            <v>101097.05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101097.05</v>
          </cell>
        </row>
        <row r="1215">
          <cell r="B1215">
            <v>104899</v>
          </cell>
          <cell r="C1215" t="str">
            <v>Gnma-Mbs Fixed Afs Unrlz Ls Fas 115                         104899</v>
          </cell>
          <cell r="D1215">
            <v>-16101811.449999999</v>
          </cell>
          <cell r="E1215">
            <v>-16101811.449999999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-16101811.449999999</v>
          </cell>
        </row>
        <row r="1216">
          <cell r="B1216" t="str">
            <v>R_CB4a1_G303</v>
          </cell>
          <cell r="C1216" t="str">
            <v>Guaranteed By Gnma                                          R_CB4a1_G303</v>
          </cell>
          <cell r="D1216">
            <v>286207655.75999999</v>
          </cell>
          <cell r="E1216">
            <v>286207655.75999999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286207655.75999999</v>
          </cell>
        </row>
        <row r="1217">
          <cell r="B1217">
            <v>104580</v>
          </cell>
          <cell r="C1217" t="str">
            <v>Hybrid Arm Mbs Afs                                          104580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</row>
        <row r="1218">
          <cell r="B1218">
            <v>104581</v>
          </cell>
          <cell r="C1218" t="str">
            <v>Hybrid Arm Mbs Prem Afs                                     104581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</row>
        <row r="1219">
          <cell r="B1219">
            <v>104582</v>
          </cell>
          <cell r="C1219" t="str">
            <v>Hybrid Arm Mbs Disc Afs                                     104582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</row>
        <row r="1220">
          <cell r="B1220">
            <v>104583</v>
          </cell>
          <cell r="C1220" t="str">
            <v>Hb Arm Mbs F115 Gain Afs                                    104583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</row>
        <row r="1221">
          <cell r="B1221">
            <v>104584</v>
          </cell>
          <cell r="C1221" t="str">
            <v>Hb Arm Mbs F115 Loss Afs                                    104584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</row>
        <row r="1222">
          <cell r="B1222">
            <v>104610</v>
          </cell>
          <cell r="C1222" t="str">
            <v>Fnma-Mbs Fixed Afs Unrlz Gn Fas 115                         104610</v>
          </cell>
          <cell r="D1222">
            <v>140797.48000000001</v>
          </cell>
          <cell r="E1222">
            <v>140797.48000000001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140797.48000000001</v>
          </cell>
        </row>
        <row r="1223">
          <cell r="B1223">
            <v>104620</v>
          </cell>
          <cell r="C1223" t="str">
            <v>Fnma-Mbs Fixed Afs Unrlz Ls Fas 115                         104620</v>
          </cell>
          <cell r="D1223">
            <v>-27944.75</v>
          </cell>
          <cell r="E1223">
            <v>-27944.75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-27944.75</v>
          </cell>
        </row>
        <row r="1224">
          <cell r="B1224">
            <v>104650</v>
          </cell>
          <cell r="C1224" t="str">
            <v>Fnma-Mbs Fixed Afs Par                                      104650</v>
          </cell>
          <cell r="D1224">
            <v>3779290.45</v>
          </cell>
          <cell r="E1224">
            <v>3779290.45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3779290.45</v>
          </cell>
        </row>
        <row r="1225">
          <cell r="B1225">
            <v>104660</v>
          </cell>
          <cell r="C1225" t="str">
            <v>Fnma-Mbs Fixed Afs Disc                                     104660</v>
          </cell>
          <cell r="D1225">
            <v>-2916.23</v>
          </cell>
          <cell r="E1225">
            <v>-2916.23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-2916.23</v>
          </cell>
        </row>
        <row r="1226">
          <cell r="B1226">
            <v>104661</v>
          </cell>
          <cell r="C1226" t="str">
            <v>Interco Dis Fr Mbs Pt Afs                                   104661</v>
          </cell>
          <cell r="D1226">
            <v>-22069135.719999999</v>
          </cell>
          <cell r="E1226">
            <v>-22069135.719999999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-22069135.719999999</v>
          </cell>
        </row>
        <row r="1227">
          <cell r="B1227">
            <v>104670</v>
          </cell>
          <cell r="C1227" t="str">
            <v>Fnma-Mbs Fixed Afs Prem                                     104670</v>
          </cell>
          <cell r="D1227">
            <v>10932.7</v>
          </cell>
          <cell r="E1227">
            <v>10932.7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10932.7</v>
          </cell>
        </row>
        <row r="1228">
          <cell r="B1228">
            <v>104671</v>
          </cell>
          <cell r="C1228" t="str">
            <v>Interco Pre Fr Mbs Pt Afs                                   104671</v>
          </cell>
          <cell r="D1228">
            <v>22069136.350000001</v>
          </cell>
          <cell r="E1228">
            <v>22069136.350000001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22069136.350000001</v>
          </cell>
        </row>
        <row r="1229">
          <cell r="B1229">
            <v>104681</v>
          </cell>
          <cell r="C1229" t="str">
            <v>Icb-Interco Disc Mbs Fr                                     104681</v>
          </cell>
          <cell r="D1229">
            <v>-0.01</v>
          </cell>
          <cell r="E1229">
            <v>0.04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0.04</v>
          </cell>
        </row>
        <row r="1230">
          <cell r="B1230">
            <v>104686</v>
          </cell>
          <cell r="C1230" t="str">
            <v>Pam Icb Fixed P/T Afs                                       104686</v>
          </cell>
          <cell r="D1230">
            <v>2876.13</v>
          </cell>
          <cell r="E1230">
            <v>2876.13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2876.13</v>
          </cell>
        </row>
        <row r="1231">
          <cell r="B1231">
            <v>104687</v>
          </cell>
          <cell r="C1231" t="str">
            <v>Pur Act Sea Cst Ag Ptfxas                                   104687</v>
          </cell>
          <cell r="D1231">
            <v>19754.73</v>
          </cell>
          <cell r="E1231">
            <v>19754.73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19754.73</v>
          </cell>
        </row>
        <row r="1232">
          <cell r="B1232">
            <v>104688</v>
          </cell>
          <cell r="C1232" t="str">
            <v>Fe-Purch Acct Mark-Mbs Fr                                   104688</v>
          </cell>
          <cell r="D1232">
            <v>5313.89</v>
          </cell>
          <cell r="E1232">
            <v>5313.89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5313.89</v>
          </cell>
        </row>
        <row r="1233">
          <cell r="B1233">
            <v>104739</v>
          </cell>
          <cell r="C1233" t="str">
            <v>Fhlmc-Mbs Variable Afs Par                                  104739</v>
          </cell>
          <cell r="D1233">
            <v>6101867.0800000001</v>
          </cell>
          <cell r="E1233">
            <v>6101867.0800000001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6101867.0800000001</v>
          </cell>
        </row>
        <row r="1234">
          <cell r="B1234">
            <v>104740</v>
          </cell>
          <cell r="C1234" t="str">
            <v>Fhlmc-Mbs Variable Afs Prem                                 104740</v>
          </cell>
          <cell r="D1234">
            <v>16458.599999999999</v>
          </cell>
          <cell r="E1234">
            <v>16458.599999999999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16458.599999999999</v>
          </cell>
        </row>
        <row r="1235">
          <cell r="B1235">
            <v>104741</v>
          </cell>
          <cell r="C1235" t="str">
            <v>Fhlmc-Mbs Variable Afs Disc                                 104741</v>
          </cell>
          <cell r="D1235">
            <v>-120.16</v>
          </cell>
          <cell r="E1235">
            <v>-120.16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-120.16</v>
          </cell>
        </row>
        <row r="1236">
          <cell r="B1236">
            <v>104742</v>
          </cell>
          <cell r="C1236" t="str">
            <v>Fhlmc-Mbs Variable Afs Unrlz Gn                             104742</v>
          </cell>
          <cell r="D1236">
            <v>308381.16000000003</v>
          </cell>
          <cell r="E1236">
            <v>308381.16000000003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308381.16000000003</v>
          </cell>
        </row>
        <row r="1237">
          <cell r="B1237">
            <v>104743</v>
          </cell>
          <cell r="C1237" t="str">
            <v>Fhlmc-Mbs Variable Afs Unrlz Ls                             104743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</row>
        <row r="1238">
          <cell r="B1238">
            <v>104750</v>
          </cell>
          <cell r="C1238" t="str">
            <v>Fnma-Mbs Variable Afs Par                                   104750</v>
          </cell>
          <cell r="D1238">
            <v>9643129.7300000004</v>
          </cell>
          <cell r="E1238">
            <v>9643129.7300000004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9643129.7300000004</v>
          </cell>
        </row>
        <row r="1239">
          <cell r="B1239">
            <v>104760</v>
          </cell>
          <cell r="C1239" t="str">
            <v>Fnma-Mbs Variable Afs Disc                                  104760</v>
          </cell>
          <cell r="D1239">
            <v>-18602.61</v>
          </cell>
          <cell r="E1239">
            <v>-18602.61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-18602.61</v>
          </cell>
        </row>
        <row r="1240">
          <cell r="B1240">
            <v>104761</v>
          </cell>
          <cell r="C1240" t="str">
            <v>Fnma-Mbs Variable Afs Prem                                  104761</v>
          </cell>
          <cell r="D1240">
            <v>86343.94</v>
          </cell>
          <cell r="E1240">
            <v>86343.94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86343.94</v>
          </cell>
        </row>
        <row r="1241">
          <cell r="B1241">
            <v>104762</v>
          </cell>
          <cell r="C1241" t="str">
            <v>Interco Dis Vr Mbs Pt Afs                                   104762</v>
          </cell>
          <cell r="D1241">
            <v>-5938289.6799999997</v>
          </cell>
          <cell r="E1241">
            <v>-5938289.6799999997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-5938289.6799999997</v>
          </cell>
        </row>
        <row r="1242">
          <cell r="B1242">
            <v>104763</v>
          </cell>
          <cell r="C1242" t="str">
            <v>Interco Pre Vr Mbs Pt Afs                                   104763</v>
          </cell>
          <cell r="D1242">
            <v>5938289.6000000006</v>
          </cell>
          <cell r="E1242">
            <v>5938289.6000000006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5938289.6000000006</v>
          </cell>
        </row>
        <row r="1243">
          <cell r="B1243">
            <v>104772</v>
          </cell>
          <cell r="C1243" t="str">
            <v>Icb-Interco Disc Mbs Vr                                     104772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</row>
        <row r="1244">
          <cell r="B1244">
            <v>104786</v>
          </cell>
          <cell r="C1244" t="str">
            <v>Pam Icb Var Rate P/T Afs                                    104786</v>
          </cell>
          <cell r="D1244">
            <v>-3024.58</v>
          </cell>
          <cell r="E1244">
            <v>-3024.58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-3024.58</v>
          </cell>
        </row>
        <row r="1245">
          <cell r="B1245">
            <v>104787</v>
          </cell>
          <cell r="C1245" t="str">
            <v>Pur Act Sea Cst Agptvaras                                   104787</v>
          </cell>
          <cell r="D1245">
            <v>672.6</v>
          </cell>
          <cell r="E1245">
            <v>672.6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672.6</v>
          </cell>
        </row>
        <row r="1246">
          <cell r="B1246">
            <v>104788</v>
          </cell>
          <cell r="C1246" t="str">
            <v>Fe-Purch Acct Mark-Mbs Vr                                   104788</v>
          </cell>
          <cell r="D1246">
            <v>185716.04</v>
          </cell>
          <cell r="E1246">
            <v>185716.04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185716.04</v>
          </cell>
        </row>
        <row r="1247">
          <cell r="B1247">
            <v>104790</v>
          </cell>
          <cell r="C1247" t="str">
            <v>Fnma-Mbs Variable Afs Unrlz Gn                              104790</v>
          </cell>
          <cell r="D1247">
            <v>469126.36</v>
          </cell>
          <cell r="E1247">
            <v>469126.36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469126.36</v>
          </cell>
        </row>
        <row r="1248">
          <cell r="B1248">
            <v>104791</v>
          </cell>
          <cell r="C1248" t="str">
            <v>Fnma-Mbs Variable Afs Unrlz Ls                              104791</v>
          </cell>
          <cell r="D1248">
            <v>-188363.01</v>
          </cell>
          <cell r="E1248">
            <v>-188363.01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-188363.01</v>
          </cell>
        </row>
        <row r="1249">
          <cell r="B1249">
            <v>104860</v>
          </cell>
          <cell r="C1249" t="str">
            <v>Impairment Contra - Fr Pt                                   104860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</row>
        <row r="1250">
          <cell r="B1250">
            <v>104890</v>
          </cell>
          <cell r="C1250" t="str">
            <v>Fhlmc-Mbs Fixed Afs Par                                     104890</v>
          </cell>
          <cell r="D1250">
            <v>61702506.349999994</v>
          </cell>
          <cell r="E1250">
            <v>61702506.349999994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61702506.349999994</v>
          </cell>
        </row>
        <row r="1251">
          <cell r="B1251">
            <v>104891</v>
          </cell>
          <cell r="C1251" t="str">
            <v>Fhlmc-Mbs Fixed Afs Prem                                    104891</v>
          </cell>
          <cell r="D1251">
            <v>2936014.4</v>
          </cell>
          <cell r="E1251">
            <v>2936014.4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2936014.4</v>
          </cell>
        </row>
        <row r="1252">
          <cell r="B1252">
            <v>104892</v>
          </cell>
          <cell r="C1252" t="str">
            <v>Fhlmc-Mbs Fixed Afs Disc                                    104892</v>
          </cell>
          <cell r="D1252">
            <v>-23728.23</v>
          </cell>
          <cell r="E1252">
            <v>-23728.23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-23728.23</v>
          </cell>
        </row>
        <row r="1253">
          <cell r="B1253">
            <v>104893</v>
          </cell>
          <cell r="C1253" t="str">
            <v>Fhlmc-Mbs Fixed Afs Unrlz Gn Fas115                         104893</v>
          </cell>
          <cell r="D1253">
            <v>760633.48</v>
          </cell>
          <cell r="E1253">
            <v>760633.48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760633.48</v>
          </cell>
        </row>
        <row r="1254">
          <cell r="B1254">
            <v>104894</v>
          </cell>
          <cell r="C1254" t="str">
            <v>Fhlmc-Mbs Fixed Afs Unrlz Ls Fas115                         104894</v>
          </cell>
          <cell r="D1254">
            <v>-387981.63</v>
          </cell>
          <cell r="E1254">
            <v>-387981.63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-387981.63</v>
          </cell>
        </row>
        <row r="1255">
          <cell r="B1255">
            <v>140531</v>
          </cell>
          <cell r="C1255" t="str">
            <v>Interco Municipal Disc                                      140531</v>
          </cell>
          <cell r="D1255">
            <v>4.0000000000000008E-2</v>
          </cell>
          <cell r="E1255">
            <v>4.0000000000000008E-2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4.0000000000000008E-2</v>
          </cell>
        </row>
        <row r="1256">
          <cell r="B1256">
            <v>140541</v>
          </cell>
          <cell r="C1256" t="str">
            <v>Interco-Equity Disc                                         140541</v>
          </cell>
          <cell r="D1256">
            <v>0.14999999999417923</v>
          </cell>
          <cell r="E1256">
            <v>0.14999999999417923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0.14999999999417923</v>
          </cell>
        </row>
        <row r="1257">
          <cell r="B1257">
            <v>141346</v>
          </cell>
          <cell r="C1257" t="str">
            <v>Interco Dis Fx Cmo Afs                                      141346</v>
          </cell>
          <cell r="D1257">
            <v>-13703807.84</v>
          </cell>
          <cell r="E1257">
            <v>-13703807.84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-13703807.84</v>
          </cell>
        </row>
        <row r="1258">
          <cell r="B1258">
            <v>141356</v>
          </cell>
          <cell r="C1258" t="str">
            <v>Interco Prem Cmo Fixed                                      141356</v>
          </cell>
          <cell r="D1258">
            <v>13703807.700000001</v>
          </cell>
          <cell r="E1258">
            <v>13703807.700000001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13703807.700000001</v>
          </cell>
        </row>
        <row r="1259">
          <cell r="B1259">
            <v>141538</v>
          </cell>
          <cell r="C1259" t="str">
            <v>Interco Prem Other                                          141538</v>
          </cell>
          <cell r="D1259">
            <v>-0.25</v>
          </cell>
          <cell r="E1259">
            <v>-0.25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-0.25</v>
          </cell>
        </row>
        <row r="1260">
          <cell r="B1260">
            <v>141539</v>
          </cell>
          <cell r="C1260" t="str">
            <v>Bank Interco Premium                                        141539</v>
          </cell>
          <cell r="D1260">
            <v>40764.169999999984</v>
          </cell>
          <cell r="E1260">
            <v>40764.169999999984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40764.169999999984</v>
          </cell>
        </row>
        <row r="1261">
          <cell r="B1261">
            <v>141545</v>
          </cell>
          <cell r="C1261" t="str">
            <v>Bank Interco Discount                                       141545</v>
          </cell>
          <cell r="D1261">
            <v>-40764.17</v>
          </cell>
          <cell r="E1261">
            <v>-40764.17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-40764.17</v>
          </cell>
        </row>
        <row r="1262">
          <cell r="B1262">
            <v>141660</v>
          </cell>
          <cell r="C1262" t="str">
            <v>Mbs New Agency Pass-Throu                                   141660</v>
          </cell>
          <cell r="D1262">
            <v>223961.51</v>
          </cell>
          <cell r="E1262">
            <v>223961.51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223961.51</v>
          </cell>
        </row>
        <row r="1263">
          <cell r="B1263">
            <v>141662</v>
          </cell>
          <cell r="C1263" t="str">
            <v>New Agency Pass-Throu Pre                                   141662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</row>
        <row r="1264">
          <cell r="B1264">
            <v>141663</v>
          </cell>
          <cell r="C1264" t="str">
            <v>New Agncy Pt Fas 113 Loss                                   141663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</row>
        <row r="1265">
          <cell r="B1265">
            <v>141664</v>
          </cell>
          <cell r="C1265" t="str">
            <v>New Agncy Pt Fas 113 Gain                                   141664</v>
          </cell>
          <cell r="D1265">
            <v>13730.36</v>
          </cell>
          <cell r="E1265">
            <v>13730.36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13730.36</v>
          </cell>
        </row>
        <row r="1266">
          <cell r="B1266" t="str">
            <v>R_CB4a2_G307</v>
          </cell>
          <cell r="C1266" t="str">
            <v>Issued By Fnma And Fhlmc                                    R_CB4a2_G307</v>
          </cell>
          <cell r="D1266">
            <v>85754826.129999995</v>
          </cell>
          <cell r="E1266">
            <v>85754826.179999992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85754826.179999992</v>
          </cell>
        </row>
        <row r="1267">
          <cell r="B1267">
            <v>104586</v>
          </cell>
          <cell r="C1267" t="str">
            <v>Non Ag- Mbs Var Afs Par                                     104586</v>
          </cell>
          <cell r="D1267">
            <v>102963.77</v>
          </cell>
          <cell r="E1267">
            <v>102963.77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102963.77</v>
          </cell>
        </row>
        <row r="1268">
          <cell r="B1268">
            <v>104587</v>
          </cell>
          <cell r="C1268" t="str">
            <v>Closed Non Ag Mbs Var Afs U                                 104587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</row>
        <row r="1269">
          <cell r="B1269">
            <v>104588</v>
          </cell>
          <cell r="C1269" t="str">
            <v>Closed Non Ag- Mbs Var Afs                                  104588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</row>
        <row r="1270">
          <cell r="B1270" t="str">
            <v>R_CB4a3_G311</v>
          </cell>
          <cell r="C1270" t="str">
            <v>Other Pass-Through Securities                               R_CB4a3_G311</v>
          </cell>
          <cell r="D1270">
            <v>102963.77</v>
          </cell>
          <cell r="E1270">
            <v>102963.77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102963.77</v>
          </cell>
        </row>
        <row r="1271">
          <cell r="B1271" t="str">
            <v>R_CB4a</v>
          </cell>
          <cell r="C1271" t="str">
            <v>Residential Mtg Pass-Through Sec                            R_CB4a</v>
          </cell>
          <cell r="D1271">
            <v>372065445.65999997</v>
          </cell>
          <cell r="E1271">
            <v>372065445.70999998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372065445.70999998</v>
          </cell>
        </row>
        <row r="1272">
          <cell r="B1272">
            <v>104035</v>
          </cell>
          <cell r="C1272" t="str">
            <v>Fnma-Cmo Var Afs Unrlz Gn Fas115                            104035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</row>
        <row r="1273">
          <cell r="B1273">
            <v>104045</v>
          </cell>
          <cell r="C1273" t="str">
            <v>Fnma-Cmo Var Afs Unrlz Ls Fas 115                           104045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</row>
        <row r="1274">
          <cell r="B1274">
            <v>141305</v>
          </cell>
          <cell r="C1274" t="str">
            <v>Fnma-Cmo Fixed Afs Par                                      141305</v>
          </cell>
          <cell r="D1274">
            <v>1427479413.3</v>
          </cell>
          <cell r="E1274">
            <v>1427479413.3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1427479413.3</v>
          </cell>
        </row>
        <row r="1275">
          <cell r="B1275">
            <v>141315</v>
          </cell>
          <cell r="C1275" t="str">
            <v>Fnma-Cmo Fixed Afs Unrlz Gn Fas115                          141315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</row>
        <row r="1276">
          <cell r="B1276">
            <v>141325</v>
          </cell>
          <cell r="C1276" t="str">
            <v>Fnma-Cmo Fixed Afs Unrlz Ls Fas115                          141325</v>
          </cell>
          <cell r="D1276">
            <v>-74361293.329999998</v>
          </cell>
          <cell r="E1276">
            <v>-74361293.329999998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-74361293.329999998</v>
          </cell>
        </row>
        <row r="1277">
          <cell r="B1277">
            <v>141345</v>
          </cell>
          <cell r="C1277" t="str">
            <v>Fnma-Cmo Fixed Afs Disc                                     141345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</row>
        <row r="1278">
          <cell r="B1278">
            <v>141355</v>
          </cell>
          <cell r="C1278" t="str">
            <v>Fnma-Cmo Fixed Afs Prem                                     141355</v>
          </cell>
          <cell r="D1278">
            <v>12569378.279999999</v>
          </cell>
          <cell r="E1278">
            <v>12569378.279999999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12569378.279999999</v>
          </cell>
        </row>
        <row r="1279">
          <cell r="B1279">
            <v>141425</v>
          </cell>
          <cell r="C1279" t="str">
            <v>Fhlmc-Cmo Fixed Afs Par                                     141425</v>
          </cell>
          <cell r="D1279">
            <v>1640469665.54</v>
          </cell>
          <cell r="E1279">
            <v>1640469665.54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1640469665.54</v>
          </cell>
        </row>
        <row r="1280">
          <cell r="B1280">
            <v>141426</v>
          </cell>
          <cell r="C1280" t="str">
            <v>Fhlmc-Cmo Fixed Afs Prem                                    141426</v>
          </cell>
          <cell r="D1280">
            <v>18862746.16</v>
          </cell>
          <cell r="E1280">
            <v>18862746.16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18862746.16</v>
          </cell>
        </row>
        <row r="1281">
          <cell r="B1281">
            <v>141427</v>
          </cell>
          <cell r="C1281" t="str">
            <v>Fhlmc-Cmo Fixed Afs Disc                                    141427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</row>
        <row r="1282">
          <cell r="B1282">
            <v>141428</v>
          </cell>
          <cell r="C1282" t="str">
            <v>Fhlmc-Cmo Fixed Afs Unrlz Gn Fas115                         141428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</row>
        <row r="1283">
          <cell r="B1283">
            <v>141429</v>
          </cell>
          <cell r="C1283" t="str">
            <v>Fhlmc-Cmo Fixed Afs Unrlz Ls Fas115                         141429</v>
          </cell>
          <cell r="D1283">
            <v>-100024418.12</v>
          </cell>
          <cell r="E1283">
            <v>-100024418.12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-100024418.12</v>
          </cell>
        </row>
        <row r="1284">
          <cell r="B1284">
            <v>141430</v>
          </cell>
          <cell r="C1284" t="str">
            <v>Gnma-Cmo Fixed Afs Par                                      141430</v>
          </cell>
          <cell r="D1284">
            <v>1563681584.8099999</v>
          </cell>
          <cell r="E1284">
            <v>1563681584.8099999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1563681584.8099999</v>
          </cell>
        </row>
        <row r="1285">
          <cell r="B1285">
            <v>141431</v>
          </cell>
          <cell r="C1285" t="str">
            <v>Gnma-Cmo Fixed Afs Prem                                     141431</v>
          </cell>
          <cell r="D1285">
            <v>51520575.310000002</v>
          </cell>
          <cell r="E1285">
            <v>51520575.310000002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51520575.310000002</v>
          </cell>
        </row>
        <row r="1286">
          <cell r="B1286">
            <v>141432</v>
          </cell>
          <cell r="C1286" t="str">
            <v>Gnma-Cmo Fixed Afs Disc                                     141432</v>
          </cell>
          <cell r="D1286">
            <v>0.01</v>
          </cell>
          <cell r="E1286">
            <v>0.01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0.01</v>
          </cell>
        </row>
        <row r="1287">
          <cell r="B1287">
            <v>141433</v>
          </cell>
          <cell r="C1287" t="str">
            <v>Gnma-Cmo Fixed Afs Unrlz Gn Fas115                          141433</v>
          </cell>
          <cell r="D1287">
            <v>161576.99</v>
          </cell>
          <cell r="E1287">
            <v>161576.99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161576.99</v>
          </cell>
        </row>
        <row r="1288">
          <cell r="B1288">
            <v>141434</v>
          </cell>
          <cell r="C1288" t="str">
            <v>Gnma-Cmo Fixed Afs Unrlz Ls Fas115                          141434</v>
          </cell>
          <cell r="D1288">
            <v>-49696337.18</v>
          </cell>
          <cell r="E1288">
            <v>-49696337.18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-49696337.18</v>
          </cell>
        </row>
        <row r="1289">
          <cell r="B1289">
            <v>141815</v>
          </cell>
          <cell r="C1289" t="str">
            <v>Fnma-Cmo Variable Afs Par                                   141815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</row>
        <row r="1290">
          <cell r="B1290">
            <v>141825</v>
          </cell>
          <cell r="C1290" t="str">
            <v>Fnma-Cmo Variable Afs Disc                                  141825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</row>
        <row r="1291">
          <cell r="B1291">
            <v>141875</v>
          </cell>
          <cell r="C1291" t="str">
            <v>Fnma-Cmo Variable Afs Prem                                  141875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</row>
        <row r="1292">
          <cell r="B1292">
            <v>141885</v>
          </cell>
          <cell r="C1292" t="str">
            <v>Fhlmc-Cmo Variable Afs Par                                  141885</v>
          </cell>
          <cell r="D1292">
            <v>223500.6</v>
          </cell>
          <cell r="E1292">
            <v>223500.6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223500.6</v>
          </cell>
        </row>
        <row r="1293">
          <cell r="B1293">
            <v>141886</v>
          </cell>
          <cell r="C1293" t="str">
            <v>Fhlmc-Cmo Variable Afs Prem                                 141886</v>
          </cell>
          <cell r="D1293">
            <v>226.08</v>
          </cell>
          <cell r="E1293">
            <v>226.08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226.08</v>
          </cell>
        </row>
        <row r="1294">
          <cell r="B1294">
            <v>141887</v>
          </cell>
          <cell r="C1294" t="str">
            <v>Fhlmc-Cmo Variable Afs Disc                                 141887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</row>
        <row r="1295">
          <cell r="B1295">
            <v>141888</v>
          </cell>
          <cell r="C1295" t="str">
            <v>Fhlmc-Cmo Var Afs Unrlz Gn Fas115                           141888</v>
          </cell>
          <cell r="D1295">
            <v>3360.95</v>
          </cell>
          <cell r="E1295">
            <v>3360.95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3360.95</v>
          </cell>
        </row>
        <row r="1296">
          <cell r="B1296">
            <v>141889</v>
          </cell>
          <cell r="C1296" t="str">
            <v>Fhlmc-Cmo Var Afs Unrlz Ls Fas 115                          141889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</row>
        <row r="1297">
          <cell r="B1297">
            <v>141890</v>
          </cell>
          <cell r="C1297" t="str">
            <v>Gnma-Cmo Variable Afs Par                                   141890</v>
          </cell>
          <cell r="D1297">
            <v>8496257.7400000002</v>
          </cell>
          <cell r="E1297">
            <v>8496257.7400000002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8496257.7400000002</v>
          </cell>
        </row>
        <row r="1298">
          <cell r="B1298">
            <v>141891</v>
          </cell>
          <cell r="C1298" t="str">
            <v>Gnma-Cmo Variable Afs Prem                                  141891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</row>
        <row r="1299">
          <cell r="B1299">
            <v>141892</v>
          </cell>
          <cell r="C1299" t="str">
            <v>Gnma-Cmo Variable Afs Disc                                  141892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</row>
        <row r="1300">
          <cell r="B1300">
            <v>141893</v>
          </cell>
          <cell r="C1300" t="str">
            <v>Gnma-Cmo Variable Afs Unrlz Gn                              141893</v>
          </cell>
          <cell r="D1300">
            <v>42481.29</v>
          </cell>
          <cell r="E1300">
            <v>42481.29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42481.29</v>
          </cell>
        </row>
        <row r="1301">
          <cell r="B1301">
            <v>141894</v>
          </cell>
          <cell r="C1301" t="str">
            <v>Gnma-Cmo Var Afs Unrlz Ls Fas115                            141894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</row>
        <row r="1302">
          <cell r="B1302" t="str">
            <v>R_CB4b1_G315</v>
          </cell>
          <cell r="C1302" t="str">
            <v>Issued Or Guar By Fnma, Fhlmc, Gn                           R_CB4b1_G315</v>
          </cell>
          <cell r="D1302">
            <v>4499428718.4299994</v>
          </cell>
          <cell r="E1302">
            <v>4499428718.4299994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4499428718.4299994</v>
          </cell>
        </row>
        <row r="1303">
          <cell r="B1303" t="str">
            <v>R_CB4b2_G319</v>
          </cell>
          <cell r="C1303" t="str">
            <v>Collat By Mbs Issued Or Guar By Fn                          R_CB4b2_G319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</row>
        <row r="1304">
          <cell r="B1304">
            <v>104037</v>
          </cell>
          <cell r="C1304" t="str">
            <v>Non Ag- Cmo Var Afs Par                                     104037</v>
          </cell>
          <cell r="D1304">
            <v>359.99</v>
          </cell>
          <cell r="E1304">
            <v>359.99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359.99</v>
          </cell>
        </row>
        <row r="1305">
          <cell r="B1305">
            <v>104038</v>
          </cell>
          <cell r="C1305" t="str">
            <v>Non Ag Cmo Var Afs Unrlz Gn Fas 115                         104038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</row>
        <row r="1306">
          <cell r="B1306">
            <v>104039</v>
          </cell>
          <cell r="C1306" t="str">
            <v>Non Ag- Cmo Var Afs Unrlz Ls Fas115                         104039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</row>
        <row r="1307">
          <cell r="B1307">
            <v>142425</v>
          </cell>
          <cell r="C1307" t="str">
            <v>Non Ag- Cmo Fixed Afs Par                                   142425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</row>
        <row r="1308">
          <cell r="B1308">
            <v>142426</v>
          </cell>
          <cell r="C1308" t="str">
            <v>Non Ag- Cmo Fixed Afs Premium                               142426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</row>
        <row r="1309">
          <cell r="B1309">
            <v>142427</v>
          </cell>
          <cell r="C1309" t="str">
            <v>Non Ag- Cmo Fixed Afs Discount                              142427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</row>
        <row r="1310">
          <cell r="B1310">
            <v>142428</v>
          </cell>
          <cell r="C1310" t="str">
            <v>Non Ag- Cmo Fix Afs Unrlz Gn Fas115                         142428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</row>
        <row r="1311">
          <cell r="B1311">
            <v>142429</v>
          </cell>
          <cell r="C1311" t="str">
            <v>Non Ag- Cmo Fix Afs Unrlz Ls Fas115                         142429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</row>
        <row r="1312">
          <cell r="B1312">
            <v>142525</v>
          </cell>
          <cell r="C1312" t="str">
            <v>Non Ag-Tax Exmpt Cmo Fix Afs Par                            142525</v>
          </cell>
          <cell r="D1312">
            <v>14100567.960000001</v>
          </cell>
          <cell r="E1312">
            <v>14100567.960000001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14100567.960000001</v>
          </cell>
        </row>
        <row r="1313">
          <cell r="B1313">
            <v>142526</v>
          </cell>
          <cell r="C1313" t="str">
            <v>Non Ag-Tax Exmpt Cmo Fix Afs Prem                           142526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</row>
        <row r="1314">
          <cell r="B1314">
            <v>142527</v>
          </cell>
          <cell r="C1314" t="str">
            <v>Non Ag-Tax Exmpt Cmo Fix Afs Disc                           142527</v>
          </cell>
          <cell r="D1314">
            <v>-475630.3</v>
          </cell>
          <cell r="E1314">
            <v>-475630.3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-475630.3</v>
          </cell>
        </row>
        <row r="1315">
          <cell r="B1315">
            <v>142528</v>
          </cell>
          <cell r="C1315" t="str">
            <v>Non Ag-Tax Exmpt Cmo Fix Gn Fas115                          142528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</row>
        <row r="1316">
          <cell r="B1316">
            <v>142529</v>
          </cell>
          <cell r="C1316" t="str">
            <v>Non Ag-Tax Exmpt Cmo Fix Ls Fas115                          142529</v>
          </cell>
          <cell r="D1316">
            <v>-4212.03</v>
          </cell>
          <cell r="E1316">
            <v>-4212.03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-4212.03</v>
          </cell>
        </row>
        <row r="1317">
          <cell r="B1317" t="str">
            <v>R_CB4b3_G323</v>
          </cell>
          <cell r="C1317" t="str">
            <v>All Other Mbs                                               R_CB4b3_G323</v>
          </cell>
          <cell r="D1317">
            <v>13621085.620000001</v>
          </cell>
          <cell r="E1317">
            <v>13621085.620000001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13621085.620000001</v>
          </cell>
        </row>
        <row r="1318">
          <cell r="B1318" t="str">
            <v>R_CB4b</v>
          </cell>
          <cell r="C1318" t="str">
            <v>Other Mbs Include Cmo'S, Remic'S                            R_CB4b</v>
          </cell>
          <cell r="D1318">
            <v>4513049804.0499992</v>
          </cell>
          <cell r="E1318">
            <v>4513049804.0499992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4513049804.0499992</v>
          </cell>
        </row>
        <row r="1319">
          <cell r="B1319" t="str">
            <v>R_CB4c1a_K145</v>
          </cell>
          <cell r="C1319" t="str">
            <v>Issued Or Guar By Fnma, Fhlmc, Gnma                         R_CB4c1a_K145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</row>
        <row r="1320">
          <cell r="B1320" t="str">
            <v>R_CB4c1b_K149</v>
          </cell>
          <cell r="C1320" t="str">
            <v>Other Pass-Through Securities                               R_CB4c1b_K149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</row>
        <row r="1321">
          <cell r="B1321" t="str">
            <v>R_CB4c1</v>
          </cell>
          <cell r="C1321" t="str">
            <v>Comm Mtg Pass Through Securities                            R_CB4c1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</row>
        <row r="1322">
          <cell r="B1322" t="str">
            <v>R_CB4c2a_K153</v>
          </cell>
          <cell r="C1322" t="str">
            <v>Issued Or Guar By Fnma, Fhlmc, Gnma                         R_CB4c2a_K153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</row>
        <row r="1323">
          <cell r="B1323" t="str">
            <v>R_CB4c2b_K157</v>
          </cell>
          <cell r="C1323" t="str">
            <v>All Other Commercial Mbs                                    R_CB4c2b_K157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</row>
        <row r="1324">
          <cell r="B1324" t="str">
            <v>R_CB4c2</v>
          </cell>
          <cell r="C1324" t="str">
            <v>Other Commercial Mbs                                        R_CB4c2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</row>
        <row r="1325">
          <cell r="B1325" t="str">
            <v>R_CB4c</v>
          </cell>
          <cell r="C1325" t="str">
            <v>Commercial Mbs                                              R_CB4c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</row>
        <row r="1326">
          <cell r="B1326" t="str">
            <v>R_CB4</v>
          </cell>
          <cell r="C1326" t="str">
            <v>Mortgage-Backed Securities                                  R_CB4</v>
          </cell>
          <cell r="D1326">
            <v>4885115249.7099991</v>
          </cell>
          <cell r="E1326">
            <v>4885115249.7599993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4885115249.7599993</v>
          </cell>
        </row>
        <row r="1327">
          <cell r="B1327">
            <v>141480</v>
          </cell>
          <cell r="C1327" t="str">
            <v>Other Abs Fr Afs-Othfin Unrlz Ls                            141480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</row>
        <row r="1328">
          <cell r="B1328">
            <v>141490</v>
          </cell>
          <cell r="C1328" t="str">
            <v>Other Abs Fr Afs-Othfin Unrlz Gn                            141490</v>
          </cell>
          <cell r="D1328">
            <v>858379.92</v>
          </cell>
          <cell r="E1328">
            <v>858379.92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858379.92</v>
          </cell>
        </row>
        <row r="1329">
          <cell r="B1329">
            <v>141515</v>
          </cell>
          <cell r="C1329" t="str">
            <v>Other Abs Fr Afs-Othfin Par                                 141515</v>
          </cell>
          <cell r="D1329">
            <v>39469362.359999999</v>
          </cell>
          <cell r="E1329">
            <v>39469362.359999999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39469362.359999999</v>
          </cell>
        </row>
        <row r="1330">
          <cell r="B1330">
            <v>141525</v>
          </cell>
          <cell r="C1330" t="str">
            <v>Other Abs Fr Afs-Othfin Prem                                141525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</row>
        <row r="1331">
          <cell r="B1331">
            <v>141535</v>
          </cell>
          <cell r="C1331" t="str">
            <v>Other Abs Fr Afs-Othfin Disc                                141535</v>
          </cell>
          <cell r="D1331">
            <v>13224288.58</v>
          </cell>
          <cell r="E1331">
            <v>13224288.58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13224288.58</v>
          </cell>
        </row>
        <row r="1332">
          <cell r="B1332">
            <v>141716</v>
          </cell>
          <cell r="C1332" t="str">
            <v>Abs Fr Afs-Othfin Par                                       141716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</row>
        <row r="1333">
          <cell r="B1333">
            <v>141717</v>
          </cell>
          <cell r="C1333" t="str">
            <v>Abs Fr Afs-Othfin Prem                                      141717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</row>
        <row r="1334">
          <cell r="B1334">
            <v>141718</v>
          </cell>
          <cell r="C1334" t="str">
            <v>Abs Fr Afs-Othfin Disc                                      141718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</row>
        <row r="1335">
          <cell r="B1335">
            <v>141719</v>
          </cell>
          <cell r="C1335" t="str">
            <v>Abs Fr Afs-Othfin Unrlz Ls Fas115                           141719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</row>
        <row r="1336">
          <cell r="B1336">
            <v>141720</v>
          </cell>
          <cell r="C1336" t="str">
            <v>Abs Fr Afs-Othfin Unrlz Gn Fas115                           141720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</row>
        <row r="1337">
          <cell r="B1337">
            <v>141800</v>
          </cell>
          <cell r="C1337" t="str">
            <v>Abs Vr Afs-Othfin Par                                       141800</v>
          </cell>
          <cell r="D1337">
            <v>372265437.69</v>
          </cell>
          <cell r="E1337">
            <v>372265437.69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372265437.69</v>
          </cell>
        </row>
        <row r="1338">
          <cell r="B1338">
            <v>141801</v>
          </cell>
          <cell r="C1338" t="str">
            <v>Abs Vr Afs-Othfin Prem                                      141801</v>
          </cell>
          <cell r="D1338">
            <v>388631.37</v>
          </cell>
          <cell r="E1338">
            <v>388631.37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388631.37</v>
          </cell>
        </row>
        <row r="1339">
          <cell r="B1339">
            <v>141802</v>
          </cell>
          <cell r="C1339" t="str">
            <v>Abs Vr Afs-Othfin Disc                                      141802</v>
          </cell>
          <cell r="D1339">
            <v>-2525350.98</v>
          </cell>
          <cell r="E1339">
            <v>-2525350.98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-2525350.98</v>
          </cell>
        </row>
        <row r="1340">
          <cell r="B1340">
            <v>141803</v>
          </cell>
          <cell r="C1340" t="str">
            <v>Abs Vr Afs-Othfin Unrlz Ls Fas115                           141803</v>
          </cell>
          <cell r="D1340">
            <v>-300532.32</v>
          </cell>
          <cell r="E1340">
            <v>-300532.32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-300532.32</v>
          </cell>
        </row>
        <row r="1341">
          <cell r="B1341">
            <v>141804</v>
          </cell>
          <cell r="C1341" t="str">
            <v>Abs Vr Afs-Othfin Unrlz Gn Fas115                           141804</v>
          </cell>
          <cell r="D1341">
            <v>2190716.5299999998</v>
          </cell>
          <cell r="E1341">
            <v>2190716.5299999998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2190716.5299999998</v>
          </cell>
        </row>
        <row r="1342">
          <cell r="B1342">
            <v>141805</v>
          </cell>
          <cell r="C1342" t="str">
            <v>Abs Principal Afs                                           141805</v>
          </cell>
          <cell r="D1342">
            <v>1152871576.1400001</v>
          </cell>
          <cell r="E1342">
            <v>1152871576.1400001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1152871576.1400001</v>
          </cell>
        </row>
        <row r="1343">
          <cell r="B1343">
            <v>141806</v>
          </cell>
          <cell r="C1343" t="str">
            <v>Abs Discount Afs                                            141806</v>
          </cell>
          <cell r="D1343">
            <v>-524063.13</v>
          </cell>
          <cell r="E1343">
            <v>-524063.13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-524063.13</v>
          </cell>
        </row>
        <row r="1344">
          <cell r="B1344">
            <v>141650</v>
          </cell>
          <cell r="C1344" t="str">
            <v>Investment In Bonds-Talf                                    141650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</row>
        <row r="1345">
          <cell r="B1345">
            <v>141807</v>
          </cell>
          <cell r="C1345" t="str">
            <v>Abs Var Facilities Unrlz Gn Fas115                          141807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</row>
        <row r="1346">
          <cell r="B1346">
            <v>141808</v>
          </cell>
          <cell r="C1346" t="str">
            <v>Abs Var Facilities Unrlz Ls Fas115                          141808</v>
          </cell>
          <cell r="D1346">
            <v>18964292.59</v>
          </cell>
          <cell r="E1346">
            <v>18964292.59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18964292.59</v>
          </cell>
        </row>
        <row r="1347">
          <cell r="B1347" t="str">
            <v>R_CB5a_C027</v>
          </cell>
          <cell r="C1347" t="str">
            <v>Asset-Backed Securities                                     R_CB5a_C027</v>
          </cell>
          <cell r="D1347">
            <v>1596882738.75</v>
          </cell>
          <cell r="E1347">
            <v>1596882738.75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1596882738.75</v>
          </cell>
        </row>
        <row r="1348">
          <cell r="B1348">
            <v>141900</v>
          </cell>
          <cell r="C1348" t="str">
            <v>Coll Loan Obl - Par                                         141900</v>
          </cell>
          <cell r="D1348">
            <v>871500000</v>
          </cell>
          <cell r="E1348">
            <v>871500000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871500000</v>
          </cell>
        </row>
        <row r="1349">
          <cell r="B1349">
            <v>141901</v>
          </cell>
          <cell r="C1349" t="str">
            <v>Coll Loan Obl - Prem                                        141901</v>
          </cell>
          <cell r="D1349">
            <v>68490.3</v>
          </cell>
          <cell r="E1349">
            <v>68490.3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68490.3</v>
          </cell>
        </row>
        <row r="1350">
          <cell r="B1350">
            <v>141902</v>
          </cell>
          <cell r="C1350" t="str">
            <v>Coll Loan Obl - Disc                                        141902</v>
          </cell>
          <cell r="D1350">
            <v>-1084449.47</v>
          </cell>
          <cell r="E1350">
            <v>-1084449.47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-1084449.47</v>
          </cell>
        </row>
        <row r="1351">
          <cell r="B1351">
            <v>141903</v>
          </cell>
          <cell r="C1351" t="str">
            <v>Coll Loan Obl - Fas115 Gn                                   141903</v>
          </cell>
          <cell r="D1351">
            <v>299351.73</v>
          </cell>
          <cell r="E1351">
            <v>299351.73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299351.73</v>
          </cell>
        </row>
        <row r="1352">
          <cell r="B1352">
            <v>141904</v>
          </cell>
          <cell r="C1352" t="str">
            <v>Coll Loan Obl - Fas115 Ls                                   141904</v>
          </cell>
          <cell r="D1352">
            <v>-3272542.5599999996</v>
          </cell>
          <cell r="E1352">
            <v>-3272542.5599999996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-3272542.5599999996</v>
          </cell>
        </row>
        <row r="1353">
          <cell r="B1353" t="str">
            <v>R_CB5b1_G339</v>
          </cell>
          <cell r="C1353" t="str">
            <v>Cash                                                        R_CB5b1_G339</v>
          </cell>
          <cell r="D1353">
            <v>867510850</v>
          </cell>
          <cell r="E1353">
            <v>867510850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867510850</v>
          </cell>
        </row>
        <row r="1354">
          <cell r="B1354" t="str">
            <v>R_CB5b2_G343</v>
          </cell>
          <cell r="C1354" t="str">
            <v>Synthetic                                                   R_CB5b2_G343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</row>
        <row r="1355">
          <cell r="B1355" t="str">
            <v>R_CB5b3_G347</v>
          </cell>
          <cell r="C1355" t="str">
            <v>Hybrid                                                      R_CB5b3_G347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</row>
        <row r="1356">
          <cell r="B1356" t="str">
            <v>R_CB5b</v>
          </cell>
          <cell r="C1356" t="str">
            <v>Structured Financial Products                               R_CB5b</v>
          </cell>
          <cell r="D1356">
            <v>867510850</v>
          </cell>
          <cell r="E1356">
            <v>867510850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867510850</v>
          </cell>
        </row>
        <row r="1357">
          <cell r="B1357" t="str">
            <v>R_CB5</v>
          </cell>
          <cell r="C1357" t="str">
            <v>Asset-Backed Securities (Abs)                               R_CB5</v>
          </cell>
          <cell r="D1357">
            <v>2464393588.75</v>
          </cell>
          <cell r="E1357">
            <v>2464393588.75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2464393588.75</v>
          </cell>
        </row>
        <row r="1358">
          <cell r="B1358">
            <v>142300</v>
          </cell>
          <cell r="C1358" t="str">
            <v>Eurcvb-Ci_Nonsp - Par                                       142300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</row>
        <row r="1359">
          <cell r="B1359">
            <v>142301</v>
          </cell>
          <cell r="C1359" t="str">
            <v>Eurcvb-Ci_Nonsp - Prem                                      142301</v>
          </cell>
          <cell r="D1359">
            <v>-0.05</v>
          </cell>
          <cell r="E1359">
            <v>-0.05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-0.05</v>
          </cell>
        </row>
        <row r="1360">
          <cell r="B1360" t="str">
            <v>R_CB6a_1741</v>
          </cell>
          <cell r="C1360" t="str">
            <v>Other Domestic Debt Securities                              R_CB6a_1741</v>
          </cell>
          <cell r="D1360">
            <v>-0.05</v>
          </cell>
          <cell r="E1360">
            <v>-0.05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-0.05</v>
          </cell>
        </row>
        <row r="1361">
          <cell r="B1361">
            <v>141647</v>
          </cell>
          <cell r="C1361" t="str">
            <v>Corp Fr Afs-Ressp-Crinst Disc                               141647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</row>
        <row r="1362">
          <cell r="B1362">
            <v>141200</v>
          </cell>
          <cell r="C1362" t="str">
            <v>Eurcvb-Ci_Sp Par                                            141200</v>
          </cell>
          <cell r="D1362">
            <v>19995000</v>
          </cell>
          <cell r="E1362">
            <v>19995000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19995000</v>
          </cell>
        </row>
        <row r="1363">
          <cell r="B1363">
            <v>141201</v>
          </cell>
          <cell r="C1363" t="str">
            <v>Eurcvb-Ci_Sp Prem                                           141201</v>
          </cell>
          <cell r="D1363">
            <v>98520.960000000006</v>
          </cell>
          <cell r="E1363">
            <v>98520.960000000006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98520.960000000006</v>
          </cell>
        </row>
        <row r="1364">
          <cell r="B1364">
            <v>141202</v>
          </cell>
          <cell r="C1364" t="str">
            <v>Eurcvb-Ci_Sp Disc                                           141202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</row>
        <row r="1365">
          <cell r="B1365">
            <v>141203</v>
          </cell>
          <cell r="C1365" t="str">
            <v>Eurcvb-Ci_Spf115 Gn                                         141203</v>
          </cell>
          <cell r="D1365">
            <v>2032020.22</v>
          </cell>
          <cell r="E1365">
            <v>2032020.22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2032020.22</v>
          </cell>
        </row>
        <row r="1366">
          <cell r="B1366">
            <v>141204</v>
          </cell>
          <cell r="C1366" t="str">
            <v>Eurcvb-Ci_Spf115 Ls                                         141204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</row>
        <row r="1367">
          <cell r="B1367">
            <v>141250</v>
          </cell>
          <cell r="C1367" t="str">
            <v>Covbd Fr Afs-Othfin Par                                     141250</v>
          </cell>
          <cell r="D1367">
            <v>10000000</v>
          </cell>
          <cell r="E1367">
            <v>10000000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10000000</v>
          </cell>
        </row>
        <row r="1368">
          <cell r="B1368">
            <v>141251</v>
          </cell>
          <cell r="C1368" t="str">
            <v>Covbd Fr Afs-Othfin Prem                                    141251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</row>
        <row r="1369">
          <cell r="B1369">
            <v>141252</v>
          </cell>
          <cell r="C1369" t="str">
            <v>Covbd Fr Afs-Othfin Disc                                    141252</v>
          </cell>
          <cell r="D1369">
            <v>-747.94</v>
          </cell>
          <cell r="E1369">
            <v>-747.94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-747.94</v>
          </cell>
        </row>
        <row r="1370">
          <cell r="B1370">
            <v>141253</v>
          </cell>
          <cell r="C1370" t="str">
            <v>Covbd Fr Afs-Othfin Unrlz Gn Fas115                         141253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</row>
        <row r="1371">
          <cell r="B1371">
            <v>141254</v>
          </cell>
          <cell r="C1371" t="str">
            <v>Covbd Fr Afs-Othfin Unrlz Ls Fas115                         141254</v>
          </cell>
          <cell r="D1371">
            <v>-145552.06</v>
          </cell>
          <cell r="E1371">
            <v>-145552.06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-145552.06</v>
          </cell>
        </row>
        <row r="1372">
          <cell r="B1372">
            <v>141275</v>
          </cell>
          <cell r="C1372" t="str">
            <v>Covbd Fr Afs-Ressp-Crinst Par                               141275</v>
          </cell>
          <cell r="D1372">
            <v>72400000</v>
          </cell>
          <cell r="E1372">
            <v>72400000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72400000</v>
          </cell>
        </row>
        <row r="1373">
          <cell r="B1373">
            <v>141276</v>
          </cell>
          <cell r="C1373" t="str">
            <v>Covbd Fr Afs-Ressp-Crinst Prem                              141276</v>
          </cell>
          <cell r="D1373">
            <v>1888120.14</v>
          </cell>
          <cell r="E1373">
            <v>1888120.14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1888120.14</v>
          </cell>
        </row>
        <row r="1374">
          <cell r="B1374">
            <v>141277</v>
          </cell>
          <cell r="C1374" t="str">
            <v>Covbd Fr Afs-Ressp-Crinst Disc                              141277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</row>
        <row r="1375">
          <cell r="B1375">
            <v>141278</v>
          </cell>
          <cell r="C1375" t="str">
            <v>Covbd Fr Afs-Ressp-Crinst Unrlz Gn                          141278</v>
          </cell>
          <cell r="D1375">
            <v>5468443.8600000003</v>
          </cell>
          <cell r="E1375">
            <v>5468443.8600000003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5468443.8600000003</v>
          </cell>
        </row>
        <row r="1376">
          <cell r="B1376">
            <v>141279</v>
          </cell>
          <cell r="C1376" t="str">
            <v>Covbd Fr Afs-Ressp-Crinst Unrlz Ls                          141279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</row>
        <row r="1377">
          <cell r="B1377">
            <v>141516</v>
          </cell>
          <cell r="C1377" t="str">
            <v>Disc Receivables-Par Afs                                    141516</v>
          </cell>
          <cell r="D1377">
            <v>171370600</v>
          </cell>
          <cell r="E1377">
            <v>171370600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171370600</v>
          </cell>
        </row>
        <row r="1378">
          <cell r="B1378">
            <v>141529</v>
          </cell>
          <cell r="C1378" t="str">
            <v>Disc Receivables-Disc Afs                                   141529</v>
          </cell>
          <cell r="D1378">
            <v>-306474.88</v>
          </cell>
          <cell r="E1378">
            <v>-306474.88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-306474.88</v>
          </cell>
        </row>
        <row r="1379">
          <cell r="B1379">
            <v>141610</v>
          </cell>
          <cell r="C1379" t="str">
            <v>Corp Fr Afs-Ressp-Nonfin Par                                141610</v>
          </cell>
          <cell r="D1379">
            <v>48000000</v>
          </cell>
          <cell r="E1379">
            <v>48000000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48000000</v>
          </cell>
        </row>
        <row r="1380">
          <cell r="B1380">
            <v>141611</v>
          </cell>
          <cell r="C1380" t="str">
            <v>Corp Fr Afs-Ressp-Nonfin Prem                               141611</v>
          </cell>
          <cell r="D1380">
            <v>485489.56</v>
          </cell>
          <cell r="E1380">
            <v>485489.56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485489.56</v>
          </cell>
        </row>
        <row r="1381">
          <cell r="B1381">
            <v>141612</v>
          </cell>
          <cell r="C1381" t="str">
            <v>Corp Fr Afs-Ressp-Nonfin Disc                               141612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</row>
        <row r="1382">
          <cell r="B1382">
            <v>141613</v>
          </cell>
          <cell r="C1382" t="str">
            <v>Corp Fr Afs-Ressp-Nonfin Unrlz Gn                           141613</v>
          </cell>
          <cell r="D1382">
            <v>1960450.44</v>
          </cell>
          <cell r="E1382">
            <v>1960450.44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1960450.44</v>
          </cell>
        </row>
        <row r="1383">
          <cell r="B1383">
            <v>141614</v>
          </cell>
          <cell r="C1383" t="str">
            <v>Corp Fr Afs-Ressp-Nonfin Unrlz Ls                           141614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</row>
        <row r="1384">
          <cell r="B1384">
            <v>141616</v>
          </cell>
          <cell r="C1384" t="str">
            <v>Corp Fr Afs-Nonfin Par                                      141616</v>
          </cell>
          <cell r="D1384">
            <v>1162925000</v>
          </cell>
          <cell r="E1384">
            <v>1162925000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1162925000</v>
          </cell>
        </row>
        <row r="1385">
          <cell r="B1385">
            <v>141625</v>
          </cell>
          <cell r="C1385" t="str">
            <v>Corp Fr Afs-Nonfin Disc                                     141625</v>
          </cell>
          <cell r="D1385">
            <v>-964282.98</v>
          </cell>
          <cell r="E1385">
            <v>-964282.98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-964282.98</v>
          </cell>
        </row>
        <row r="1386">
          <cell r="B1386">
            <v>141635</v>
          </cell>
          <cell r="C1386" t="str">
            <v>Corp Fr Afs-Nonfin Prem                                     141635</v>
          </cell>
          <cell r="D1386">
            <v>37382044.729999997</v>
          </cell>
          <cell r="E1386">
            <v>37382044.729999997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37382044.729999997</v>
          </cell>
        </row>
        <row r="1387">
          <cell r="B1387">
            <v>141640</v>
          </cell>
          <cell r="C1387" t="str">
            <v>Corp Fr Afs-Crinst Par                                      141640</v>
          </cell>
          <cell r="D1387">
            <v>610645000</v>
          </cell>
          <cell r="E1387">
            <v>610645000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610645000</v>
          </cell>
        </row>
        <row r="1388">
          <cell r="B1388">
            <v>141641</v>
          </cell>
          <cell r="C1388" t="str">
            <v>Corp Fr Afs-Crinst Prem                                     141641</v>
          </cell>
          <cell r="D1388">
            <v>4939782.6399999997</v>
          </cell>
          <cell r="E1388">
            <v>4939782.6399999997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4939782.6399999997</v>
          </cell>
        </row>
        <row r="1389">
          <cell r="B1389">
            <v>141642</v>
          </cell>
          <cell r="C1389" t="str">
            <v>Corp Fr Afs-Crinst Disc                                     141642</v>
          </cell>
          <cell r="D1389">
            <v>-815658.3</v>
          </cell>
          <cell r="E1389">
            <v>-815658.3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-815658.3</v>
          </cell>
        </row>
        <row r="1390">
          <cell r="B1390">
            <v>141643</v>
          </cell>
          <cell r="C1390" t="str">
            <v>Corp Fr Afs-Crinst Unrlz Gn Fas115                          141643</v>
          </cell>
          <cell r="D1390">
            <v>8157215.54</v>
          </cell>
          <cell r="E1390">
            <v>8157215.54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8157215.54</v>
          </cell>
        </row>
        <row r="1391">
          <cell r="B1391">
            <v>141644</v>
          </cell>
          <cell r="C1391" t="str">
            <v>Corp Fr Afs-Crinst Unrlz Ls Fas115                          141644</v>
          </cell>
          <cell r="D1391">
            <v>-1204436.53</v>
          </cell>
          <cell r="E1391">
            <v>-1204436.53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-1204436.53</v>
          </cell>
        </row>
        <row r="1392">
          <cell r="B1392">
            <v>141645</v>
          </cell>
          <cell r="C1392" t="str">
            <v>Corp Fr Afs-Ressp-Crinst Par                                141645</v>
          </cell>
          <cell r="D1392">
            <v>4000000</v>
          </cell>
          <cell r="E1392">
            <v>4000000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4000000</v>
          </cell>
        </row>
        <row r="1393">
          <cell r="B1393">
            <v>141646</v>
          </cell>
          <cell r="C1393" t="str">
            <v>Corp Fr Afs-Ressp-Crinst Prem                               141646</v>
          </cell>
          <cell r="D1393">
            <v>84137.06</v>
          </cell>
          <cell r="E1393">
            <v>84137.06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84137.06</v>
          </cell>
        </row>
        <row r="1394">
          <cell r="B1394">
            <v>141648</v>
          </cell>
          <cell r="C1394" t="str">
            <v>Corp Fr Afs-Ressp-Crinst Unrlz Gn                           141648</v>
          </cell>
          <cell r="D1394">
            <v>116662.94</v>
          </cell>
          <cell r="E1394">
            <v>116662.94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116662.94</v>
          </cell>
        </row>
        <row r="1395">
          <cell r="B1395">
            <v>141649</v>
          </cell>
          <cell r="C1395" t="str">
            <v>Corp Fr Afs-Ressp-Crinst Unrlz Ls                           141649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</row>
        <row r="1396">
          <cell r="B1396">
            <v>141665</v>
          </cell>
          <cell r="C1396" t="str">
            <v>Oth Sectrs - Residt Spain                                   141665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</row>
        <row r="1397">
          <cell r="B1397">
            <v>141666</v>
          </cell>
          <cell r="C1397" t="str">
            <v>Other Sectrs - Spain Prem                                   141666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</row>
        <row r="1398">
          <cell r="B1398">
            <v>141668</v>
          </cell>
          <cell r="C1398" t="str">
            <v>Oth Sec - Spain F115 Gain                                   141668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</row>
        <row r="1399">
          <cell r="B1399">
            <v>141669</v>
          </cell>
          <cell r="C1399" t="str">
            <v>Oth Sec - Spain F115 Loss                                   141669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</row>
        <row r="1400">
          <cell r="B1400">
            <v>141675</v>
          </cell>
          <cell r="C1400" t="str">
            <v>Other Sectors Non-Spain                                     141675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</row>
        <row r="1401">
          <cell r="B1401">
            <v>141678</v>
          </cell>
          <cell r="C1401" t="str">
            <v>Oth Sec N-Spain F115 Gain                                   141678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</row>
        <row r="1402">
          <cell r="B1402">
            <v>141679</v>
          </cell>
          <cell r="C1402" t="str">
            <v>Oth Sec N-Spain F115 Loss                                   141679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</row>
        <row r="1403">
          <cell r="B1403">
            <v>141681</v>
          </cell>
          <cell r="C1403" t="str">
            <v>Corp Fr Afs-Nonfin Unrlz Ls Fas115                          141681</v>
          </cell>
          <cell r="D1403">
            <v>-6382940.2699999996</v>
          </cell>
          <cell r="E1403">
            <v>-6382940.2699999996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-6382940.2699999996</v>
          </cell>
        </row>
        <row r="1404">
          <cell r="B1404">
            <v>141691</v>
          </cell>
          <cell r="C1404" t="str">
            <v>Corp Fr Afs-Nonfin Unrlz Gn Fas115                          141691</v>
          </cell>
          <cell r="D1404">
            <v>18838864.84</v>
          </cell>
          <cell r="E1404">
            <v>18838864.84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18838864.84</v>
          </cell>
        </row>
        <row r="1405">
          <cell r="B1405">
            <v>141700</v>
          </cell>
          <cell r="C1405" t="str">
            <v>Corp Vr Afs-Othfin Par                                      141700</v>
          </cell>
          <cell r="D1405">
            <v>82200000</v>
          </cell>
          <cell r="E1405">
            <v>82200000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82200000</v>
          </cell>
        </row>
        <row r="1406">
          <cell r="B1406">
            <v>141701</v>
          </cell>
          <cell r="C1406" t="str">
            <v>Corp Vr Afs-Othfin Unrlz Ls Fas115                          141701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</row>
        <row r="1407">
          <cell r="B1407">
            <v>141702</v>
          </cell>
          <cell r="C1407" t="str">
            <v>Corp Vr Afs-Othfin Unrlz Gn Fas115                          141702</v>
          </cell>
          <cell r="D1407">
            <v>472201.13</v>
          </cell>
          <cell r="E1407">
            <v>472201.13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472201.13</v>
          </cell>
        </row>
        <row r="1408">
          <cell r="B1408">
            <v>141703</v>
          </cell>
          <cell r="C1408" t="str">
            <v>Corp Vr Afs-Othfin Prem                                     141703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</row>
        <row r="1409">
          <cell r="B1409">
            <v>141704</v>
          </cell>
          <cell r="C1409" t="str">
            <v>Corp Vr Afs-Othfin Disc                                     141704</v>
          </cell>
          <cell r="D1409">
            <v>-150451.13</v>
          </cell>
          <cell r="E1409">
            <v>-150451.13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-150451.13</v>
          </cell>
        </row>
        <row r="1410">
          <cell r="B1410">
            <v>141780</v>
          </cell>
          <cell r="C1410" t="str">
            <v>Oth Sec Off Sp Cred Inst                                    141780</v>
          </cell>
          <cell r="D1410">
            <v>72000000</v>
          </cell>
          <cell r="E1410">
            <v>72000000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72000000</v>
          </cell>
        </row>
        <row r="1411">
          <cell r="B1411">
            <v>141781</v>
          </cell>
          <cell r="C1411" t="str">
            <v>O S Off Sp Cred Inst Prem                                   141781</v>
          </cell>
          <cell r="D1411">
            <v>2703059.94</v>
          </cell>
          <cell r="E1411">
            <v>2703059.94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2703059.94</v>
          </cell>
        </row>
        <row r="1412">
          <cell r="B1412">
            <v>141782</v>
          </cell>
          <cell r="C1412" t="str">
            <v>O S Off Sp Cred Inst Disc                                   141782</v>
          </cell>
          <cell r="D1412">
            <v>-6930</v>
          </cell>
          <cell r="E1412">
            <v>-6930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-6930</v>
          </cell>
        </row>
        <row r="1413">
          <cell r="B1413">
            <v>141783</v>
          </cell>
          <cell r="C1413" t="str">
            <v>O S Off Sp Crd Inst F115g                                   141783</v>
          </cell>
          <cell r="D1413">
            <v>2879870.06</v>
          </cell>
          <cell r="E1413">
            <v>2879870.06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2879870.06</v>
          </cell>
        </row>
        <row r="1414">
          <cell r="B1414">
            <v>141784</v>
          </cell>
          <cell r="C1414" t="str">
            <v>O S Off Sp Crd Inst F115l                                   141784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</row>
        <row r="1415">
          <cell r="B1415">
            <v>141850</v>
          </cell>
          <cell r="C1415" t="str">
            <v>Corp Vr Afs-Crinst Par                                      141850</v>
          </cell>
          <cell r="D1415">
            <v>75000000</v>
          </cell>
          <cell r="E1415">
            <v>75000000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75000000</v>
          </cell>
        </row>
        <row r="1416">
          <cell r="B1416">
            <v>141851</v>
          </cell>
          <cell r="C1416" t="str">
            <v>Corp Vr Afs-Crinst Prem                                     141851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</row>
        <row r="1417">
          <cell r="B1417">
            <v>141852</v>
          </cell>
          <cell r="C1417" t="str">
            <v>Corp Vr Afs-Crinst Disc                                     141852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</row>
        <row r="1418">
          <cell r="B1418">
            <v>141853</v>
          </cell>
          <cell r="C1418" t="str">
            <v>Corp Vr Afs-Crinst Unrlz Gn Fas115                          141853</v>
          </cell>
          <cell r="D1418">
            <v>175200</v>
          </cell>
          <cell r="E1418">
            <v>175200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175200</v>
          </cell>
        </row>
        <row r="1419">
          <cell r="B1419">
            <v>141854</v>
          </cell>
          <cell r="C1419" t="str">
            <v>Corp Vr Afs-Crinst Unrlz Ls Fas115                          141854</v>
          </cell>
          <cell r="D1419">
            <v>-43650</v>
          </cell>
          <cell r="E1419">
            <v>-43650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-43650</v>
          </cell>
        </row>
        <row r="1420">
          <cell r="B1420">
            <v>141855</v>
          </cell>
          <cell r="C1420" t="str">
            <v>Closed Other Sect-O Sp Cr Ins Vr                            141855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</row>
        <row r="1421">
          <cell r="B1421">
            <v>141857</v>
          </cell>
          <cell r="C1421" t="str">
            <v>Closed D Othe Sec-O Sp Cr Ins Vr                            141857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</row>
        <row r="1422">
          <cell r="B1422">
            <v>141859</v>
          </cell>
          <cell r="C1422" t="str">
            <v>Closed F115 L O Se-O Sp Cr In Vr                            141859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</row>
        <row r="1423">
          <cell r="B1423">
            <v>142302</v>
          </cell>
          <cell r="C1423" t="str">
            <v>Eurcvb-Ci_Nonsp - Disc                                      142302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</row>
        <row r="1424">
          <cell r="B1424">
            <v>142303</v>
          </cell>
          <cell r="C1424" t="str">
            <v>Eurcvb-Ci_Nonsp F115 Gn                                     142303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</row>
        <row r="1425">
          <cell r="B1425">
            <v>142304</v>
          </cell>
          <cell r="C1425" t="str">
            <v>Eurcvb-Ci_Nonsp F115 Ls                                     142304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</row>
        <row r="1426">
          <cell r="B1426">
            <v>141617</v>
          </cell>
          <cell r="C1426" t="str">
            <v>Corp Fr Afs-Othfin Par                                      141617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</row>
        <row r="1427">
          <cell r="B1427">
            <v>141626</v>
          </cell>
          <cell r="C1427" t="str">
            <v>Corp Fr Afs-Othfin Prem                                     141626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</row>
        <row r="1428">
          <cell r="B1428">
            <v>141636</v>
          </cell>
          <cell r="C1428" t="str">
            <v>Corp Fr Afs-Othfin Disc                                     141636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</row>
        <row r="1429">
          <cell r="B1429">
            <v>141682</v>
          </cell>
          <cell r="C1429" t="str">
            <v>Corp Fr Afs-Othfin Unrlz Gn Fas115                          141682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</row>
        <row r="1430">
          <cell r="B1430">
            <v>141692</v>
          </cell>
          <cell r="C1430" t="str">
            <v>Corp Fr Afs-Othfin Unrlz Ls Fas115                          141692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</row>
        <row r="1431">
          <cell r="B1431" t="str">
            <v>R_CB6b_1746</v>
          </cell>
          <cell r="C1431" t="str">
            <v>Foreign Debt Securities                                     R_CB6b_1746</v>
          </cell>
          <cell r="D1431">
            <v>2406196559.9700003</v>
          </cell>
          <cell r="E1431">
            <v>2406196559.9700003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2406196559.9700003</v>
          </cell>
        </row>
        <row r="1432">
          <cell r="B1432" t="str">
            <v>R_CB6</v>
          </cell>
          <cell r="C1432" t="str">
            <v>Other Debt Securities                                       R_CB6</v>
          </cell>
          <cell r="D1432">
            <v>2406196559.9200001</v>
          </cell>
          <cell r="E1432">
            <v>2406196559.9200001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2406196559.9200001</v>
          </cell>
        </row>
        <row r="1433">
          <cell r="B1433">
            <v>141540</v>
          </cell>
          <cell r="C1433" t="str">
            <v>Equity Afs                                                  141540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</row>
        <row r="1434">
          <cell r="B1434">
            <v>141543</v>
          </cell>
          <cell r="C1434" t="str">
            <v>Mutual Funds Afs                                            141543</v>
          </cell>
          <cell r="D1434">
            <v>10401420.060000001</v>
          </cell>
          <cell r="E1434">
            <v>10401420.060000001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10401420.060000001</v>
          </cell>
        </row>
        <row r="1435">
          <cell r="B1435">
            <v>147031</v>
          </cell>
          <cell r="C1435" t="str">
            <v>Mutual Funds Fas115 Gain                                    147031</v>
          </cell>
          <cell r="D1435">
            <v>147.38999999999999</v>
          </cell>
          <cell r="E1435">
            <v>147.38999999999999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147.38999999999999</v>
          </cell>
        </row>
        <row r="1436">
          <cell r="B1436">
            <v>147061</v>
          </cell>
          <cell r="C1436" t="str">
            <v>Mutual Fund Fas 115 Loss                                    147061</v>
          </cell>
          <cell r="D1436">
            <v>-441308.92</v>
          </cell>
          <cell r="E1436">
            <v>-441308.92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-441308.92</v>
          </cell>
        </row>
        <row r="1437">
          <cell r="B1437" t="str">
            <v>R_CB7_A511</v>
          </cell>
          <cell r="C1437" t="str">
            <v>Inv In Mut Funds - Other Equity Sec                         R_CB7_A511</v>
          </cell>
          <cell r="D1437">
            <v>9960258.5300000012</v>
          </cell>
          <cell r="E1437">
            <v>9960258.5300000012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9960258.5300000012</v>
          </cell>
        </row>
        <row r="1438">
          <cell r="B1438" t="str">
            <v>R_C2b_1773</v>
          </cell>
          <cell r="C1438" t="str">
            <v>Available-For-Sale Securities                               R_C2b_1773</v>
          </cell>
          <cell r="D1438">
            <v>11679433212.620001</v>
          </cell>
          <cell r="E1438">
            <v>11679433212.650002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11679433212.650002</v>
          </cell>
        </row>
        <row r="1439">
          <cell r="B1439" t="str">
            <v>R_C2</v>
          </cell>
          <cell r="C1439" t="str">
            <v>Securities                                                  R_C2</v>
          </cell>
          <cell r="D1439">
            <v>11679433212.620001</v>
          </cell>
          <cell r="E1439">
            <v>11679433212.650002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11679433212.650002</v>
          </cell>
        </row>
        <row r="1440">
          <cell r="B1440">
            <v>142070</v>
          </cell>
          <cell r="C1440" t="str">
            <v>Fed Funds Investment                                        142070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</row>
        <row r="1441">
          <cell r="B1441" t="str">
            <v>R_C3a_B987</v>
          </cell>
          <cell r="C1441" t="str">
            <v>Federal Funds Sold                                          R_C3a_B987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</row>
        <row r="1442">
          <cell r="B1442" t="str">
            <v>R_C3b_B989</v>
          </cell>
          <cell r="C1442" t="str">
            <v>Sec Purchased To Resell                                     R_C3b_B989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</row>
        <row r="1443">
          <cell r="B1443" t="str">
            <v>R_C3</v>
          </cell>
          <cell r="C1443" t="str">
            <v>Fed Funds Sold And Purch                                    R_C3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</row>
        <row r="1444">
          <cell r="B1444" t="str">
            <v>R_CCm10a1_f578</v>
          </cell>
          <cell r="C1444" t="str">
            <v>Lns Hfs Sec By Const Land Dev                               R_CCm10a1_f578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</row>
        <row r="1445">
          <cell r="B1445" t="str">
            <v>R_CCm10a2_f579</v>
          </cell>
          <cell r="C1445" t="str">
            <v>Lns Hfs Sec By Farmland                                     R_CCm10a2_f579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</row>
        <row r="1446">
          <cell r="B1446" t="str">
            <v>R_CCm10a3a_f580</v>
          </cell>
          <cell r="C1446" t="str">
            <v>Lns Hfs Sec By Rev Open 1-4 Fam Res                         R_CCm10a3a_f580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</row>
        <row r="1447">
          <cell r="B1447">
            <v>101087</v>
          </cell>
          <cell r="C1447" t="str">
            <v>Resi Prin Hfs Reporting                                     101087</v>
          </cell>
          <cell r="D1447">
            <v>29226051.210000001</v>
          </cell>
          <cell r="E1447">
            <v>29226051.210000001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29226051.210000001</v>
          </cell>
        </row>
        <row r="1448">
          <cell r="B1448">
            <v>101088</v>
          </cell>
          <cell r="C1448" t="str">
            <v>Mtg Ln Basis Adj Fas 133                                    101088</v>
          </cell>
          <cell r="D1448">
            <v>1297893</v>
          </cell>
          <cell r="E1448">
            <v>1297893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1297893</v>
          </cell>
        </row>
        <row r="1449">
          <cell r="B1449">
            <v>101121</v>
          </cell>
          <cell r="C1449" t="str">
            <v>Mtg Sbs Hfs Fxd Orig Prin                                   101121</v>
          </cell>
          <cell r="D1449">
            <v>26037355.02</v>
          </cell>
          <cell r="E1449">
            <v>26037355.02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26037355.02</v>
          </cell>
        </row>
        <row r="1450">
          <cell r="B1450">
            <v>101123</v>
          </cell>
          <cell r="C1450" t="str">
            <v>Mtg Sbs Hfs Fx Pur Prin                                     101123</v>
          </cell>
          <cell r="D1450">
            <v>2354431.42</v>
          </cell>
          <cell r="E1450">
            <v>2354431.42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2354431.42</v>
          </cell>
        </row>
        <row r="1451">
          <cell r="B1451">
            <v>101125</v>
          </cell>
          <cell r="C1451" t="str">
            <v>Mtg Sbs Hfs Arm Orin Prin                                   101125</v>
          </cell>
          <cell r="D1451">
            <v>2146736.35</v>
          </cell>
          <cell r="E1451">
            <v>2146736.35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2146736.35</v>
          </cell>
        </row>
        <row r="1452">
          <cell r="B1452">
            <v>101127</v>
          </cell>
          <cell r="C1452" t="str">
            <v>Mtg Sbs Hfs Arm Purch Pri                                   101127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</row>
        <row r="1453">
          <cell r="B1453">
            <v>101089</v>
          </cell>
          <cell r="C1453" t="str">
            <v>Mtg Ln Sale Cash Suspense                                   101089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</row>
        <row r="1454">
          <cell r="B1454">
            <v>101122</v>
          </cell>
          <cell r="C1454" t="str">
            <v>Mtg Sbs Hfs Biw Fx O Prin                                   101122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</row>
        <row r="1455">
          <cell r="B1455" t="str">
            <v>R_CCm10a3b1_f581</v>
          </cell>
          <cell r="C1455" t="str">
            <v>Lns Hfs Sec By Closed 1-4 Fam 1st R                         R_CCm10a3b1_f581</v>
          </cell>
          <cell r="D1455">
            <v>61062467.000000007</v>
          </cell>
          <cell r="E1455">
            <v>61062467.000000007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61062467.000000007</v>
          </cell>
        </row>
        <row r="1456">
          <cell r="B1456" t="str">
            <v>R_CCm10a3b2_f582</v>
          </cell>
          <cell r="C1456" t="str">
            <v>Lns Hfs Sec By Closed 1-4 Fam 2nd R                         R_CCm10a3b2_f582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</row>
        <row r="1457">
          <cell r="B1457">
            <v>124704</v>
          </cell>
          <cell r="C1457" t="str">
            <v>Commercial Loans Held For Sale-Prin                         124704</v>
          </cell>
          <cell r="D1457">
            <v>18427263</v>
          </cell>
          <cell r="E1457">
            <v>18427263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18427263</v>
          </cell>
        </row>
        <row r="1458">
          <cell r="B1458">
            <v>124804</v>
          </cell>
          <cell r="C1458" t="str">
            <v>Commercial Held For Sale-Fv Mark                            124804</v>
          </cell>
          <cell r="D1458">
            <v>-495000</v>
          </cell>
          <cell r="E1458">
            <v>-495000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-495000</v>
          </cell>
        </row>
        <row r="1459">
          <cell r="B1459">
            <v>131170</v>
          </cell>
          <cell r="C1459" t="str">
            <v>Hfs - Floorplan                                             131170</v>
          </cell>
          <cell r="D1459">
            <v>0</v>
          </cell>
          <cell r="E1459">
            <v>0</v>
          </cell>
          <cell r="F1459">
            <v>6637944.5300000003</v>
          </cell>
          <cell r="G1459">
            <v>0</v>
          </cell>
          <cell r="H1459">
            <v>0</v>
          </cell>
          <cell r="I1459">
            <v>6637944.5300000003</v>
          </cell>
          <cell r="J1459">
            <v>0</v>
          </cell>
          <cell r="K1459">
            <v>6637944.5300000003</v>
          </cell>
        </row>
        <row r="1460">
          <cell r="B1460">
            <v>131185</v>
          </cell>
          <cell r="C1460" t="str">
            <v>Hfs - Working Capital                                       131185</v>
          </cell>
          <cell r="D1460">
            <v>0</v>
          </cell>
          <cell r="E1460">
            <v>0</v>
          </cell>
          <cell r="F1460">
            <v>8743488.3000000007</v>
          </cell>
          <cell r="G1460">
            <v>0</v>
          </cell>
          <cell r="H1460">
            <v>0</v>
          </cell>
          <cell r="I1460">
            <v>8743488.3000000007</v>
          </cell>
          <cell r="J1460">
            <v>0</v>
          </cell>
          <cell r="K1460">
            <v>8743488.3000000007</v>
          </cell>
        </row>
        <row r="1461">
          <cell r="B1461" t="str">
            <v>R_CCm10b_f585</v>
          </cell>
          <cell r="C1461" t="str">
            <v>Lns Hfs C&amp;I                                                 R_CCm10b_f585</v>
          </cell>
          <cell r="D1461">
            <v>17932263</v>
          </cell>
          <cell r="E1461">
            <v>17932263</v>
          </cell>
          <cell r="F1461">
            <v>15381432.830000002</v>
          </cell>
          <cell r="G1461">
            <v>0</v>
          </cell>
          <cell r="H1461">
            <v>0</v>
          </cell>
          <cell r="I1461">
            <v>15381432.830000002</v>
          </cell>
          <cell r="J1461">
            <v>0</v>
          </cell>
          <cell r="K1461">
            <v>33313695.830000002</v>
          </cell>
        </row>
        <row r="1462">
          <cell r="B1462" t="str">
            <v>R_CCm10c1_f586</v>
          </cell>
          <cell r="C1462" t="str">
            <v>Lns Hfs Indiv Cred Cards                                    R_CCm10c1_f586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</row>
        <row r="1463">
          <cell r="B1463" t="str">
            <v>R_CCm10c2_f587</v>
          </cell>
          <cell r="C1463" t="str">
            <v>Lns Hfs Indiv Rev Credit Plan                               R_CCm10c2_f587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</row>
        <row r="1464">
          <cell r="B1464">
            <v>139090</v>
          </cell>
          <cell r="C1464" t="str">
            <v>N/R Held For Sale Ric                                       139090</v>
          </cell>
          <cell r="D1464">
            <v>0</v>
          </cell>
          <cell r="E1464">
            <v>0</v>
          </cell>
          <cell r="F1464">
            <v>142634713.81999999</v>
          </cell>
          <cell r="G1464">
            <v>0</v>
          </cell>
          <cell r="H1464">
            <v>0</v>
          </cell>
          <cell r="I1464">
            <v>142634713.81999999</v>
          </cell>
          <cell r="J1464">
            <v>0</v>
          </cell>
          <cell r="K1464">
            <v>142634713.81999999</v>
          </cell>
        </row>
        <row r="1465">
          <cell r="B1465">
            <v>139091</v>
          </cell>
          <cell r="C1465" t="str">
            <v>Discount Held For Sale Ric                                  139091</v>
          </cell>
          <cell r="D1465">
            <v>0</v>
          </cell>
          <cell r="E1465">
            <v>0</v>
          </cell>
          <cell r="F1465">
            <v>3228298.7</v>
          </cell>
          <cell r="G1465">
            <v>0</v>
          </cell>
          <cell r="H1465">
            <v>0</v>
          </cell>
          <cell r="I1465">
            <v>3228298.7</v>
          </cell>
          <cell r="J1465">
            <v>0</v>
          </cell>
          <cell r="K1465">
            <v>3228298.7</v>
          </cell>
        </row>
        <row r="1466">
          <cell r="B1466">
            <v>139092</v>
          </cell>
          <cell r="C1466" t="str">
            <v>Subvention Held For Sale Ric                                139092</v>
          </cell>
          <cell r="D1466">
            <v>0</v>
          </cell>
          <cell r="E1466">
            <v>0</v>
          </cell>
          <cell r="F1466">
            <v>-1337674.03</v>
          </cell>
          <cell r="G1466">
            <v>0</v>
          </cell>
          <cell r="H1466">
            <v>0</v>
          </cell>
          <cell r="I1466">
            <v>-1337674.03</v>
          </cell>
          <cell r="J1466">
            <v>0</v>
          </cell>
          <cell r="K1466">
            <v>-1337674.03</v>
          </cell>
        </row>
        <row r="1467">
          <cell r="B1467">
            <v>139093</v>
          </cell>
          <cell r="C1467" t="str">
            <v>Origin Cost Held For Sale Ric                               139093</v>
          </cell>
          <cell r="D1467">
            <v>0</v>
          </cell>
          <cell r="E1467">
            <v>0</v>
          </cell>
          <cell r="F1467">
            <v>246897.34</v>
          </cell>
          <cell r="G1467">
            <v>0</v>
          </cell>
          <cell r="H1467">
            <v>0</v>
          </cell>
          <cell r="I1467">
            <v>246897.34</v>
          </cell>
          <cell r="J1467">
            <v>0</v>
          </cell>
          <cell r="K1467">
            <v>246897.34</v>
          </cell>
        </row>
        <row r="1468">
          <cell r="B1468">
            <v>129116</v>
          </cell>
          <cell r="C1468" t="str">
            <v>Llr Held For Sale Ric                                       129116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</row>
        <row r="1469">
          <cell r="B1469" t="str">
            <v>R_CCm10c3_k196</v>
          </cell>
          <cell r="C1469" t="str">
            <v>Lns Hfs Indiv Auto Loans                                    R_CCm10c3_k196</v>
          </cell>
          <cell r="D1469">
            <v>0</v>
          </cell>
          <cell r="E1469">
            <v>0</v>
          </cell>
          <cell r="F1469">
            <v>144772235.82999998</v>
          </cell>
          <cell r="G1469">
            <v>0</v>
          </cell>
          <cell r="H1469">
            <v>0</v>
          </cell>
          <cell r="I1469">
            <v>144772235.82999998</v>
          </cell>
          <cell r="J1469">
            <v>0</v>
          </cell>
          <cell r="K1469">
            <v>144772235.82999998</v>
          </cell>
        </row>
        <row r="1470">
          <cell r="B1470" t="str">
            <v>R_CCm10c4_k208</v>
          </cell>
          <cell r="C1470" t="str">
            <v>Lns Hfs Indiv Other Consumer                                R_CCm10c4_k208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</row>
        <row r="1471">
          <cell r="B1471">
            <v>131180</v>
          </cell>
          <cell r="C1471" t="str">
            <v>Hfs - Real Estate - Other                                   131180</v>
          </cell>
          <cell r="D1471">
            <v>0</v>
          </cell>
          <cell r="E1471">
            <v>0</v>
          </cell>
          <cell r="F1471">
            <v>11312828.470000001</v>
          </cell>
          <cell r="G1471">
            <v>0</v>
          </cell>
          <cell r="H1471">
            <v>0</v>
          </cell>
          <cell r="I1471">
            <v>11312828.470000001</v>
          </cell>
          <cell r="J1471">
            <v>0</v>
          </cell>
          <cell r="K1471">
            <v>11312828.470000001</v>
          </cell>
        </row>
        <row r="1472">
          <cell r="B1472" t="str">
            <v>R_CCm10a5_f584</v>
          </cell>
          <cell r="C1472" t="str">
            <v>Lns Hfs Sec By Non Farm Non Resid                           R_CCm10a5_f584</v>
          </cell>
          <cell r="D1472">
            <v>0</v>
          </cell>
          <cell r="E1472">
            <v>0</v>
          </cell>
          <cell r="F1472">
            <v>11312828.470000001</v>
          </cell>
          <cell r="G1472">
            <v>0</v>
          </cell>
          <cell r="H1472">
            <v>0</v>
          </cell>
          <cell r="I1472">
            <v>11312828.470000001</v>
          </cell>
          <cell r="J1472">
            <v>0</v>
          </cell>
          <cell r="K1472">
            <v>11312828.470000001</v>
          </cell>
        </row>
        <row r="1473">
          <cell r="B1473" t="str">
            <v>R_CCm10d_f589</v>
          </cell>
          <cell r="C1473" t="str">
            <v>Lns Hfs All Other Loans                                     R_CCm10d_f589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</row>
        <row r="1474">
          <cell r="B1474" t="str">
            <v>R_CCm10a4_f583</v>
          </cell>
          <cell r="C1474" t="str">
            <v>Lns Hfs Sec By Multifam Resi                                R_CCm10a4_f583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</row>
        <row r="1475">
          <cell r="B1475" t="str">
            <v>R_C4a_5369</v>
          </cell>
          <cell r="C1475" t="str">
            <v>Loans Held For Sale                                         R_C4a_5369</v>
          </cell>
          <cell r="D1475">
            <v>78994730</v>
          </cell>
          <cell r="E1475">
            <v>78994730</v>
          </cell>
          <cell r="F1475">
            <v>171466497.13</v>
          </cell>
          <cell r="G1475">
            <v>0</v>
          </cell>
          <cell r="H1475">
            <v>0</v>
          </cell>
          <cell r="I1475">
            <v>171466497.13</v>
          </cell>
          <cell r="J1475">
            <v>0</v>
          </cell>
          <cell r="K1475">
            <v>250461227.13</v>
          </cell>
        </row>
        <row r="1476">
          <cell r="B1476">
            <v>101707</v>
          </cell>
          <cell r="C1476" t="str">
            <v>Nan Res Construction (07)                                   101707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</row>
        <row r="1477">
          <cell r="B1477">
            <v>101708</v>
          </cell>
          <cell r="C1477" t="str">
            <v>Closed Res Construction (08)                                101708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</row>
        <row r="1478">
          <cell r="B1478">
            <v>101850</v>
          </cell>
          <cell r="C1478" t="str">
            <v>1-4 Fam Tcl Const Vr A/60                                   101850</v>
          </cell>
          <cell r="D1478">
            <v>3540038.56</v>
          </cell>
          <cell r="E1478">
            <v>3540038.56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3540038.56</v>
          </cell>
        </row>
        <row r="1479">
          <cell r="B1479">
            <v>101851</v>
          </cell>
          <cell r="C1479" t="str">
            <v>P A D 1-4 F Tcl C Vr A/60                                   101851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</row>
        <row r="1480">
          <cell r="B1480">
            <v>101855</v>
          </cell>
          <cell r="C1480" t="str">
            <v>1-4 Fa Tcl C Vr A/60 Ntx                                    101855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</row>
        <row r="1481">
          <cell r="B1481">
            <v>101856</v>
          </cell>
          <cell r="C1481" t="str">
            <v>Pad 1-4 F Tcl Vr A/60 Ntx                                   101856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</row>
        <row r="1482">
          <cell r="B1482">
            <v>101860</v>
          </cell>
          <cell r="C1482" t="str">
            <v>1-4 Fam Othr Cons Vr A/60                                   101860</v>
          </cell>
          <cell r="D1482">
            <v>1488503.95</v>
          </cell>
          <cell r="E1482">
            <v>1488503.95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1488503.95</v>
          </cell>
        </row>
        <row r="1483">
          <cell r="B1483">
            <v>101861</v>
          </cell>
          <cell r="C1483" t="str">
            <v>Pu A D 1-4 F O Co Vr A/60                                   101861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</row>
        <row r="1484">
          <cell r="B1484">
            <v>101907</v>
          </cell>
          <cell r="C1484" t="str">
            <v>Nan Res Const Incompl(07)                                   101907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</row>
        <row r="1485">
          <cell r="B1485">
            <v>101908</v>
          </cell>
          <cell r="C1485" t="str">
            <v>Residencial Incomplete(08                                   101908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</row>
        <row r="1486">
          <cell r="B1486">
            <v>102970</v>
          </cell>
          <cell r="C1486" t="str">
            <v>Mtg Sbs Constr Fx Ori Prn                                   102970</v>
          </cell>
          <cell r="D1486">
            <v>8514294.8699999992</v>
          </cell>
          <cell r="E1486">
            <v>8514294.8699999992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8514294.8699999992</v>
          </cell>
        </row>
        <row r="1487">
          <cell r="B1487">
            <v>102972</v>
          </cell>
          <cell r="C1487" t="str">
            <v>Mtg Sbs Constr Arm Orig P                                   102972</v>
          </cell>
          <cell r="D1487">
            <v>20756925.129999999</v>
          </cell>
          <cell r="E1487">
            <v>20756925.129999999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20756925.129999999</v>
          </cell>
        </row>
        <row r="1488">
          <cell r="B1488">
            <v>102975</v>
          </cell>
          <cell r="C1488" t="str">
            <v>Negative Esc 1-4 Fam Cons                                   102975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</row>
        <row r="1489">
          <cell r="B1489">
            <v>102980</v>
          </cell>
          <cell r="C1489" t="str">
            <v>Contra Construc Prin Fix                                    102980</v>
          </cell>
          <cell r="D1489">
            <v>-690863.45</v>
          </cell>
          <cell r="E1489">
            <v>-690863.45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-690863.45</v>
          </cell>
        </row>
        <row r="1490">
          <cell r="B1490">
            <v>102984</v>
          </cell>
          <cell r="C1490" t="str">
            <v>Mtg Constr Negative Escr                                    102984</v>
          </cell>
          <cell r="D1490">
            <v>214707.8</v>
          </cell>
          <cell r="E1490">
            <v>214707.8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214707.8</v>
          </cell>
        </row>
        <row r="1491">
          <cell r="B1491">
            <v>109707</v>
          </cell>
          <cell r="C1491" t="str">
            <v>Nan Fasb Resconst Arm 07                                    109707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</row>
        <row r="1492">
          <cell r="B1492">
            <v>109850</v>
          </cell>
          <cell r="C1492" t="str">
            <v>Fas 1-4 Fam Tcl C Vr A/60                                   109850</v>
          </cell>
          <cell r="D1492">
            <v>-6501.82</v>
          </cell>
          <cell r="E1492">
            <v>-6501.82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-6501.82</v>
          </cell>
        </row>
        <row r="1493">
          <cell r="B1493">
            <v>111900</v>
          </cell>
          <cell r="C1493" t="str">
            <v>1-4 Famil Oth Con Fx A/60                                   111900</v>
          </cell>
          <cell r="D1493">
            <v>642195.23</v>
          </cell>
          <cell r="E1493">
            <v>642195.23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642195.23</v>
          </cell>
        </row>
        <row r="1494">
          <cell r="B1494">
            <v>111901</v>
          </cell>
          <cell r="C1494" t="str">
            <v>Pu Ac D 1-4 F O C Fx A/60                                   111901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</row>
        <row r="1495">
          <cell r="B1495">
            <v>119855</v>
          </cell>
          <cell r="C1495" t="str">
            <v>F 1-4 F Tcl C Vr A/60 Ntx                                   119855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</row>
        <row r="1496">
          <cell r="B1496">
            <v>119860</v>
          </cell>
          <cell r="C1496" t="str">
            <v>Fas 1-4 Fam Ot Co Vr A/60                                   119860</v>
          </cell>
          <cell r="D1496">
            <v>38.340000000000003</v>
          </cell>
          <cell r="E1496">
            <v>38.340000000000003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38.340000000000003</v>
          </cell>
        </row>
        <row r="1497">
          <cell r="B1497">
            <v>139901</v>
          </cell>
          <cell r="C1497" t="str">
            <v>Fas 1-4 Fam O Con Fx A/60                                   139901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</row>
        <row r="1498">
          <cell r="B1498" t="str">
            <v>R_CC1a1_F158</v>
          </cell>
          <cell r="C1498" t="str">
            <v>1?4 Family Resi Const Loans                                 R_CC1a1_F158</v>
          </cell>
          <cell r="D1498">
            <v>34459338.609999992</v>
          </cell>
          <cell r="E1498">
            <v>34459338.609999992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34459338.609999992</v>
          </cell>
        </row>
        <row r="1499">
          <cell r="B1499">
            <v>101085</v>
          </cell>
          <cell r="C1499" t="str">
            <v>Sov Land Loans Neg Escro                                    101085</v>
          </cell>
          <cell r="D1499">
            <v>231656.43</v>
          </cell>
          <cell r="E1499">
            <v>231656.43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231656.43</v>
          </cell>
        </row>
        <row r="1500">
          <cell r="B1500">
            <v>101100</v>
          </cell>
          <cell r="C1500" t="str">
            <v>Land Fx Originated                                          101100</v>
          </cell>
          <cell r="D1500">
            <v>1762633.78</v>
          </cell>
          <cell r="E1500">
            <v>1762633.78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1762633.78</v>
          </cell>
        </row>
        <row r="1501">
          <cell r="B1501">
            <v>101101</v>
          </cell>
          <cell r="C1501" t="str">
            <v>Land Alt A Arm Origin                                       101101</v>
          </cell>
          <cell r="D1501">
            <v>753098.47</v>
          </cell>
          <cell r="E1501">
            <v>753098.47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753098.47</v>
          </cell>
        </row>
        <row r="1502">
          <cell r="B1502">
            <v>101102</v>
          </cell>
          <cell r="C1502" t="str">
            <v>Land Arm Originated                                         101102</v>
          </cell>
          <cell r="D1502">
            <v>36288342.060000002</v>
          </cell>
          <cell r="E1502">
            <v>36288342.060000002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36288342.060000002</v>
          </cell>
        </row>
        <row r="1503">
          <cell r="B1503">
            <v>101103</v>
          </cell>
          <cell r="C1503" t="str">
            <v>Land Arm Purchased                                          101103</v>
          </cell>
          <cell r="D1503">
            <v>2170740.4900000002</v>
          </cell>
          <cell r="E1503">
            <v>2170740.4900000002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2170740.4900000002</v>
          </cell>
        </row>
        <row r="1504">
          <cell r="B1504">
            <v>101104</v>
          </cell>
          <cell r="C1504" t="str">
            <v>Land Fx Originated Reit                                     101104</v>
          </cell>
          <cell r="D1504">
            <v>2316178.66</v>
          </cell>
          <cell r="E1504">
            <v>2316178.66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2316178.66</v>
          </cell>
        </row>
        <row r="1505">
          <cell r="B1505">
            <v>101105</v>
          </cell>
          <cell r="C1505" t="str">
            <v>Land Arm Originated Reit                                    101105</v>
          </cell>
          <cell r="D1505">
            <v>9073796.7300000004</v>
          </cell>
          <cell r="E1505">
            <v>9073796.7300000004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9073796.7300000004</v>
          </cell>
        </row>
        <row r="1506">
          <cell r="B1506">
            <v>101106</v>
          </cell>
          <cell r="C1506" t="str">
            <v>Land Arm Purchased Reit                                     101106</v>
          </cell>
          <cell r="D1506">
            <v>418962.86</v>
          </cell>
          <cell r="E1506">
            <v>418962.86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418962.86</v>
          </cell>
        </row>
        <row r="1507">
          <cell r="B1507">
            <v>101107</v>
          </cell>
          <cell r="C1507" t="str">
            <v>Tdr Land Fx Originated                                      101107</v>
          </cell>
          <cell r="D1507">
            <v>351319.09</v>
          </cell>
          <cell r="E1507">
            <v>351319.09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351319.09</v>
          </cell>
        </row>
        <row r="1508">
          <cell r="B1508">
            <v>101201</v>
          </cell>
          <cell r="C1508" t="str">
            <v>Mtg Land Loans Part C/O'S                                   101201</v>
          </cell>
          <cell r="D1508">
            <v>-1038909.81</v>
          </cell>
          <cell r="E1508">
            <v>-1038909.81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-1038909.81</v>
          </cell>
        </row>
        <row r="1509">
          <cell r="B1509">
            <v>101202</v>
          </cell>
          <cell r="C1509" t="str">
            <v>Closed Mtg Par C/O'S Lnd R                                  101202</v>
          </cell>
          <cell r="D1509">
            <v>-294141.46000000002</v>
          </cell>
          <cell r="E1509">
            <v>-294141.46000000002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-294141.46000000002</v>
          </cell>
        </row>
        <row r="1510">
          <cell r="B1510">
            <v>101706</v>
          </cell>
          <cell r="C1510" t="str">
            <v>Nan Land Loans (06)                                         101706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</row>
        <row r="1511">
          <cell r="B1511">
            <v>102978</v>
          </cell>
          <cell r="C1511" t="str">
            <v>Negative Escrow For Land                                    102978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</row>
        <row r="1512">
          <cell r="B1512">
            <v>103090</v>
          </cell>
          <cell r="C1512" t="str">
            <v>Cre Tcl Cns Vr A/60                                         103090</v>
          </cell>
          <cell r="D1512">
            <v>837837195.26999998</v>
          </cell>
          <cell r="E1512">
            <v>837837195.26999998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837837195.26999998</v>
          </cell>
        </row>
        <row r="1513">
          <cell r="B1513">
            <v>103092</v>
          </cell>
          <cell r="C1513" t="str">
            <v>Cre Tcl Cns Vr A/6                                          103092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</row>
        <row r="1514">
          <cell r="B1514">
            <v>103190</v>
          </cell>
          <cell r="C1514" t="str">
            <v>Cre Tcl Fx A/60 Tc Sc                                       103190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</row>
        <row r="1515">
          <cell r="B1515">
            <v>103191</v>
          </cell>
          <cell r="C1515" t="str">
            <v>Fsb Cre Tcl Fx A/60 Tc Sc                                   103191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</row>
        <row r="1516">
          <cell r="B1516">
            <v>103231</v>
          </cell>
          <cell r="C1516" t="str">
            <v>Cre Oth Cns Fr A/60                                         103231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</row>
        <row r="1517">
          <cell r="B1517">
            <v>103353</v>
          </cell>
          <cell r="C1517" t="str">
            <v>Oth Cns Fr A/60 Ntx                                         103353</v>
          </cell>
          <cell r="D1517">
            <v>93283.75</v>
          </cell>
          <cell r="E1517">
            <v>93283.75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93283.75</v>
          </cell>
        </row>
        <row r="1518">
          <cell r="B1518">
            <v>103438</v>
          </cell>
          <cell r="C1518" t="str">
            <v>Closed Nan Com Construction (38)                            103438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</row>
        <row r="1519">
          <cell r="B1519">
            <v>103439</v>
          </cell>
          <cell r="C1519" t="str">
            <v>Nan Com Land (39)                                           103439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</row>
        <row r="1520">
          <cell r="B1520">
            <v>103448</v>
          </cell>
          <cell r="C1520" t="str">
            <v>Closed Nan Com Constr Fixed 48                              103448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</row>
        <row r="1521">
          <cell r="B1521">
            <v>103449</v>
          </cell>
          <cell r="C1521" t="str">
            <v>Closed Nan Com Land Fixed 49                                103449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</row>
        <row r="1522">
          <cell r="B1522">
            <v>106100</v>
          </cell>
          <cell r="C1522" t="str">
            <v>Fsb Land Fx Originated                                      106100</v>
          </cell>
          <cell r="D1522">
            <v>91008.26</v>
          </cell>
          <cell r="E1522">
            <v>91008.26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91008.26</v>
          </cell>
        </row>
        <row r="1523">
          <cell r="B1523">
            <v>106101</v>
          </cell>
          <cell r="C1523" t="str">
            <v>Closed Fsb Land Alt A Arm                                   106101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</row>
        <row r="1524">
          <cell r="B1524">
            <v>106103</v>
          </cell>
          <cell r="C1524" t="str">
            <v>Fsb Land Arm Purchased                                      106103</v>
          </cell>
          <cell r="D1524">
            <v>1364.4</v>
          </cell>
          <cell r="E1524">
            <v>1364.4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1364.4</v>
          </cell>
        </row>
        <row r="1525">
          <cell r="B1525">
            <v>106104</v>
          </cell>
          <cell r="C1525" t="str">
            <v>Fsb Land Fx Origin Reit                                     106104</v>
          </cell>
          <cell r="D1525">
            <v>33659.83</v>
          </cell>
          <cell r="E1525">
            <v>33659.83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33659.83</v>
          </cell>
        </row>
        <row r="1526">
          <cell r="B1526">
            <v>106105</v>
          </cell>
          <cell r="C1526" t="str">
            <v>Closed Fsb Land Arm Origi                                   106105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</row>
        <row r="1527">
          <cell r="B1527">
            <v>106106</v>
          </cell>
          <cell r="C1527" t="str">
            <v>Fsb Land Arm Purchased Reit                                 106106</v>
          </cell>
          <cell r="D1527">
            <v>147.72</v>
          </cell>
          <cell r="E1527">
            <v>147.72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147.72</v>
          </cell>
        </row>
        <row r="1528">
          <cell r="B1528">
            <v>106107</v>
          </cell>
          <cell r="C1528" t="str">
            <v>Closed Fsb Tdr Land Fx Or                                   106107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</row>
        <row r="1529">
          <cell r="B1529">
            <v>106302</v>
          </cell>
          <cell r="C1529" t="str">
            <v>Closed Fsb Land Arm Origi                                   106302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</row>
        <row r="1530">
          <cell r="B1530">
            <v>109337</v>
          </cell>
          <cell r="C1530" t="str">
            <v>Pur Act Dis Oth Const Var                                   109337</v>
          </cell>
          <cell r="D1530">
            <v>796.88</v>
          </cell>
          <cell r="E1530">
            <v>796.88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796.88</v>
          </cell>
        </row>
        <row r="1531">
          <cell r="B1531">
            <v>109438</v>
          </cell>
          <cell r="C1531" t="str">
            <v>Closed Fasb Comm Constr Vr 38                               109438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</row>
        <row r="1532">
          <cell r="B1532">
            <v>109439</v>
          </cell>
          <cell r="C1532" t="str">
            <v>Fasb Comm Land Vr 39                                        109439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</row>
        <row r="1533">
          <cell r="B1533">
            <v>109448</v>
          </cell>
          <cell r="C1533" t="str">
            <v>Closed Fasb Comm Constr Fixed 48                            109448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</row>
        <row r="1534">
          <cell r="B1534">
            <v>109449</v>
          </cell>
          <cell r="C1534" t="str">
            <v>Closed Fasb Comm Land Fixed 49                              109449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</row>
        <row r="1535">
          <cell r="B1535">
            <v>109690</v>
          </cell>
          <cell r="C1535" t="str">
            <v>Fasb Cre Tcl Cms Vr A/60                                    109690</v>
          </cell>
          <cell r="D1535">
            <v>-5123368.4000000004</v>
          </cell>
          <cell r="E1535">
            <v>-5123368.4000000004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-5123368.4000000004</v>
          </cell>
        </row>
        <row r="1536">
          <cell r="B1536">
            <v>109692</v>
          </cell>
          <cell r="C1536" t="str">
            <v>F Cre Tcl Cns Vr A/60 Ntx                                   109692</v>
          </cell>
          <cell r="D1536">
            <v>-12095.41</v>
          </cell>
          <cell r="E1536">
            <v>-12095.41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-12095.41</v>
          </cell>
        </row>
        <row r="1537">
          <cell r="B1537">
            <v>109706</v>
          </cell>
          <cell r="C1537" t="str">
            <v>Nan Fasb Res Land Arm 06                                    109706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</row>
        <row r="1538">
          <cell r="B1538">
            <v>109724</v>
          </cell>
          <cell r="C1538" t="str">
            <v>Ln Fee Storage-Const Loan                                   109724</v>
          </cell>
          <cell r="D1538">
            <v>-570000</v>
          </cell>
          <cell r="E1538">
            <v>-570000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-570000</v>
          </cell>
        </row>
        <row r="1539">
          <cell r="B1539">
            <v>109831</v>
          </cell>
          <cell r="C1539" t="str">
            <v>Fasb Cre Oth Cns Fr A/60                                    109831</v>
          </cell>
          <cell r="D1539">
            <v>1160.7</v>
          </cell>
          <cell r="E1539">
            <v>1160.7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1160.7</v>
          </cell>
        </row>
        <row r="1540">
          <cell r="B1540">
            <v>109837</v>
          </cell>
          <cell r="C1540" t="str">
            <v>Fasb Cre Oth Cns Vr A/60                                    109837</v>
          </cell>
          <cell r="D1540">
            <v>-172221.78</v>
          </cell>
          <cell r="E1540">
            <v>-172221.78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-172221.78</v>
          </cell>
        </row>
        <row r="1541">
          <cell r="B1541">
            <v>109953</v>
          </cell>
          <cell r="C1541" t="str">
            <v>F Oth Cns Fr A/60 Ntx                                       109953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</row>
        <row r="1542">
          <cell r="B1542">
            <v>127033</v>
          </cell>
          <cell r="C1542" t="str">
            <v>Chrysler Cap Principal Cnstrn                               127033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</row>
        <row r="1543">
          <cell r="B1543">
            <v>129133</v>
          </cell>
          <cell r="C1543" t="str">
            <v>Chrysler Cap Fasb Def Fees Cnstrn                           129133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</row>
        <row r="1544">
          <cell r="B1544">
            <v>131157</v>
          </cell>
          <cell r="C1544" t="str">
            <v>Real Estate Rec - Construction                              131157</v>
          </cell>
          <cell r="D1544">
            <v>0</v>
          </cell>
          <cell r="E1544">
            <v>0</v>
          </cell>
          <cell r="F1544">
            <v>3820463.27</v>
          </cell>
          <cell r="G1544">
            <v>0</v>
          </cell>
          <cell r="H1544">
            <v>0</v>
          </cell>
          <cell r="I1544">
            <v>3820463.27</v>
          </cell>
          <cell r="J1544">
            <v>0</v>
          </cell>
          <cell r="K1544">
            <v>3820463.27</v>
          </cell>
        </row>
        <row r="1545">
          <cell r="B1545" t="str">
            <v>R_CC1a2_F159</v>
          </cell>
          <cell r="C1545" t="str">
            <v>Other Constloans And All Land Devel                         R_CC1a2_F159</v>
          </cell>
          <cell r="D1545">
            <v>884214608.5200001</v>
          </cell>
          <cell r="E1545">
            <v>884214608.5200001</v>
          </cell>
          <cell r="F1545">
            <v>3820463.27</v>
          </cell>
          <cell r="G1545">
            <v>0</v>
          </cell>
          <cell r="H1545">
            <v>0</v>
          </cell>
          <cell r="I1545">
            <v>3820463.27</v>
          </cell>
          <cell r="J1545">
            <v>0</v>
          </cell>
          <cell r="K1545">
            <v>888035071.79000008</v>
          </cell>
        </row>
        <row r="1546">
          <cell r="B1546" t="str">
            <v>R_CC1a</v>
          </cell>
          <cell r="C1546" t="str">
            <v>Const, Land Devel, Other Land Loans                         R_CC1a</v>
          </cell>
          <cell r="D1546">
            <v>918673947.13000011</v>
          </cell>
          <cell r="E1546">
            <v>918673947.13000011</v>
          </cell>
          <cell r="F1546">
            <v>3820463.27</v>
          </cell>
          <cell r="G1546">
            <v>0</v>
          </cell>
          <cell r="H1546">
            <v>0</v>
          </cell>
          <cell r="I1546">
            <v>3820463.27</v>
          </cell>
          <cell r="J1546">
            <v>0</v>
          </cell>
          <cell r="K1546">
            <v>922494410.4000001</v>
          </cell>
        </row>
        <row r="1547">
          <cell r="B1547">
            <v>101137</v>
          </cell>
          <cell r="C1547" t="str">
            <v>Closed Secured By Farmland (37)                             101137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</row>
        <row r="1548">
          <cell r="B1548" t="str">
            <v>R_CC1b_1420</v>
          </cell>
          <cell r="C1548" t="str">
            <v>Secured By Farmland                                         R_CC1b_1420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</row>
        <row r="1549">
          <cell r="B1549">
            <v>120026</v>
          </cell>
          <cell r="C1549" t="str">
            <v>Closed E-Trade Re-Purch Discount                            120026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</row>
        <row r="1550">
          <cell r="B1550">
            <v>120045</v>
          </cell>
          <cell r="C1550" t="str">
            <v>Closed Fasb In Process Equity Ln                            120045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</row>
        <row r="1551">
          <cell r="B1551">
            <v>122034</v>
          </cell>
          <cell r="C1551" t="str">
            <v>Closed Sfc Heloc Ne - 234                                   122034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</row>
        <row r="1552">
          <cell r="B1552">
            <v>122036</v>
          </cell>
          <cell r="C1552" t="str">
            <v>Closed Sfc Heloc 100+ Ne - 236                              122036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</row>
        <row r="1553">
          <cell r="B1553">
            <v>122037</v>
          </cell>
          <cell r="C1553" t="str">
            <v>Heloc 1st Lien Fixed                                        122037</v>
          </cell>
          <cell r="D1553">
            <v>1655866.13</v>
          </cell>
          <cell r="E1553">
            <v>1655866.13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1655866.13</v>
          </cell>
        </row>
        <row r="1554">
          <cell r="B1554">
            <v>122038</v>
          </cell>
          <cell r="C1554" t="str">
            <v>Closed Heloc 1st Lien Fix                                   122038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</row>
        <row r="1555">
          <cell r="B1555">
            <v>122040</v>
          </cell>
          <cell r="C1555" t="str">
            <v>Heloc 1st Lien Fixed(A98)                                   122040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</row>
        <row r="1556">
          <cell r="B1556">
            <v>122080</v>
          </cell>
          <cell r="C1556" t="str">
            <v>Quart Reclass Loc In Proc                                   122080</v>
          </cell>
          <cell r="D1556">
            <v>-5692976.7999999998</v>
          </cell>
          <cell r="E1556">
            <v>-5692976.7999999998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-5692976.7999999998</v>
          </cell>
        </row>
        <row r="1557">
          <cell r="B1557">
            <v>122082</v>
          </cell>
          <cell r="C1557" t="str">
            <v>Closed Equity Line Secure                                   122082</v>
          </cell>
          <cell r="D1557">
            <v>-3114723.29</v>
          </cell>
          <cell r="E1557">
            <v>-3114723.29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-3114723.29</v>
          </cell>
        </row>
        <row r="1558">
          <cell r="B1558">
            <v>122083</v>
          </cell>
          <cell r="C1558" t="str">
            <v>Closed Home Equity Loans                                    122083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</row>
        <row r="1559">
          <cell r="B1559">
            <v>122085</v>
          </cell>
          <cell r="C1559" t="str">
            <v>Cont Prn Co Eq Ln 1st Lien Simint V                         122085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</row>
        <row r="1560">
          <cell r="B1560">
            <v>122099</v>
          </cell>
          <cell r="C1560" t="str">
            <v>Cont Prn Co He Ln 2nd Lien Simp Int                         122099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</row>
        <row r="1561">
          <cell r="B1561">
            <v>122184</v>
          </cell>
          <cell r="C1561" t="str">
            <v>Heloc 1st Lien Variable                                     122184</v>
          </cell>
          <cell r="D1561">
            <v>2185110569.0500002</v>
          </cell>
          <cell r="E1561">
            <v>2185110569.0500002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2185110569.0500002</v>
          </cell>
        </row>
        <row r="1562">
          <cell r="B1562">
            <v>122185</v>
          </cell>
          <cell r="C1562" t="str">
            <v>Closed Heloc 1st Lien Var                                   122185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</row>
        <row r="1563">
          <cell r="B1563">
            <v>122190</v>
          </cell>
          <cell r="C1563" t="str">
            <v>Heloc 2nd Lien Variable                                     122190</v>
          </cell>
          <cell r="D1563">
            <v>3102095735.1100001</v>
          </cell>
          <cell r="E1563">
            <v>3102095735.1100001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3102095735.1100001</v>
          </cell>
        </row>
        <row r="1564">
          <cell r="B1564">
            <v>122191</v>
          </cell>
          <cell r="C1564" t="str">
            <v>Heloc 2nd Lien Fixed                                        122191</v>
          </cell>
          <cell r="D1564">
            <v>1919954.66</v>
          </cell>
          <cell r="E1564">
            <v>1919954.66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1919954.66</v>
          </cell>
        </row>
        <row r="1565">
          <cell r="B1565">
            <v>122192</v>
          </cell>
          <cell r="C1565" t="str">
            <v>Closed Heloc 2nd Lien Fix                                   122192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</row>
        <row r="1566">
          <cell r="B1566">
            <v>122193</v>
          </cell>
          <cell r="C1566" t="str">
            <v>Closed Heloc 2nd Lien Var                                   122193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</row>
        <row r="1567">
          <cell r="B1567">
            <v>122194</v>
          </cell>
          <cell r="C1567" t="str">
            <v>Ch7 Bkrtcy Heloc 2nd                                        122194</v>
          </cell>
          <cell r="D1567">
            <v>-4134781.47</v>
          </cell>
          <cell r="E1567">
            <v>-4134781.47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-4134781.47</v>
          </cell>
        </row>
        <row r="1568">
          <cell r="B1568">
            <v>122195</v>
          </cell>
          <cell r="C1568" t="str">
            <v>Heloc 2nd Lien Varia(A98)                                   122195</v>
          </cell>
          <cell r="D1568">
            <v>-96090096.989999995</v>
          </cell>
          <cell r="E1568">
            <v>-96090096.989999995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-96090096.989999995</v>
          </cell>
        </row>
        <row r="1569">
          <cell r="B1569">
            <v>122234</v>
          </cell>
          <cell r="C1569" t="str">
            <v>Closed Sfc Heloc Ma - 234                                   122234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</row>
        <row r="1570">
          <cell r="B1570">
            <v>122235</v>
          </cell>
          <cell r="C1570" t="str">
            <v>Closed Sfc Heloc 90+ Ma - 235                               122235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</row>
        <row r="1571">
          <cell r="B1571">
            <v>122236</v>
          </cell>
          <cell r="C1571" t="str">
            <v>Closed Sfc Heloc 100+ Ma - 236                              122236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</row>
        <row r="1572">
          <cell r="B1572">
            <v>122237</v>
          </cell>
          <cell r="C1572" t="str">
            <v>Closed Sfc Heloc Pmi Ma - 237                               122237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</row>
        <row r="1573">
          <cell r="B1573">
            <v>122286</v>
          </cell>
          <cell r="C1573" t="str">
            <v>Heloc 1st Lien Varia(A98)                                   122286</v>
          </cell>
          <cell r="D1573">
            <v>-10812807.27</v>
          </cell>
          <cell r="E1573">
            <v>-10812807.27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-10812807.27</v>
          </cell>
        </row>
        <row r="1574">
          <cell r="B1574">
            <v>122294</v>
          </cell>
          <cell r="C1574" t="str">
            <v>Heloc 2nd Lien Fixd(A98)                                    122294</v>
          </cell>
          <cell r="D1574">
            <v>-476409.24</v>
          </cell>
          <cell r="E1574">
            <v>-476409.24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-476409.24</v>
          </cell>
        </row>
        <row r="1575">
          <cell r="B1575">
            <v>122400</v>
          </cell>
          <cell r="C1575" t="str">
            <v>Closed Loc Prin Rate Lock                                   122400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</row>
        <row r="1576">
          <cell r="B1576">
            <v>122401</v>
          </cell>
          <cell r="C1576" t="str">
            <v>Closed Loc Prin Rate Lock                                   122401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</row>
        <row r="1577">
          <cell r="B1577">
            <v>122402</v>
          </cell>
          <cell r="C1577" t="str">
            <v>Closed Loc Prin Rate Lock                                   122402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</row>
        <row r="1578">
          <cell r="B1578">
            <v>122403</v>
          </cell>
          <cell r="C1578" t="str">
            <v>Closed Loc Prin Rate Lock                                   122403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</row>
        <row r="1579">
          <cell r="B1579">
            <v>122487</v>
          </cell>
          <cell r="C1579" t="str">
            <v>Closed Fs Fixed He Purchased Lns                            122487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</row>
        <row r="1580">
          <cell r="B1580">
            <v>123000</v>
          </cell>
          <cell r="C1580" t="str">
            <v>Ch7 Bkrtcy He 2nd                                           123000</v>
          </cell>
          <cell r="D1580">
            <v>-4905272.8099999996</v>
          </cell>
          <cell r="E1580">
            <v>-4905272.8099999996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-4905272.8099999996</v>
          </cell>
        </row>
        <row r="1581">
          <cell r="B1581">
            <v>123044</v>
          </cell>
          <cell r="C1581" t="str">
            <v>Closed Fcs Hud Title 1                                      123044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</row>
        <row r="1582">
          <cell r="B1582">
            <v>123147</v>
          </cell>
          <cell r="C1582" t="str">
            <v>Closed Hud Title 1 - Il                                     123147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</row>
        <row r="1583">
          <cell r="B1583">
            <v>123491</v>
          </cell>
          <cell r="C1583" t="str">
            <v>Closed Fs Sched Prem He Purch                               123491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</row>
        <row r="1584">
          <cell r="B1584">
            <v>124213</v>
          </cell>
          <cell r="C1584" t="str">
            <v>Closed Pm Loc Unsecured                                     124213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</row>
        <row r="1585">
          <cell r="B1585">
            <v>124232</v>
          </cell>
          <cell r="C1585" t="str">
            <v>Revl Open Sec By 1-4fam(32)                                 124232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</row>
        <row r="1586">
          <cell r="B1586">
            <v>124241</v>
          </cell>
          <cell r="C1586" t="str">
            <v>Closed Pm Equity Line                                       124241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</row>
        <row r="1587">
          <cell r="B1587">
            <v>125066</v>
          </cell>
          <cell r="C1587" t="str">
            <v>Heloc Pur Caf                                               125066</v>
          </cell>
          <cell r="D1587">
            <v>35179770.840000004</v>
          </cell>
          <cell r="E1587">
            <v>35179770.840000004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35179770.840000004</v>
          </cell>
        </row>
        <row r="1588">
          <cell r="B1588">
            <v>125067</v>
          </cell>
          <cell r="C1588" t="str">
            <v>Purchased Heloc Premium                                     125067</v>
          </cell>
          <cell r="D1588">
            <v>816418.75</v>
          </cell>
          <cell r="E1588">
            <v>816418.75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816418.75</v>
          </cell>
        </row>
        <row r="1589">
          <cell r="B1589">
            <v>125671</v>
          </cell>
          <cell r="C1589" t="str">
            <v>Deferred Principal He                                       125671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</row>
        <row r="1590">
          <cell r="B1590">
            <v>125861</v>
          </cell>
          <cell r="C1590" t="str">
            <v>Nan Home Equity-Fix(61)                                     125861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</row>
        <row r="1591">
          <cell r="B1591">
            <v>125862</v>
          </cell>
          <cell r="C1591" t="str">
            <v>Closed Equityábridgeálnáfx(68)                              125862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</row>
        <row r="1592">
          <cell r="B1592">
            <v>125871</v>
          </cell>
          <cell r="C1592" t="str">
            <v>Nan Home Equity (71)                                        125871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</row>
        <row r="1593">
          <cell r="B1593">
            <v>129037</v>
          </cell>
          <cell r="C1593" t="str">
            <v>Fasb Heloc 1st Lien Fixed                                   129037</v>
          </cell>
          <cell r="D1593">
            <v>8440.0400000000009</v>
          </cell>
          <cell r="E1593">
            <v>8440.0400000000009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8440.0400000000009</v>
          </cell>
        </row>
        <row r="1594">
          <cell r="B1594">
            <v>129522</v>
          </cell>
          <cell r="C1594" t="str">
            <v>Closed Fasb Sfc Heloc Ma - 234                              129522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</row>
        <row r="1595">
          <cell r="B1595">
            <v>129523</v>
          </cell>
          <cell r="C1595" t="str">
            <v>Closed Fasb Sfc Heloc 90+ Ma-235                            129523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</row>
        <row r="1596">
          <cell r="B1596">
            <v>129570</v>
          </cell>
          <cell r="C1596" t="str">
            <v>Closed Fasb Equity Pmt - 231                                129570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</row>
        <row r="1597">
          <cell r="B1597">
            <v>129579</v>
          </cell>
          <cell r="C1597" t="str">
            <v>Closed Fasb Equity Pmi 231 -Ne                              129579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</row>
        <row r="1598">
          <cell r="B1598">
            <v>129590</v>
          </cell>
          <cell r="C1598" t="str">
            <v>Fasb Heloc 2nd Lien Varia                                   129590</v>
          </cell>
          <cell r="D1598">
            <v>21085474.379999999</v>
          </cell>
          <cell r="E1598">
            <v>21085474.379999999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21085474.379999999</v>
          </cell>
        </row>
        <row r="1599">
          <cell r="B1599">
            <v>129602</v>
          </cell>
          <cell r="C1599" t="str">
            <v>Closed Fasb Equity Line - 221                               129602</v>
          </cell>
          <cell r="D1599">
            <v>-1054.21</v>
          </cell>
          <cell r="E1599">
            <v>-1054.21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-1054.21</v>
          </cell>
        </row>
        <row r="1600">
          <cell r="B1600">
            <v>129647</v>
          </cell>
          <cell r="C1600" t="str">
            <v>Fasb Home Equity Var 61                                     129647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</row>
        <row r="1601">
          <cell r="B1601">
            <v>129689</v>
          </cell>
          <cell r="C1601" t="str">
            <v>Closed Fasb 91 Online                                       129689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</row>
        <row r="1602">
          <cell r="B1602">
            <v>129784</v>
          </cell>
          <cell r="C1602" t="str">
            <v>Fasb Heloc 1st Lien Varia                                   129784</v>
          </cell>
          <cell r="D1602">
            <v>13538008.029999999</v>
          </cell>
          <cell r="E1602">
            <v>13538008.029999999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13538008.029999999</v>
          </cell>
        </row>
        <row r="1603">
          <cell r="B1603">
            <v>129891</v>
          </cell>
          <cell r="C1603" t="str">
            <v>Fasb Heloc 2nd Lien Fix                                     129891</v>
          </cell>
          <cell r="D1603">
            <v>21085.25</v>
          </cell>
          <cell r="E1603">
            <v>21085.25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21085.25</v>
          </cell>
        </row>
        <row r="1604">
          <cell r="B1604" t="str">
            <v>R_CC1c1_1797</v>
          </cell>
          <cell r="C1604" t="str">
            <v>Revolving, Open-End Loans Sec By 1?                         R_CC1c1_1797</v>
          </cell>
          <cell r="D1604">
            <v>5236203200.1599998</v>
          </cell>
          <cell r="E1604">
            <v>5236203200.1599998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5236203200.1599998</v>
          </cell>
        </row>
        <row r="1605">
          <cell r="B1605">
            <v>101031</v>
          </cell>
          <cell r="C1605" t="str">
            <v>Closed Mtg Fix Purchase Acctg                               101031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</row>
        <row r="1606">
          <cell r="B1606">
            <v>101032</v>
          </cell>
          <cell r="C1606" t="str">
            <v>Closed Mtg Arm Purchase Acctg                               101032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</row>
        <row r="1607">
          <cell r="B1607">
            <v>101038</v>
          </cell>
          <cell r="C1607" t="str">
            <v>Mtg Sov Port Neg Escrow                                     101038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</row>
        <row r="1608">
          <cell r="B1608">
            <v>101040</v>
          </cell>
          <cell r="C1608" t="str">
            <v>Mtg Sbs Reit Fsd Orig Prn                                   101040</v>
          </cell>
          <cell r="D1608">
            <v>66793775.490000002</v>
          </cell>
          <cell r="E1608">
            <v>66793775.490000002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66793775.490000002</v>
          </cell>
        </row>
        <row r="1609">
          <cell r="B1609">
            <v>101041</v>
          </cell>
          <cell r="C1609" t="str">
            <v>Mtg Sbs Reit-Nj Fxd Org P                                   101041</v>
          </cell>
          <cell r="D1609">
            <v>3666251.2</v>
          </cell>
          <cell r="E1609">
            <v>3666251.2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3666251.2</v>
          </cell>
        </row>
        <row r="1610">
          <cell r="B1610">
            <v>101042</v>
          </cell>
          <cell r="C1610" t="str">
            <v>Mtg Sbs Reit Fxd Purch Pr                                   101042</v>
          </cell>
          <cell r="D1610">
            <v>2580697.5099999998</v>
          </cell>
          <cell r="E1610">
            <v>2580697.5099999998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2580697.5099999998</v>
          </cell>
        </row>
        <row r="1611">
          <cell r="B1611">
            <v>101043</v>
          </cell>
          <cell r="C1611" t="str">
            <v>Mtg Sbs Reit-Nj Fx Pur Pr                                   101043</v>
          </cell>
          <cell r="D1611">
            <v>293802.73</v>
          </cell>
          <cell r="E1611">
            <v>293802.73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293802.73</v>
          </cell>
        </row>
        <row r="1612">
          <cell r="B1612">
            <v>101046</v>
          </cell>
          <cell r="C1612" t="str">
            <v>Mtg Sbs Reit Arm Org Prin                                   101046</v>
          </cell>
          <cell r="D1612">
            <v>463363074.79000002</v>
          </cell>
          <cell r="E1612">
            <v>463363074.79000002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463363074.79000002</v>
          </cell>
        </row>
        <row r="1613">
          <cell r="B1613">
            <v>101047</v>
          </cell>
          <cell r="C1613" t="str">
            <v>Mtg Sbs Reit-Nj Arm Org P                                   101047</v>
          </cell>
          <cell r="D1613">
            <v>247113.28</v>
          </cell>
          <cell r="E1613">
            <v>247113.28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247113.28</v>
          </cell>
        </row>
        <row r="1614">
          <cell r="B1614">
            <v>101048</v>
          </cell>
          <cell r="C1614" t="str">
            <v>Mtg Sbs Reit Arm Purch Pr                                   101048</v>
          </cell>
          <cell r="D1614">
            <v>110185233.67</v>
          </cell>
          <cell r="E1614">
            <v>110185233.67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110185233.67</v>
          </cell>
        </row>
        <row r="1615">
          <cell r="B1615">
            <v>101049</v>
          </cell>
          <cell r="C1615" t="str">
            <v>Mtg Sbs Reit-Nj Arm Pur P                                   101049</v>
          </cell>
          <cell r="D1615">
            <v>5025802.26</v>
          </cell>
          <cell r="E1615">
            <v>5025802.26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5025802.26</v>
          </cell>
        </row>
        <row r="1616">
          <cell r="B1616">
            <v>101080</v>
          </cell>
          <cell r="C1616" t="str">
            <v>Mtg Prin-Owned &amp; Serviced                                   101080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</row>
        <row r="1617">
          <cell r="B1617">
            <v>101081</v>
          </cell>
          <cell r="C1617" t="str">
            <v>1-4 Family Fx A/60                                          101081</v>
          </cell>
          <cell r="D1617">
            <v>40282584.479999997</v>
          </cell>
          <cell r="E1617">
            <v>40282584.479999997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40282584.479999997</v>
          </cell>
        </row>
        <row r="1618">
          <cell r="B1618">
            <v>101082</v>
          </cell>
          <cell r="C1618" t="str">
            <v>1-4 Family Vr Other                                         101082</v>
          </cell>
          <cell r="D1618">
            <v>4321342.5</v>
          </cell>
          <cell r="E1618">
            <v>4321342.5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4321342.5</v>
          </cell>
        </row>
        <row r="1619">
          <cell r="B1619">
            <v>101083</v>
          </cell>
          <cell r="C1619" t="str">
            <v>Pur Act D 1-4 Fam Fx A/60                                   101083</v>
          </cell>
          <cell r="D1619">
            <v>63.45</v>
          </cell>
          <cell r="E1619">
            <v>63.45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63.45</v>
          </cell>
        </row>
        <row r="1620">
          <cell r="B1620">
            <v>101084</v>
          </cell>
          <cell r="C1620" t="str">
            <v>1-4 Family Vr A/60                                          101084</v>
          </cell>
          <cell r="D1620">
            <v>59130168.420000002</v>
          </cell>
          <cell r="E1620">
            <v>59130168.420000002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59130168.420000002</v>
          </cell>
        </row>
        <row r="1621">
          <cell r="B1621">
            <v>101090</v>
          </cell>
          <cell r="C1621" t="str">
            <v>1-4 Family Fx Other                                         101090</v>
          </cell>
          <cell r="D1621">
            <v>1044817.67</v>
          </cell>
          <cell r="E1621">
            <v>1044817.67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1044817.67</v>
          </cell>
        </row>
        <row r="1622">
          <cell r="B1622">
            <v>101091</v>
          </cell>
          <cell r="C1622" t="str">
            <v>Pur Act D 1-4 Fam Fx Othr                                   101091</v>
          </cell>
          <cell r="D1622">
            <v>-4260.16</v>
          </cell>
          <cell r="E1622">
            <v>-4260.16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-4260.16</v>
          </cell>
        </row>
        <row r="1623">
          <cell r="B1623">
            <v>101092</v>
          </cell>
          <cell r="C1623" t="str">
            <v>Interco Premium Mtg Lns                                     101092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</row>
        <row r="1624">
          <cell r="B1624">
            <v>101138</v>
          </cell>
          <cell r="C1624" t="str">
            <v>Mtg Sbs Fxd Orig Prin                                       101138</v>
          </cell>
          <cell r="D1624">
            <v>5428691300.75</v>
          </cell>
          <cell r="E1624">
            <v>5428691300.75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5428691300.75</v>
          </cell>
        </row>
        <row r="1625">
          <cell r="B1625">
            <v>101139</v>
          </cell>
          <cell r="C1625" t="str">
            <v>Mtg Sbs Biw Fxd Orig Prin                                   101139</v>
          </cell>
          <cell r="D1625">
            <v>19051835.949999999</v>
          </cell>
          <cell r="E1625">
            <v>19051835.949999999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19051835.949999999</v>
          </cell>
        </row>
        <row r="1626">
          <cell r="B1626">
            <v>101140</v>
          </cell>
          <cell r="C1626" t="str">
            <v>Mtg Sbs Int Only Fx Or Pr                                   101140</v>
          </cell>
          <cell r="D1626">
            <v>110710339.04000001</v>
          </cell>
          <cell r="E1626">
            <v>110710339.04000001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110710339.04000001</v>
          </cell>
        </row>
        <row r="1627">
          <cell r="B1627">
            <v>101141</v>
          </cell>
          <cell r="C1627" t="str">
            <v>Mtg Sbs Fxd Purch Prin                                      101141</v>
          </cell>
          <cell r="D1627">
            <v>565174126.90999997</v>
          </cell>
          <cell r="E1627">
            <v>565174126.90999997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565174126.90999997</v>
          </cell>
        </row>
        <row r="1628">
          <cell r="B1628">
            <v>101142</v>
          </cell>
          <cell r="C1628" t="str">
            <v>Mtg Sbs Biw Fxd Purch Pri                                   101142</v>
          </cell>
          <cell r="D1628">
            <v>128062.52</v>
          </cell>
          <cell r="E1628">
            <v>128062.52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128062.52</v>
          </cell>
        </row>
        <row r="1629">
          <cell r="B1629">
            <v>101143</v>
          </cell>
          <cell r="C1629" t="str">
            <v>Mtg Sbs Int Only Fx Pur P                                   101143</v>
          </cell>
          <cell r="D1629">
            <v>4009398.67</v>
          </cell>
          <cell r="E1629">
            <v>4009398.67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4009398.67</v>
          </cell>
        </row>
        <row r="1630">
          <cell r="B1630">
            <v>101144</v>
          </cell>
          <cell r="C1630" t="str">
            <v>Mtg Sbs Arm Orig Prin                                       101144</v>
          </cell>
          <cell r="D1630">
            <v>1546232258.4100001</v>
          </cell>
          <cell r="E1630">
            <v>1546232258.4100001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1546232258.4100001</v>
          </cell>
        </row>
        <row r="1631">
          <cell r="B1631">
            <v>101145</v>
          </cell>
          <cell r="C1631" t="str">
            <v>Mtg Sbs Biw Arm Orig Prin                                   101145</v>
          </cell>
          <cell r="D1631">
            <v>956091.37</v>
          </cell>
          <cell r="E1631">
            <v>956091.37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956091.37</v>
          </cell>
        </row>
        <row r="1632">
          <cell r="B1632">
            <v>101146</v>
          </cell>
          <cell r="C1632" t="str">
            <v>Mtg Sbs Int Only Arm O Pr                                   101146</v>
          </cell>
          <cell r="D1632">
            <v>77942318.129999995</v>
          </cell>
          <cell r="E1632">
            <v>77942318.129999995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77942318.129999995</v>
          </cell>
        </row>
        <row r="1633">
          <cell r="B1633">
            <v>101147</v>
          </cell>
          <cell r="C1633" t="str">
            <v>Mtg Sbs Arm Purch Prin                                      101147</v>
          </cell>
          <cell r="D1633">
            <v>185179648.38</v>
          </cell>
          <cell r="E1633">
            <v>185179648.38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185179648.38</v>
          </cell>
        </row>
        <row r="1634">
          <cell r="B1634">
            <v>101149</v>
          </cell>
          <cell r="C1634" t="str">
            <v>Mtg Sbs Int Only Arm P Pr                                   101149</v>
          </cell>
          <cell r="D1634">
            <v>5153058.25</v>
          </cell>
          <cell r="E1634">
            <v>5153058.25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5153058.25</v>
          </cell>
        </row>
        <row r="1635">
          <cell r="B1635">
            <v>101150</v>
          </cell>
          <cell r="C1635" t="str">
            <v>Contra Sov Prin Fixed                                       101150</v>
          </cell>
          <cell r="D1635">
            <v>-122187355.43000001</v>
          </cell>
          <cell r="E1635">
            <v>-122187355.43000001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-122187355.43000001</v>
          </cell>
        </row>
        <row r="1636">
          <cell r="B1636">
            <v>101158</v>
          </cell>
          <cell r="C1636" t="str">
            <v>Deferred Principal                                          101158</v>
          </cell>
          <cell r="D1636">
            <v>11955393.33</v>
          </cell>
          <cell r="E1636">
            <v>11955393.33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11955393.33</v>
          </cell>
        </row>
        <row r="1637">
          <cell r="B1637">
            <v>101159</v>
          </cell>
          <cell r="C1637" t="str">
            <v>Mod Capitalization                                          101159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</row>
        <row r="1638">
          <cell r="B1638">
            <v>101160</v>
          </cell>
          <cell r="C1638" t="str">
            <v>Contra Reit Prin Fix                                        101160</v>
          </cell>
          <cell r="D1638">
            <v>-884849.15</v>
          </cell>
          <cell r="E1638">
            <v>-884849.15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-884849.15</v>
          </cell>
        </row>
        <row r="1639">
          <cell r="B1639">
            <v>101182</v>
          </cell>
          <cell r="C1639" t="str">
            <v>Fasb 1-4 Family Vr Other                                    101182</v>
          </cell>
          <cell r="D1639">
            <v>1904.75</v>
          </cell>
          <cell r="E1639">
            <v>1904.75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1904.75</v>
          </cell>
        </row>
        <row r="1640">
          <cell r="B1640">
            <v>101184</v>
          </cell>
          <cell r="C1640" t="str">
            <v>Fasb 1-4 Family Vr A/60                                     101184</v>
          </cell>
          <cell r="D1640">
            <v>-151474.89000000001</v>
          </cell>
          <cell r="E1640">
            <v>-151474.89000000001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-151474.89000000001</v>
          </cell>
        </row>
        <row r="1641">
          <cell r="B1641">
            <v>101215</v>
          </cell>
          <cell r="C1641" t="str">
            <v>Mtg New Loan Disburse                                       101215</v>
          </cell>
          <cell r="D1641">
            <v>46909861.439999998</v>
          </cell>
          <cell r="E1641">
            <v>46909861.439999998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46909861.439999998</v>
          </cell>
        </row>
        <row r="1642">
          <cell r="B1642">
            <v>101238</v>
          </cell>
          <cell r="C1642" t="str">
            <v>Contra Ppl Partial Writedowns Tdrs                          101238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</row>
        <row r="1643">
          <cell r="B1643">
            <v>101282</v>
          </cell>
          <cell r="C1643" t="str">
            <v>Pur Act D 1-4 Fam Vr Othr                                   101282</v>
          </cell>
          <cell r="D1643">
            <v>-26586.99</v>
          </cell>
          <cell r="E1643">
            <v>-26586.99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-26586.99</v>
          </cell>
        </row>
        <row r="1644">
          <cell r="B1644">
            <v>101284</v>
          </cell>
          <cell r="C1644" t="str">
            <v>Pur Act D 1-4 Fam Vr A/60                                   101284</v>
          </cell>
          <cell r="D1644">
            <v>-163.07</v>
          </cell>
          <cell r="E1644">
            <v>-163.07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-163.07</v>
          </cell>
        </row>
        <row r="1645">
          <cell r="B1645">
            <v>101301</v>
          </cell>
          <cell r="C1645" t="str">
            <v>Fasb 1-4 Family Fx Other                                    101301</v>
          </cell>
          <cell r="D1645">
            <v>-1005.48</v>
          </cell>
          <cell r="E1645">
            <v>-1005.48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-1005.48</v>
          </cell>
        </row>
        <row r="1646">
          <cell r="B1646">
            <v>101303</v>
          </cell>
          <cell r="C1646" t="str">
            <v>1-4 Family Vr A/60 Ntx                                      101303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</row>
        <row r="1647">
          <cell r="B1647">
            <v>101383</v>
          </cell>
          <cell r="C1647" t="str">
            <v>Fasb 1-4 Fami Vr A/60 Ntx                                   101383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</row>
        <row r="1648">
          <cell r="B1648">
            <v>101420</v>
          </cell>
          <cell r="C1648" t="str">
            <v>Mtg Sbo Fixed Contra Prin                                   101420</v>
          </cell>
          <cell r="D1648">
            <v>-16889363.34</v>
          </cell>
          <cell r="E1648">
            <v>-16889363.34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-16889363.34</v>
          </cell>
        </row>
        <row r="1649">
          <cell r="B1649">
            <v>101424</v>
          </cell>
          <cell r="C1649" t="str">
            <v>Mtg Sbo Arm Contra Prin                                     101424</v>
          </cell>
          <cell r="D1649">
            <v>-251091.4</v>
          </cell>
          <cell r="E1649">
            <v>-251091.4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-251091.4</v>
          </cell>
        </row>
        <row r="1650">
          <cell r="B1650">
            <v>101520</v>
          </cell>
          <cell r="C1650" t="str">
            <v>Mtg Sbo Fxd Purch Prin                                      101520</v>
          </cell>
          <cell r="D1650">
            <v>196256521.96000001</v>
          </cell>
          <cell r="E1650">
            <v>196256521.96000001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196256521.96000001</v>
          </cell>
        </row>
        <row r="1651">
          <cell r="B1651">
            <v>101521</v>
          </cell>
          <cell r="C1651" t="str">
            <v>Mtg Fleet/Bkb Fxd Pur Pri                                   101521</v>
          </cell>
          <cell r="D1651">
            <v>7182695.4100000001</v>
          </cell>
          <cell r="E1651">
            <v>7182695.4100000001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7182695.4100000001</v>
          </cell>
        </row>
        <row r="1652">
          <cell r="B1652">
            <v>101524</v>
          </cell>
          <cell r="C1652" t="str">
            <v>Mtg Sbo Arm Purch Prin                                      101524</v>
          </cell>
          <cell r="D1652">
            <v>37241424.960000001</v>
          </cell>
          <cell r="E1652">
            <v>37241424.960000001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37241424.960000001</v>
          </cell>
        </row>
        <row r="1653">
          <cell r="B1653">
            <v>101525</v>
          </cell>
          <cell r="C1653" t="str">
            <v>Mtg Fleet/Bkb Arm Pur Pri                                   101525</v>
          </cell>
          <cell r="D1653">
            <v>7664282.3399999999</v>
          </cell>
          <cell r="E1653">
            <v>7664282.3399999999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7664282.3399999999</v>
          </cell>
        </row>
        <row r="1654">
          <cell r="B1654">
            <v>101527</v>
          </cell>
          <cell r="C1654" t="str">
            <v>Mtg Fha/Va Reit Arm Pur P                                   101527</v>
          </cell>
          <cell r="D1654">
            <v>594183.01</v>
          </cell>
          <cell r="E1654">
            <v>594183.01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594183.01</v>
          </cell>
        </row>
        <row r="1655">
          <cell r="B1655">
            <v>101540</v>
          </cell>
          <cell r="C1655" t="str">
            <v>1-4 Fami Fx A/60 Ntx Reit                                   101540</v>
          </cell>
          <cell r="D1655">
            <v>1104787.29</v>
          </cell>
          <cell r="E1655">
            <v>1104787.29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1104787.29</v>
          </cell>
        </row>
        <row r="1656">
          <cell r="B1656">
            <v>101541</v>
          </cell>
          <cell r="C1656" t="str">
            <v>P A D 1-4 F Fx A/60 Ntx R                                   101541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</row>
        <row r="1657">
          <cell r="B1657">
            <v>101601</v>
          </cell>
          <cell r="C1657" t="str">
            <v>Deferred Principal Type 1                                   101601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</row>
        <row r="1658">
          <cell r="B1658">
            <v>101605</v>
          </cell>
          <cell r="C1658" t="str">
            <v>Deferred Principal Type 5                                   101605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</row>
        <row r="1659">
          <cell r="B1659">
            <v>101609</v>
          </cell>
          <cell r="C1659" t="str">
            <v>Deferred Principal Type 2                                   101609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</row>
        <row r="1660">
          <cell r="B1660">
            <v>101610</v>
          </cell>
          <cell r="C1660" t="str">
            <v>Deferred Princpal Type 10                                   101610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</row>
        <row r="1661">
          <cell r="B1661">
            <v>101620</v>
          </cell>
          <cell r="C1661" t="str">
            <v>Alta Mtg Sbo Fxd Pur Prin                                   101620</v>
          </cell>
          <cell r="D1661">
            <v>954049.97</v>
          </cell>
          <cell r="E1661">
            <v>954049.97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954049.97</v>
          </cell>
        </row>
        <row r="1662">
          <cell r="B1662">
            <v>101701</v>
          </cell>
          <cell r="C1662" t="str">
            <v>Nan Re Loans Arms (01)                                      101701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</row>
        <row r="1663">
          <cell r="B1663">
            <v>101703</v>
          </cell>
          <cell r="C1663" t="str">
            <v>Re Actual 360 (03)                                          101703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</row>
        <row r="1664">
          <cell r="B1664">
            <v>101704</v>
          </cell>
          <cell r="C1664" t="str">
            <v>Nan Re Ln Arms-Bimon (04)                                   101704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</row>
        <row r="1665">
          <cell r="B1665">
            <v>101705</v>
          </cell>
          <cell r="C1665" t="str">
            <v>Nan Re Loans Conv Fix(05)                                   101705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</row>
        <row r="1666">
          <cell r="B1666">
            <v>101709</v>
          </cell>
          <cell r="C1666" t="str">
            <v>Re Loans Fixed Int First                                    101709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</row>
        <row r="1667">
          <cell r="B1667">
            <v>101710</v>
          </cell>
          <cell r="C1667" t="str">
            <v>Mortgage Shlmp Fix (10)                                     101710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</row>
        <row r="1668">
          <cell r="B1668">
            <v>101801</v>
          </cell>
          <cell r="C1668" t="str">
            <v>Nan Sold-Re Conv Arms(01)                                   101801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</row>
        <row r="1669">
          <cell r="B1669">
            <v>101805</v>
          </cell>
          <cell r="C1669" t="str">
            <v>Nan Sold-Re Conv Fix (05)                                   101805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</row>
        <row r="1670">
          <cell r="B1670">
            <v>101940</v>
          </cell>
          <cell r="C1670" t="str">
            <v>Fasb 1-4 Fa Fx A/60 Ntx R                                   101940</v>
          </cell>
          <cell r="D1670">
            <v>553.02</v>
          </cell>
          <cell r="E1670">
            <v>553.02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553.02</v>
          </cell>
        </row>
        <row r="1671">
          <cell r="B1671">
            <v>102580</v>
          </cell>
          <cell r="C1671" t="str">
            <v>Mtg Sbo Pars Fxd Purch Pr                                   102580</v>
          </cell>
          <cell r="D1671">
            <v>30393.67</v>
          </cell>
          <cell r="E1671">
            <v>30393.67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30393.67</v>
          </cell>
        </row>
        <row r="1672">
          <cell r="B1672">
            <v>102581</v>
          </cell>
          <cell r="C1672" t="str">
            <v>Mtg Sbo Pars Arm Purch Pr                                   102581</v>
          </cell>
          <cell r="D1672">
            <v>69643.039999999994</v>
          </cell>
          <cell r="E1672">
            <v>69643.039999999994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69643.039999999994</v>
          </cell>
        </row>
        <row r="1673">
          <cell r="B1673">
            <v>102737</v>
          </cell>
          <cell r="C1673" t="str">
            <v>Closed 1-4 Family (37)                                      102737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</row>
        <row r="1674">
          <cell r="B1674">
            <v>102747</v>
          </cell>
          <cell r="C1674" t="str">
            <v>Closed 1-4 Family (47)                                      102747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</row>
        <row r="1675">
          <cell r="B1675">
            <v>102837</v>
          </cell>
          <cell r="C1675" t="str">
            <v>Closed 1-4 Family Tax Free (37)                             102837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</row>
        <row r="1676">
          <cell r="B1676">
            <v>102974</v>
          </cell>
          <cell r="C1676" t="str">
            <v>Negative Esc 1-4 Family                                     102974</v>
          </cell>
          <cell r="D1676">
            <v>4110.67</v>
          </cell>
          <cell r="E1676">
            <v>4110.67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4110.67</v>
          </cell>
        </row>
        <row r="1677">
          <cell r="B1677">
            <v>102982</v>
          </cell>
          <cell r="C1677" t="str">
            <v>Mtg Neg Escrow Sov Portfo                                   102982</v>
          </cell>
          <cell r="D1677">
            <v>30533949.719999999</v>
          </cell>
          <cell r="E1677">
            <v>30533949.719999999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30533949.719999999</v>
          </cell>
        </row>
        <row r="1678">
          <cell r="B1678">
            <v>102985</v>
          </cell>
          <cell r="C1678" t="str">
            <v>1-4 Family Negative Esc                                     102985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</row>
        <row r="1679">
          <cell r="B1679">
            <v>102990</v>
          </cell>
          <cell r="C1679" t="str">
            <v>Neg Esc 1-4 Fam - Mccrack                                   102990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</row>
        <row r="1680">
          <cell r="B1680">
            <v>103024</v>
          </cell>
          <cell r="C1680" t="str">
            <v>1-4 Family Fixed 30/360                                     103024</v>
          </cell>
          <cell r="D1680">
            <v>3597030.36</v>
          </cell>
          <cell r="E1680">
            <v>3597030.36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3597030.36</v>
          </cell>
        </row>
        <row r="1681">
          <cell r="B1681">
            <v>103321</v>
          </cell>
          <cell r="C1681" t="str">
            <v>1-4 Fam Fix Act/360                                         103321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</row>
        <row r="1682">
          <cell r="B1682">
            <v>103424</v>
          </cell>
          <cell r="C1682" t="str">
            <v>Contra Prin 1-4 Fx 30/360                                   103424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</row>
        <row r="1683">
          <cell r="B1683">
            <v>103901</v>
          </cell>
          <cell r="C1683" t="str">
            <v>1-4 Family Fx A/60 Ntx                                      103901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</row>
        <row r="1684">
          <cell r="B1684">
            <v>103902</v>
          </cell>
          <cell r="C1684" t="str">
            <v>Pur A D 1-4 F Fx A/60 Ntx                                   103902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</row>
        <row r="1685">
          <cell r="B1685">
            <v>103906</v>
          </cell>
          <cell r="C1685" t="str">
            <v>1-4 Family Fx Other Ntx                                     103906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</row>
        <row r="1686">
          <cell r="B1686">
            <v>103907</v>
          </cell>
          <cell r="C1686" t="str">
            <v>Pur Act D 1-4 Fa Fx O Ntx                                   103907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</row>
        <row r="1687">
          <cell r="B1687">
            <v>103991</v>
          </cell>
          <cell r="C1687" t="str">
            <v>Fasb 1-4 Fami Fx A/60 Ntx                                   103991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</row>
        <row r="1688">
          <cell r="B1688">
            <v>103996</v>
          </cell>
          <cell r="C1688" t="str">
            <v>Fasb 1-4 Fam Fx Other Ntx                                   103996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</row>
        <row r="1689">
          <cell r="B1689">
            <v>109597</v>
          </cell>
          <cell r="C1689" t="str">
            <v>Mtg Sbo Pp Df Fas 91                                        109597</v>
          </cell>
          <cell r="D1689">
            <v>66680.08</v>
          </cell>
          <cell r="E1689">
            <v>66680.08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66680.08</v>
          </cell>
        </row>
        <row r="1690">
          <cell r="B1690">
            <v>109598</v>
          </cell>
          <cell r="C1690" t="str">
            <v>Mtg Sbo Ly Df Fas 91                                        109598</v>
          </cell>
          <cell r="D1690">
            <v>1038849.72</v>
          </cell>
          <cell r="E1690">
            <v>1038849.72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1038849.72</v>
          </cell>
        </row>
        <row r="1691">
          <cell r="B1691">
            <v>109599</v>
          </cell>
          <cell r="C1691" t="str">
            <v>Mtg Sbo Interco Discount                                    109599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</row>
        <row r="1692">
          <cell r="B1692">
            <v>109601</v>
          </cell>
          <cell r="C1692" t="str">
            <v>Fasb 91 Mtg In Process                                      109601</v>
          </cell>
          <cell r="D1692">
            <v>368377.46</v>
          </cell>
          <cell r="E1692">
            <v>368377.46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368377.46</v>
          </cell>
        </row>
        <row r="1693">
          <cell r="B1693">
            <v>109602</v>
          </cell>
          <cell r="C1693" t="str">
            <v>Mtg Def Fas91 Fee Preconv                                   109602</v>
          </cell>
          <cell r="D1693">
            <v>44369771.730000004</v>
          </cell>
          <cell r="E1693">
            <v>44369771.730000004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44369771.730000004</v>
          </cell>
        </row>
        <row r="1694">
          <cell r="B1694">
            <v>109603</v>
          </cell>
          <cell r="C1694" t="str">
            <v>Nan Points In Process                                       109603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</row>
        <row r="1695">
          <cell r="B1695">
            <v>109605</v>
          </cell>
          <cell r="C1695" t="str">
            <v>Fasb 1-4 Family Fx A/60                                     109605</v>
          </cell>
          <cell r="D1695">
            <v>62523.94</v>
          </cell>
          <cell r="E1695">
            <v>62523.94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62523.94</v>
          </cell>
        </row>
        <row r="1696">
          <cell r="B1696">
            <v>109698</v>
          </cell>
          <cell r="C1696" t="str">
            <v>Alta Mtg Sbo Ly Df Fas 91                                   109698</v>
          </cell>
          <cell r="D1696">
            <v>42290.18</v>
          </cell>
          <cell r="E1696">
            <v>42290.18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42290.18</v>
          </cell>
        </row>
        <row r="1697">
          <cell r="B1697">
            <v>109701</v>
          </cell>
          <cell r="C1697" t="str">
            <v>Nan Fasb Res Arm 01                                         109701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</row>
        <row r="1698">
          <cell r="B1698">
            <v>109704</v>
          </cell>
          <cell r="C1698" t="str">
            <v>Nan Fasb Res Biweek 04                                      109704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</row>
        <row r="1699">
          <cell r="B1699">
            <v>109705</v>
          </cell>
          <cell r="C1699" t="str">
            <v>Nan Fasb Res Fix 05                                         109705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</row>
        <row r="1700">
          <cell r="B1700">
            <v>109710</v>
          </cell>
          <cell r="C1700" t="str">
            <v>Fasb (10)                                                   109710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</row>
        <row r="1701">
          <cell r="B1701">
            <v>109725</v>
          </cell>
          <cell r="C1701" t="str">
            <v>Mortgage Fasb Suspense                                      109725</v>
          </cell>
          <cell r="D1701">
            <v>325629.5</v>
          </cell>
          <cell r="E1701">
            <v>325629.5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325629.5</v>
          </cell>
        </row>
        <row r="1702">
          <cell r="B1702">
            <v>111138</v>
          </cell>
          <cell r="C1702" t="str">
            <v>San Portfolio Tdr Fixed Principal                           111138</v>
          </cell>
          <cell r="D1702">
            <v>630895179.39999998</v>
          </cell>
          <cell r="E1702">
            <v>630895179.39999998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630895179.39999998</v>
          </cell>
        </row>
        <row r="1703">
          <cell r="B1703">
            <v>111139</v>
          </cell>
          <cell r="C1703" t="str">
            <v>Sfc Portfolio Tdr Fixed Principal                           111139</v>
          </cell>
          <cell r="D1703">
            <v>16295988.109999999</v>
          </cell>
          <cell r="E1703">
            <v>16295988.109999999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16295988.109999999</v>
          </cell>
        </row>
        <row r="1704">
          <cell r="B1704">
            <v>122081</v>
          </cell>
          <cell r="C1704" t="str">
            <v>Closed Equity Loans                                         122081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</row>
        <row r="1705">
          <cell r="B1705">
            <v>123003</v>
          </cell>
          <cell r="C1705" t="str">
            <v>Timeshare Principal                                         123003</v>
          </cell>
          <cell r="D1705">
            <v>9565454.9499999993</v>
          </cell>
          <cell r="E1705">
            <v>9565454.9499999993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9565454.9499999993</v>
          </cell>
        </row>
        <row r="1706">
          <cell r="B1706">
            <v>123037</v>
          </cell>
          <cell r="C1706" t="str">
            <v>He 1 Lien Sch Fr                                            123037</v>
          </cell>
          <cell r="D1706">
            <v>2508563.5299999998</v>
          </cell>
          <cell r="E1706">
            <v>2508563.5299999998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2508563.5299999998</v>
          </cell>
        </row>
        <row r="1707">
          <cell r="B1707">
            <v>123038</v>
          </cell>
          <cell r="C1707" t="str">
            <v>Cont Prn Chrgoff He Ln 1st Amt Fix                          123038</v>
          </cell>
          <cell r="D1707">
            <v>-866408.73</v>
          </cell>
          <cell r="E1707">
            <v>-866408.73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-866408.73</v>
          </cell>
        </row>
        <row r="1708">
          <cell r="B1708">
            <v>123060</v>
          </cell>
          <cell r="C1708" t="str">
            <v>He 1 Lien Sim Int Fr                                        123060</v>
          </cell>
          <cell r="D1708">
            <v>411830103.69999999</v>
          </cell>
          <cell r="E1708">
            <v>411830103.69999999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411830103.69999999</v>
          </cell>
        </row>
        <row r="1709">
          <cell r="B1709">
            <v>123103</v>
          </cell>
          <cell r="C1709" t="str">
            <v>Contra Princ Chrgd Off Timeshare Ln                         123103</v>
          </cell>
          <cell r="D1709">
            <v>-1510658.19</v>
          </cell>
          <cell r="E1709">
            <v>-1510658.19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-1510658.19</v>
          </cell>
        </row>
        <row r="1710">
          <cell r="B1710">
            <v>123139</v>
          </cell>
          <cell r="C1710" t="str">
            <v>Pending Prin Collect From Customer                          123139</v>
          </cell>
          <cell r="D1710">
            <v>387148.27</v>
          </cell>
          <cell r="E1710">
            <v>387148.27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387148.27</v>
          </cell>
        </row>
        <row r="1711">
          <cell r="B1711">
            <v>123160</v>
          </cell>
          <cell r="C1711" t="str">
            <v>Cont Prn Co He Ln1 Lien Simpl Int F                         123160</v>
          </cell>
          <cell r="D1711">
            <v>-10276623.130000001</v>
          </cell>
          <cell r="E1711">
            <v>-10276623.130000001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-10276623.130000001</v>
          </cell>
        </row>
        <row r="1712">
          <cell r="B1712">
            <v>123260</v>
          </cell>
          <cell r="C1712" t="str">
            <v>He 1 Lien Sim Int Fr                                        123260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</row>
        <row r="1713">
          <cell r="B1713">
            <v>123261</v>
          </cell>
          <cell r="C1713" t="str">
            <v>He 1 Lien Sim Int Fr (A98                                   123261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</row>
        <row r="1714">
          <cell r="B1714">
            <v>123321</v>
          </cell>
          <cell r="C1714" t="str">
            <v>Closed Secured Timeshared                                   123321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</row>
        <row r="1715">
          <cell r="B1715">
            <v>124071</v>
          </cell>
          <cell r="C1715" t="str">
            <v>Closed Fasb Hud Title 1-I                                   124071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</row>
        <row r="1716">
          <cell r="B1716">
            <v>124472</v>
          </cell>
          <cell r="C1716" t="str">
            <v>Closed Pm Il Real Estate                                    124472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</row>
        <row r="1717">
          <cell r="B1717">
            <v>124708</v>
          </cell>
          <cell r="C1717" t="str">
            <v>Closed Pur Acctg Condo Ld                                   124708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</row>
        <row r="1718">
          <cell r="B1718">
            <v>125859</v>
          </cell>
          <cell r="C1718" t="str">
            <v>Nan Reserve Credit (59)                                     125859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</row>
        <row r="1719">
          <cell r="B1719">
            <v>129360</v>
          </cell>
          <cell r="C1719" t="str">
            <v>Fasb He 1 Lien Sim Int Fr                                   129360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</row>
        <row r="1720">
          <cell r="B1720">
            <v>129437</v>
          </cell>
          <cell r="C1720" t="str">
            <v>Fasb He 1 Lien Sch Fr                                       129437</v>
          </cell>
          <cell r="D1720">
            <v>1788.91</v>
          </cell>
          <cell r="E1720">
            <v>1788.91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1788.91</v>
          </cell>
        </row>
        <row r="1721">
          <cell r="B1721">
            <v>129660</v>
          </cell>
          <cell r="C1721" t="str">
            <v>Fasb He 1 Lien Sim Int Fr                                   129660</v>
          </cell>
          <cell r="D1721">
            <v>1435148.54</v>
          </cell>
          <cell r="E1721">
            <v>1435148.54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1435148.54</v>
          </cell>
        </row>
        <row r="1722">
          <cell r="B1722">
            <v>129662</v>
          </cell>
          <cell r="C1722" t="str">
            <v>Closed Fasb Real Estate Pmi                                 129662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</row>
        <row r="1723">
          <cell r="B1723">
            <v>129688</v>
          </cell>
          <cell r="C1723" t="str">
            <v>Closed Fasb Def Fee                                         129688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</row>
        <row r="1724">
          <cell r="B1724">
            <v>129697</v>
          </cell>
          <cell r="C1724" t="str">
            <v>Fasb Home Equity Fixed 61                                   129697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</row>
        <row r="1725">
          <cell r="B1725">
            <v>129769</v>
          </cell>
          <cell r="C1725" t="str">
            <v>Closed Def Fee Fasb Hltv 90/100+                            129769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</row>
        <row r="1726">
          <cell r="B1726">
            <v>131303</v>
          </cell>
          <cell r="C1726" t="str">
            <v>Pu A D 1-4 Fa Vr A/60 Ntx                                   131303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</row>
        <row r="1727">
          <cell r="B1727" t="str">
            <v>R_CC1c2a_5367</v>
          </cell>
          <cell r="C1727" t="str">
            <v>Secured By First Liens                                      R_CC1c2a_5367</v>
          </cell>
          <cell r="D1727">
            <v>9994111620.720005</v>
          </cell>
          <cell r="E1727">
            <v>9994111620.720005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9994111620.720005</v>
          </cell>
        </row>
        <row r="1728">
          <cell r="B1728">
            <v>109722</v>
          </cell>
          <cell r="C1728" t="str">
            <v>Mtg Soft Seconds                                            109722</v>
          </cell>
          <cell r="D1728">
            <v>11550</v>
          </cell>
          <cell r="E1728">
            <v>11550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11550</v>
          </cell>
        </row>
        <row r="1729">
          <cell r="B1729">
            <v>122087</v>
          </cell>
          <cell r="C1729" t="str">
            <v>Fixed Home Equity Pur Lns                                   122087</v>
          </cell>
          <cell r="D1729">
            <v>124385570.43000001</v>
          </cell>
          <cell r="E1729">
            <v>124385570.43000001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124385570.43000001</v>
          </cell>
        </row>
        <row r="1730">
          <cell r="B1730">
            <v>122088</v>
          </cell>
          <cell r="C1730" t="str">
            <v>Fixed He Pur Lns - Contra                                   122088</v>
          </cell>
          <cell r="D1730">
            <v>-3878057.01</v>
          </cell>
          <cell r="E1730">
            <v>-3878057.01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-3878057.01</v>
          </cell>
        </row>
        <row r="1731">
          <cell r="B1731">
            <v>122744</v>
          </cell>
          <cell r="C1731" t="str">
            <v>Closed 1-4 Famly Junior Lien(44)                            122744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</row>
        <row r="1732">
          <cell r="B1732">
            <v>122747</v>
          </cell>
          <cell r="C1732" t="str">
            <v>Closed 1-4 Famly Junior Lien(47)                            122747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</row>
        <row r="1733">
          <cell r="B1733">
            <v>123007</v>
          </cell>
          <cell r="C1733" t="str">
            <v>Closed Ome Equity Loans                                     123007</v>
          </cell>
          <cell r="D1733">
            <v>-1764523.03</v>
          </cell>
          <cell r="E1733">
            <v>-1764523.03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-1764523.03</v>
          </cell>
        </row>
        <row r="1734">
          <cell r="B1734">
            <v>123020</v>
          </cell>
          <cell r="C1734" t="str">
            <v>Principal Pur Equi-Con Ln                                   123020</v>
          </cell>
          <cell r="D1734">
            <v>7536284.4000000004</v>
          </cell>
          <cell r="E1734">
            <v>7536284.4000000004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7536284.4000000004</v>
          </cell>
        </row>
        <row r="1735">
          <cell r="B1735">
            <v>123040</v>
          </cell>
          <cell r="C1735" t="str">
            <v>Cw Prin Pur Equi-Con Ln                                     123040</v>
          </cell>
          <cell r="D1735">
            <v>4344948.07</v>
          </cell>
          <cell r="E1735">
            <v>4344948.07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4344948.07</v>
          </cell>
        </row>
        <row r="1736">
          <cell r="B1736">
            <v>123049</v>
          </cell>
          <cell r="C1736" t="str">
            <v>He 2 Lien Sch Fr                                            123049</v>
          </cell>
          <cell r="D1736">
            <v>62639624.259999998</v>
          </cell>
          <cell r="E1736">
            <v>62639624.259999998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62639624.259999998</v>
          </cell>
        </row>
        <row r="1737">
          <cell r="B1737">
            <v>123061</v>
          </cell>
          <cell r="C1737" t="str">
            <v>He 2 Lien Sim Int Fr                                        123061</v>
          </cell>
          <cell r="D1737">
            <v>391313726.49000001</v>
          </cell>
          <cell r="E1737">
            <v>391313726.49000001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391313726.49000001</v>
          </cell>
        </row>
        <row r="1738">
          <cell r="B1738">
            <v>123062</v>
          </cell>
          <cell r="C1738" t="str">
            <v>Cont Prn Co He Ln 2nd Lien Simp Fix                         123062</v>
          </cell>
          <cell r="D1738">
            <v>-53651122.759999998</v>
          </cell>
          <cell r="E1738">
            <v>-53651122.759999998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-53651122.759999998</v>
          </cell>
        </row>
        <row r="1739">
          <cell r="B1739">
            <v>123080</v>
          </cell>
          <cell r="C1739" t="str">
            <v>Loan Trading Locom Adjust                                   123080</v>
          </cell>
          <cell r="D1739">
            <v>-25374.23</v>
          </cell>
          <cell r="E1739">
            <v>-25374.23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-25374.23</v>
          </cell>
        </row>
        <row r="1740">
          <cell r="B1740">
            <v>123090</v>
          </cell>
          <cell r="C1740" t="str">
            <v>Purchased Equity Premium                                    123090</v>
          </cell>
          <cell r="D1740">
            <v>128062.13</v>
          </cell>
          <cell r="E1740">
            <v>128062.13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128062.13</v>
          </cell>
        </row>
        <row r="1741">
          <cell r="B1741">
            <v>123091</v>
          </cell>
          <cell r="C1741" t="str">
            <v>Prem He Purchased 30/360                                    123091</v>
          </cell>
          <cell r="D1741">
            <v>-7830607.5</v>
          </cell>
          <cell r="E1741">
            <v>-7830607.5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-7830607.5</v>
          </cell>
        </row>
        <row r="1742">
          <cell r="B1742">
            <v>123094</v>
          </cell>
          <cell r="C1742" t="str">
            <v>Cw Pur Equity Premium                                       123094</v>
          </cell>
          <cell r="D1742">
            <v>191480.4</v>
          </cell>
          <cell r="E1742">
            <v>191480.4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191480.4</v>
          </cell>
        </row>
        <row r="1743">
          <cell r="B1743">
            <v>123149</v>
          </cell>
          <cell r="C1743" t="str">
            <v>Cont Prn Chrgoff He Ln 2nd Lien Amt                         123149</v>
          </cell>
          <cell r="D1743">
            <v>-50491300.759999998</v>
          </cell>
          <cell r="E1743">
            <v>-50491300.759999998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-50491300.759999998</v>
          </cell>
        </row>
        <row r="1744">
          <cell r="B1744">
            <v>123151</v>
          </cell>
          <cell r="C1744" t="str">
            <v>Pending Prin Collect From Customer                          123151</v>
          </cell>
          <cell r="D1744">
            <v>6351930.1600000001</v>
          </cell>
          <cell r="E1744">
            <v>6351930.1600000001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6351930.1600000001</v>
          </cell>
        </row>
        <row r="1745">
          <cell r="B1745">
            <v>123189</v>
          </cell>
          <cell r="C1745" t="str">
            <v>Cont Prn Co He Ln 2 Lien Amort Var                          123189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</row>
        <row r="1746">
          <cell r="B1746">
            <v>123290</v>
          </cell>
          <cell r="C1746" t="str">
            <v>Pending Prin Collect From Customer                          123290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</row>
        <row r="1747">
          <cell r="B1747">
            <v>123361</v>
          </cell>
          <cell r="C1747" t="str">
            <v>He 2 Lien Sim Int Fr                                        123361</v>
          </cell>
          <cell r="D1747">
            <v>506420.36</v>
          </cell>
          <cell r="E1747">
            <v>506420.36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506420.36</v>
          </cell>
        </row>
        <row r="1748">
          <cell r="B1748">
            <v>123362</v>
          </cell>
          <cell r="C1748" t="str">
            <v>He 2 Lien Sim Int Fr (A98                                   123362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</row>
        <row r="1749">
          <cell r="B1749">
            <v>123530</v>
          </cell>
          <cell r="C1749" t="str">
            <v>Closed Fs Sched Fx He Purch Ins                             123530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</row>
        <row r="1750">
          <cell r="B1750">
            <v>123588</v>
          </cell>
          <cell r="C1750" t="str">
            <v>Closed Prin Schedule Var He Purc                            123588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</row>
        <row r="1751">
          <cell r="B1751">
            <v>123590</v>
          </cell>
          <cell r="C1751" t="str">
            <v>Home Eq Ln Mtgserv                                          123590</v>
          </cell>
          <cell r="D1751">
            <v>59664784.060000002</v>
          </cell>
          <cell r="E1751">
            <v>59664784.060000002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59664784.060000002</v>
          </cell>
        </row>
        <row r="1752">
          <cell r="B1752">
            <v>124734</v>
          </cell>
          <cell r="C1752" t="str">
            <v>Closed 1-4 Famly Junior Lien(34)                            124734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</row>
        <row r="1753">
          <cell r="B1753">
            <v>124737</v>
          </cell>
          <cell r="C1753" t="str">
            <v>Closed 1-4 Famly Junior Lien(37)                            124737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</row>
        <row r="1754">
          <cell r="B1754">
            <v>125860</v>
          </cell>
          <cell r="C1754" t="str">
            <v>Nan Second Mtg Sec (60)                                     125860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</row>
        <row r="1755">
          <cell r="B1755">
            <v>127862</v>
          </cell>
          <cell r="C1755" t="str">
            <v>Closed Fsb Eq Bridge Ln Fx (68)                             127862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</row>
        <row r="1756">
          <cell r="B1756">
            <v>129461</v>
          </cell>
          <cell r="C1756" t="str">
            <v>Fasb He 2 Lien Sim Int Fr                                   129461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</row>
        <row r="1757">
          <cell r="B1757">
            <v>129649</v>
          </cell>
          <cell r="C1757" t="str">
            <v>Fasb He 2 Lien Sch Fr                                       129649</v>
          </cell>
          <cell r="D1757">
            <v>4857.3900000000003</v>
          </cell>
          <cell r="E1757">
            <v>4857.3900000000003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4857.3900000000003</v>
          </cell>
        </row>
        <row r="1758">
          <cell r="B1758">
            <v>129661</v>
          </cell>
          <cell r="C1758" t="str">
            <v>Fasb He 2 Lien Sim Int Fr                                   129661</v>
          </cell>
          <cell r="D1758">
            <v>1353659.42</v>
          </cell>
          <cell r="E1758">
            <v>1353659.42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1353659.42</v>
          </cell>
        </row>
        <row r="1759">
          <cell r="B1759" t="str">
            <v>R_CC1c2b_5368</v>
          </cell>
          <cell r="C1759" t="str">
            <v>Secured By Junior Liens                                     R_CC1c2b_5368</v>
          </cell>
          <cell r="D1759">
            <v>557087900.38999999</v>
          </cell>
          <cell r="E1759">
            <v>557087900.38999999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557087900.38999999</v>
          </cell>
        </row>
        <row r="1760">
          <cell r="B1760" t="str">
            <v>R_CC1c2</v>
          </cell>
          <cell r="C1760" t="str">
            <v>Closed-End Loans Sec By 1?4 Fam                             R_CC1c2</v>
          </cell>
          <cell r="D1760">
            <v>10551199521.110004</v>
          </cell>
          <cell r="E1760">
            <v>10551199521.110004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10551199521.110004</v>
          </cell>
        </row>
        <row r="1761">
          <cell r="B1761" t="str">
            <v>R_CC1c</v>
          </cell>
          <cell r="C1761" t="str">
            <v>Secured By 1?4 Family Resil Prop                            R_CC1c</v>
          </cell>
          <cell r="D1761">
            <v>15787402721.270004</v>
          </cell>
          <cell r="E1761">
            <v>15787402721.270004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15787402721.270004</v>
          </cell>
        </row>
        <row r="1762">
          <cell r="B1762">
            <v>102976</v>
          </cell>
          <cell r="C1762" t="str">
            <v>Negative Esc Multi-Family                                   102976</v>
          </cell>
          <cell r="D1762">
            <v>1274.76</v>
          </cell>
          <cell r="E1762">
            <v>1274.76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1274.76</v>
          </cell>
        </row>
        <row r="1763">
          <cell r="B1763">
            <v>102983</v>
          </cell>
          <cell r="C1763" t="str">
            <v>Negative Escrow-Multifam                                    102983</v>
          </cell>
          <cell r="D1763">
            <v>576800.71</v>
          </cell>
          <cell r="E1763">
            <v>576800.71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576800.71</v>
          </cell>
        </row>
        <row r="1764">
          <cell r="B1764">
            <v>103001</v>
          </cell>
          <cell r="C1764" t="str">
            <v>Multi-Fam-Fixed-Mccracken                                   103001</v>
          </cell>
          <cell r="D1764">
            <v>1020691768.53</v>
          </cell>
          <cell r="E1764">
            <v>1020691768.53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1020691768.53</v>
          </cell>
        </row>
        <row r="1765">
          <cell r="B1765">
            <v>103002</v>
          </cell>
          <cell r="C1765" t="str">
            <v>Multi-Family-Adj-Mccracke                                   103002</v>
          </cell>
          <cell r="D1765">
            <v>62760296.899999999</v>
          </cell>
          <cell r="E1765">
            <v>62760296.899999999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62760296.899999999</v>
          </cell>
        </row>
        <row r="1766">
          <cell r="B1766">
            <v>103006</v>
          </cell>
          <cell r="C1766" t="str">
            <v>Multi-Fam - Fixed Act/360                                   103006</v>
          </cell>
          <cell r="D1766">
            <v>7140333708.3299999</v>
          </cell>
          <cell r="E1766">
            <v>7140333708.3299999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7140333708.3299999</v>
          </cell>
        </row>
        <row r="1767">
          <cell r="B1767">
            <v>103007</v>
          </cell>
          <cell r="C1767" t="str">
            <v>Multi-Fam - Adj Act/360                                     103007</v>
          </cell>
          <cell r="D1767">
            <v>436890309.5</v>
          </cell>
          <cell r="E1767">
            <v>436890309.5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436890309.5</v>
          </cell>
        </row>
        <row r="1768">
          <cell r="B1768">
            <v>103009</v>
          </cell>
          <cell r="C1768" t="str">
            <v>Multifamily Bonds Fixed                                     103009</v>
          </cell>
          <cell r="D1768">
            <v>6418898.1299999999</v>
          </cell>
          <cell r="E1768">
            <v>6418898.1299999999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6418898.1299999999</v>
          </cell>
        </row>
        <row r="1769">
          <cell r="B1769">
            <v>103020</v>
          </cell>
          <cell r="C1769" t="str">
            <v>Off Line Part Multi Fam                                     103020</v>
          </cell>
          <cell r="D1769">
            <v>72146.710000000006</v>
          </cell>
          <cell r="E1769">
            <v>72146.710000000006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72146.710000000006</v>
          </cell>
        </row>
        <row r="1770">
          <cell r="B1770">
            <v>103033</v>
          </cell>
          <cell r="C1770" t="str">
            <v>Multi-Fam Mm Fx A/60                                        103033</v>
          </cell>
          <cell r="D1770">
            <v>84320526.799999997</v>
          </cell>
          <cell r="E1770">
            <v>84320526.799999997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84320526.799999997</v>
          </cell>
        </row>
        <row r="1771">
          <cell r="B1771">
            <v>103038</v>
          </cell>
          <cell r="C1771" t="str">
            <v>Multi-Fam Mm Fx Other                                       103038</v>
          </cell>
          <cell r="D1771">
            <v>12547547.85</v>
          </cell>
          <cell r="E1771">
            <v>12547547.85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12547547.85</v>
          </cell>
        </row>
        <row r="1772">
          <cell r="B1772">
            <v>103045</v>
          </cell>
          <cell r="C1772" t="str">
            <v>Multif Mm Fx Other Nt                                       103045</v>
          </cell>
          <cell r="D1772">
            <v>28428516.23</v>
          </cell>
          <cell r="E1772">
            <v>28428516.23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28428516.23</v>
          </cell>
        </row>
        <row r="1773">
          <cell r="B1773">
            <v>103055</v>
          </cell>
          <cell r="C1773" t="str">
            <v>Multi-Fam Mm Vr A/60                                        103055</v>
          </cell>
          <cell r="D1773">
            <v>347192429.75</v>
          </cell>
          <cell r="E1773">
            <v>347192429.75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347192429.75</v>
          </cell>
        </row>
        <row r="1774">
          <cell r="B1774">
            <v>103061</v>
          </cell>
          <cell r="C1774" t="str">
            <v>Multi-Fam Mm Vr Other                                       103061</v>
          </cell>
          <cell r="D1774">
            <v>13969704.779999999</v>
          </cell>
          <cell r="E1774">
            <v>13969704.779999999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13969704.779999999</v>
          </cell>
        </row>
        <row r="1775">
          <cell r="B1775">
            <v>103071</v>
          </cell>
          <cell r="C1775" t="str">
            <v>Pm Multi-Family-Fixd-Mc                                     103071</v>
          </cell>
          <cell r="D1775">
            <v>44446756.950000003</v>
          </cell>
          <cell r="E1775">
            <v>44446756.950000003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44446756.950000003</v>
          </cell>
        </row>
        <row r="1776">
          <cell r="B1776">
            <v>103072</v>
          </cell>
          <cell r="C1776" t="str">
            <v>Pm Multi-Family-Adj -Mc                                     103072</v>
          </cell>
          <cell r="D1776">
            <v>114934.85</v>
          </cell>
          <cell r="E1776">
            <v>114934.85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114934.85</v>
          </cell>
        </row>
        <row r="1777">
          <cell r="B1777">
            <v>103075</v>
          </cell>
          <cell r="C1777" t="str">
            <v>Pm Loc - Cre Balance-Mc                                     103075</v>
          </cell>
          <cell r="D1777">
            <v>13255.53</v>
          </cell>
          <cell r="E1777">
            <v>13255.53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13255.53</v>
          </cell>
        </row>
        <row r="1778">
          <cell r="B1778">
            <v>103076</v>
          </cell>
          <cell r="C1778" t="str">
            <v>Pm Multi-Fam Fix Act/360                                    103076</v>
          </cell>
          <cell r="D1778">
            <v>88313222.530000001</v>
          </cell>
          <cell r="E1778">
            <v>88313222.530000001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88313222.530000001</v>
          </cell>
        </row>
        <row r="1779">
          <cell r="B1779">
            <v>103077</v>
          </cell>
          <cell r="C1779" t="str">
            <v>Pm Multi-Fam -Adj Act/360                                   103077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</row>
        <row r="1780">
          <cell r="B1780">
            <v>103401</v>
          </cell>
          <cell r="C1780" t="str">
            <v>Contra Prin Mf - Fx - Mc                                    103401</v>
          </cell>
          <cell r="D1780">
            <v>-547281.67000000004</v>
          </cell>
          <cell r="E1780">
            <v>-547281.67000000004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-547281.67000000004</v>
          </cell>
        </row>
        <row r="1781">
          <cell r="B1781">
            <v>103402</v>
          </cell>
          <cell r="C1781" t="str">
            <v>Contra Prin Mf - Adj - Mc                                   103402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</row>
        <row r="1782">
          <cell r="B1782">
            <v>103406</v>
          </cell>
          <cell r="C1782" t="str">
            <v>Contra Prin Mf Fx Act/360                                   103406</v>
          </cell>
          <cell r="D1782">
            <v>-69630.28</v>
          </cell>
          <cell r="E1782">
            <v>-69630.28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-69630.28</v>
          </cell>
        </row>
        <row r="1783">
          <cell r="B1783">
            <v>103407</v>
          </cell>
          <cell r="C1783" t="str">
            <v>Contr Prin Mf Adj Act/360                                   103407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</row>
        <row r="1784">
          <cell r="B1784">
            <v>103430</v>
          </cell>
          <cell r="C1784" t="str">
            <v>Con Prin Off Line Part Mf                                   103430</v>
          </cell>
          <cell r="D1784">
            <v>-17433.29</v>
          </cell>
          <cell r="E1784">
            <v>-17433.29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-17433.29</v>
          </cell>
        </row>
        <row r="1785">
          <cell r="B1785">
            <v>103643</v>
          </cell>
          <cell r="C1785" t="str">
            <v>Fsb Multi-Fam Mm Fx A/60                                    103643</v>
          </cell>
          <cell r="D1785">
            <v>-4030.09</v>
          </cell>
          <cell r="E1785">
            <v>-4030.09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-4030.09</v>
          </cell>
        </row>
        <row r="1786">
          <cell r="B1786">
            <v>103648</v>
          </cell>
          <cell r="C1786" t="str">
            <v>Fsb Multi-Fam Mm Fx Other                                   103648</v>
          </cell>
          <cell r="D1786">
            <v>1392.72</v>
          </cell>
          <cell r="E1786">
            <v>1392.72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1392.72</v>
          </cell>
        </row>
        <row r="1787">
          <cell r="B1787">
            <v>103655</v>
          </cell>
          <cell r="C1787" t="str">
            <v>Fsb Multif Mm Fx Other Nt                                   103655</v>
          </cell>
          <cell r="D1787">
            <v>-23222.54</v>
          </cell>
          <cell r="E1787">
            <v>-23222.54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-23222.54</v>
          </cell>
        </row>
        <row r="1788">
          <cell r="B1788">
            <v>103665</v>
          </cell>
          <cell r="C1788" t="str">
            <v>Fsb Multi-Fam Mm Vr A/60                                    103665</v>
          </cell>
          <cell r="D1788">
            <v>-733854.53</v>
          </cell>
          <cell r="E1788">
            <v>-733854.53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-733854.53</v>
          </cell>
        </row>
        <row r="1789">
          <cell r="B1789">
            <v>103671</v>
          </cell>
          <cell r="C1789" t="str">
            <v>Fsb Multi-Fam Mm Vr Other                                   103671</v>
          </cell>
          <cell r="D1789">
            <v>-3868.51</v>
          </cell>
          <cell r="E1789">
            <v>-3868.51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-3868.51</v>
          </cell>
        </row>
        <row r="1790">
          <cell r="B1790">
            <v>109771</v>
          </cell>
          <cell r="C1790" t="str">
            <v>Fasb Multi-Fam -Fix-Mc                                      109771</v>
          </cell>
          <cell r="D1790">
            <v>-764319.89</v>
          </cell>
          <cell r="E1790">
            <v>-764319.89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-764319.89</v>
          </cell>
        </row>
        <row r="1791">
          <cell r="B1791">
            <v>109772</v>
          </cell>
          <cell r="C1791" t="str">
            <v>Fasb Multi-Fam -Adj-Mc                                      109772</v>
          </cell>
          <cell r="D1791">
            <v>-63010.91</v>
          </cell>
          <cell r="E1791">
            <v>-63010.91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-63010.91</v>
          </cell>
        </row>
        <row r="1792">
          <cell r="B1792">
            <v>109776</v>
          </cell>
          <cell r="C1792" t="str">
            <v>Fasb Mult-Fam-Fix Act/360                                   109776</v>
          </cell>
          <cell r="D1792">
            <v>-2068628.97</v>
          </cell>
          <cell r="E1792">
            <v>-2068628.97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-2068628.97</v>
          </cell>
        </row>
        <row r="1793">
          <cell r="B1793">
            <v>109777</v>
          </cell>
          <cell r="C1793" t="str">
            <v>Fasb Mult-Fam-Adj Act/360                                   109777</v>
          </cell>
          <cell r="D1793">
            <v>-183523.32</v>
          </cell>
          <cell r="E1793">
            <v>-183523.32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-183523.32</v>
          </cell>
        </row>
        <row r="1794">
          <cell r="B1794">
            <v>109963</v>
          </cell>
          <cell r="C1794" t="str">
            <v>Pa Multi-Fam Mm Fx A/60                                     109963</v>
          </cell>
          <cell r="D1794">
            <v>6149.62</v>
          </cell>
          <cell r="E1794">
            <v>6149.62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6149.62</v>
          </cell>
        </row>
        <row r="1795">
          <cell r="B1795">
            <v>109968</v>
          </cell>
          <cell r="C1795" t="str">
            <v>Pa Multi-Fam Mm Fx Other                                    109968</v>
          </cell>
          <cell r="D1795">
            <v>-2729.17</v>
          </cell>
          <cell r="E1795">
            <v>-2729.17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-2729.17</v>
          </cell>
        </row>
        <row r="1796">
          <cell r="B1796">
            <v>109985</v>
          </cell>
          <cell r="C1796" t="str">
            <v>Pa Multi-Fam Mm Vr A/60                                     109985</v>
          </cell>
          <cell r="D1796">
            <v>22421.24</v>
          </cell>
          <cell r="E1796">
            <v>22421.24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22421.24</v>
          </cell>
        </row>
        <row r="1797">
          <cell r="B1797">
            <v>109989</v>
          </cell>
          <cell r="C1797" t="str">
            <v>Pa Multi-Fam Mm Vr Other                                    109989</v>
          </cell>
          <cell r="D1797">
            <v>-54149.25</v>
          </cell>
          <cell r="E1797">
            <v>-54149.25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-54149.25</v>
          </cell>
        </row>
        <row r="1798">
          <cell r="B1798">
            <v>120071</v>
          </cell>
          <cell r="C1798" t="str">
            <v>Loans In Process Mccrack                                    120071</v>
          </cell>
          <cell r="D1798">
            <v>22918262.43</v>
          </cell>
          <cell r="E1798">
            <v>22918262.43</v>
          </cell>
          <cell r="F1798">
            <v>0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22918262.43</v>
          </cell>
        </row>
        <row r="1799">
          <cell r="B1799" t="str">
            <v>R_CC1d_1460</v>
          </cell>
          <cell r="C1799" t="str">
            <v>Secured By Mf (5 Or More) Resi Prop                         R_CC1d_1460</v>
          </cell>
          <cell r="D1799">
            <v>9305504642.4299984</v>
          </cell>
          <cell r="E1799">
            <v>9305504642.4299984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  <cell r="K1799">
            <v>9305504642.4299984</v>
          </cell>
        </row>
        <row r="1800">
          <cell r="B1800">
            <v>126632</v>
          </cell>
          <cell r="C1800" t="str">
            <v>Chryslar Cap Cre Purchase Marks                             126632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</row>
        <row r="1801">
          <cell r="B1801">
            <v>127032</v>
          </cell>
          <cell r="C1801" t="str">
            <v>Chrysler Cap Cre Principal                                  127032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</row>
        <row r="1802">
          <cell r="B1802">
            <v>129132</v>
          </cell>
          <cell r="C1802" t="str">
            <v>Chrysler Cap Cre Fasb Def Fees&amp;Cost                         129132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</row>
        <row r="1803">
          <cell r="B1803">
            <v>131153</v>
          </cell>
          <cell r="C1803" t="str">
            <v>Real Estate Receivable - Other                              131153</v>
          </cell>
          <cell r="D1803">
            <v>0</v>
          </cell>
          <cell r="E1803">
            <v>0</v>
          </cell>
          <cell r="F1803">
            <v>30811182.43</v>
          </cell>
          <cell r="G1803">
            <v>0</v>
          </cell>
          <cell r="H1803">
            <v>0</v>
          </cell>
          <cell r="I1803">
            <v>30811182.43</v>
          </cell>
          <cell r="J1803">
            <v>0</v>
          </cell>
          <cell r="K1803">
            <v>30811182.43</v>
          </cell>
        </row>
        <row r="1804">
          <cell r="B1804">
            <v>131160</v>
          </cell>
          <cell r="C1804" t="str">
            <v>Real Estate - Other - Paydown                               131160</v>
          </cell>
          <cell r="D1804">
            <v>0</v>
          </cell>
          <cell r="E1804">
            <v>0</v>
          </cell>
          <cell r="F1804">
            <v>-833973.8</v>
          </cell>
          <cell r="G1804">
            <v>0</v>
          </cell>
          <cell r="H1804">
            <v>0</v>
          </cell>
          <cell r="I1804">
            <v>-833973.8</v>
          </cell>
          <cell r="J1804">
            <v>0</v>
          </cell>
          <cell r="K1804">
            <v>-833973.8</v>
          </cell>
        </row>
        <row r="1805">
          <cell r="B1805">
            <v>131163</v>
          </cell>
          <cell r="C1805" t="str">
            <v>Real Estate - Other - Sale                                  131163</v>
          </cell>
          <cell r="D1805">
            <v>0</v>
          </cell>
          <cell r="E1805">
            <v>0</v>
          </cell>
          <cell r="F1805">
            <v>-4200000</v>
          </cell>
          <cell r="G1805">
            <v>0</v>
          </cell>
          <cell r="H1805">
            <v>0</v>
          </cell>
          <cell r="I1805">
            <v>-4200000</v>
          </cell>
          <cell r="J1805">
            <v>0</v>
          </cell>
          <cell r="K1805">
            <v>-4200000</v>
          </cell>
        </row>
        <row r="1806">
          <cell r="B1806" t="str">
            <v>R_CC1e1_F160</v>
          </cell>
          <cell r="C1806" t="str">
            <v>Loans Sec By Owner Occ Nonfarm Nonr                         R_CC1e1_F160</v>
          </cell>
          <cell r="D1806">
            <v>0</v>
          </cell>
          <cell r="E1806">
            <v>0</v>
          </cell>
          <cell r="F1806">
            <v>25777208.629999999</v>
          </cell>
          <cell r="G1806">
            <v>0</v>
          </cell>
          <cell r="H1806">
            <v>0</v>
          </cell>
          <cell r="I1806">
            <v>25777208.629999999</v>
          </cell>
          <cell r="J1806">
            <v>0</v>
          </cell>
          <cell r="K1806">
            <v>25777208.629999999</v>
          </cell>
        </row>
        <row r="1807">
          <cell r="B1807">
            <v>101335</v>
          </cell>
          <cell r="C1807" t="str">
            <v>Participation Wire Cre                                      101335</v>
          </cell>
          <cell r="D1807">
            <v>-1377648.6399999999</v>
          </cell>
          <cell r="E1807">
            <v>-1377648.6399999999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  <cell r="K1807">
            <v>-1377648.6399999999</v>
          </cell>
        </row>
        <row r="1808">
          <cell r="B1808">
            <v>101802</v>
          </cell>
          <cell r="C1808" t="str">
            <v>Closed Loan Sold Commercial (37)                            101802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</row>
        <row r="1809">
          <cell r="B1809">
            <v>102977</v>
          </cell>
          <cell r="C1809" t="str">
            <v>Negative Escrow For Cre                                     102977</v>
          </cell>
          <cell r="D1809">
            <v>297745.34999999998</v>
          </cell>
          <cell r="E1809">
            <v>297745.34999999998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297745.34999999998</v>
          </cell>
        </row>
        <row r="1810">
          <cell r="B1810">
            <v>102981</v>
          </cell>
          <cell r="C1810" t="str">
            <v>Neg Esc Non Res-Mccracken                                   102981</v>
          </cell>
          <cell r="D1810">
            <v>36163.57</v>
          </cell>
          <cell r="E1810">
            <v>36163.57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36163.57</v>
          </cell>
        </row>
        <row r="1811">
          <cell r="B1811">
            <v>103010</v>
          </cell>
          <cell r="C1811" t="str">
            <v>Non-Res Mtg-Fix-Mccracken                                   103010</v>
          </cell>
          <cell r="D1811">
            <v>383507515.58000004</v>
          </cell>
          <cell r="E1811">
            <v>383507515.58000004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383507515.58000004</v>
          </cell>
        </row>
        <row r="1812">
          <cell r="B1812">
            <v>103011</v>
          </cell>
          <cell r="C1812" t="str">
            <v>Non-Res Mtg-Adj-Mccracken                                   103011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</row>
        <row r="1813">
          <cell r="B1813">
            <v>103013</v>
          </cell>
          <cell r="C1813" t="str">
            <v>Non-Res Mtg-Own Oc-Fix-Mc                                   103013</v>
          </cell>
          <cell r="D1813">
            <v>22813738.629999999</v>
          </cell>
          <cell r="E1813">
            <v>22813738.629999999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22813738.629999999</v>
          </cell>
        </row>
        <row r="1814">
          <cell r="B1814">
            <v>103015</v>
          </cell>
          <cell r="C1814" t="str">
            <v>Nr Mtg Fixed Act/360                                        103015</v>
          </cell>
          <cell r="D1814">
            <v>1344862080.5899999</v>
          </cell>
          <cell r="E1814">
            <v>1344862080.5899999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1344862080.5899999</v>
          </cell>
        </row>
        <row r="1815">
          <cell r="B1815">
            <v>103016</v>
          </cell>
          <cell r="C1815" t="str">
            <v>Non-Res Mtg - Adj Act/360                                   103016</v>
          </cell>
          <cell r="D1815">
            <v>152113272.88999999</v>
          </cell>
          <cell r="E1815">
            <v>152113272.88999999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152113272.88999999</v>
          </cell>
        </row>
        <row r="1816">
          <cell r="B1816">
            <v>103017</v>
          </cell>
          <cell r="C1816" t="str">
            <v>Non-Res Mtg Oo F Act/360                                    103017</v>
          </cell>
          <cell r="D1816">
            <v>1130001.8600000001</v>
          </cell>
          <cell r="E1816">
            <v>1130001.8600000001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  <cell r="K1816">
            <v>1130001.8600000001</v>
          </cell>
        </row>
        <row r="1817">
          <cell r="B1817">
            <v>103021</v>
          </cell>
          <cell r="C1817" t="str">
            <v>Charge Down Non Res Fx                                      103021</v>
          </cell>
          <cell r="D1817">
            <v>-2699.58</v>
          </cell>
          <cell r="E1817">
            <v>-2699.58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-2699.58</v>
          </cell>
        </row>
        <row r="1818">
          <cell r="B1818">
            <v>103080</v>
          </cell>
          <cell r="C1818" t="str">
            <v>Pm Non-Res Mtg-Fixed-Mc                                     103080</v>
          </cell>
          <cell r="D1818">
            <v>-499376.96</v>
          </cell>
          <cell r="E1818">
            <v>-499376.96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-499376.96</v>
          </cell>
        </row>
        <row r="1819">
          <cell r="B1819">
            <v>103081</v>
          </cell>
          <cell r="C1819" t="str">
            <v>Pm Non-Res Mtg-Adj - Mc                                     103081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</row>
        <row r="1820">
          <cell r="B1820">
            <v>103083</v>
          </cell>
          <cell r="C1820" t="str">
            <v>Pm Non-Res Mtg-Oo-Fx-Mc                                     103083</v>
          </cell>
          <cell r="D1820">
            <v>-15643.12</v>
          </cell>
          <cell r="E1820">
            <v>-15643.12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-15643.12</v>
          </cell>
        </row>
        <row r="1821">
          <cell r="B1821">
            <v>103085</v>
          </cell>
          <cell r="C1821" t="str">
            <v>Pm Nr Mtg Fixed Act/360                                     103085</v>
          </cell>
          <cell r="D1821">
            <v>-193952.08</v>
          </cell>
          <cell r="E1821">
            <v>-193952.08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-193952.08</v>
          </cell>
        </row>
        <row r="1822">
          <cell r="B1822">
            <v>103086</v>
          </cell>
          <cell r="C1822" t="str">
            <v>Pm Nr Mtg - Adj Act/360                                     103086</v>
          </cell>
          <cell r="D1822">
            <v>-418629.83</v>
          </cell>
          <cell r="E1822">
            <v>-418629.83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-418629.83</v>
          </cell>
        </row>
        <row r="1823">
          <cell r="B1823">
            <v>103165</v>
          </cell>
          <cell r="C1823" t="str">
            <v>Cre Mm Fixed A/360 Nmtc                                     103165</v>
          </cell>
          <cell r="D1823">
            <v>6073548.1500000004</v>
          </cell>
          <cell r="E1823">
            <v>6073548.1500000004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6073548.1500000004</v>
          </cell>
        </row>
        <row r="1824">
          <cell r="B1824">
            <v>103166</v>
          </cell>
          <cell r="C1824" t="str">
            <v>Fsb Cre Mm Fr A/60 Nmtc                                     103166</v>
          </cell>
          <cell r="D1824">
            <v>-4367.41</v>
          </cell>
          <cell r="E1824">
            <v>-4367.41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  <cell r="K1824">
            <v>-4367.41</v>
          </cell>
        </row>
        <row r="1825">
          <cell r="B1825">
            <v>103170</v>
          </cell>
          <cell r="C1825" t="str">
            <v>Cre Mm Var A/360 Nmtc                                       103170</v>
          </cell>
          <cell r="D1825">
            <v>4096140.66</v>
          </cell>
          <cell r="E1825">
            <v>4096140.66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4096140.66</v>
          </cell>
        </row>
        <row r="1826">
          <cell r="B1826">
            <v>103171</v>
          </cell>
          <cell r="C1826" t="str">
            <v>Closed Fsb Cre Mm Vr A/60                                   103171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</row>
        <row r="1827">
          <cell r="B1827">
            <v>103185</v>
          </cell>
          <cell r="C1827" t="str">
            <v>Cre Fixed A/60 Nmtc Scdc                                    103185</v>
          </cell>
          <cell r="D1827">
            <v>18770817.02</v>
          </cell>
          <cell r="E1827">
            <v>18770817.02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18770817.02</v>
          </cell>
        </row>
        <row r="1828">
          <cell r="B1828">
            <v>103186</v>
          </cell>
          <cell r="C1828" t="str">
            <v>Fsb Cre Fx A/60 Nmtc Scdc                                   103186</v>
          </cell>
          <cell r="D1828">
            <v>-7963.89</v>
          </cell>
          <cell r="E1828">
            <v>-7963.89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-7963.89</v>
          </cell>
        </row>
        <row r="1829">
          <cell r="B1829">
            <v>103201</v>
          </cell>
          <cell r="C1829" t="str">
            <v>Cre Mm Fr A/60                                              103201</v>
          </cell>
          <cell r="D1829">
            <v>857203711.62</v>
          </cell>
          <cell r="E1829">
            <v>857203711.62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857203711.62</v>
          </cell>
        </row>
        <row r="1830">
          <cell r="B1830">
            <v>103205</v>
          </cell>
          <cell r="C1830" t="str">
            <v>Cre Mm Fr Oth                                               103205</v>
          </cell>
          <cell r="D1830">
            <v>52352451.600000001</v>
          </cell>
          <cell r="E1830">
            <v>52352451.600000001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52352451.600000001</v>
          </cell>
        </row>
        <row r="1831">
          <cell r="B1831">
            <v>103209</v>
          </cell>
          <cell r="C1831" t="str">
            <v>Cre Mm Fr A/60 Ntx                                          103209</v>
          </cell>
          <cell r="D1831">
            <v>17217704.870000001</v>
          </cell>
          <cell r="E1831">
            <v>17217704.870000001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17217704.870000001</v>
          </cell>
        </row>
        <row r="1832">
          <cell r="B1832">
            <v>103210</v>
          </cell>
          <cell r="C1832" t="str">
            <v>Cre Mm Fr A/60 Ntx Reit                                     103210</v>
          </cell>
          <cell r="D1832">
            <v>64408784.829999998</v>
          </cell>
          <cell r="E1832">
            <v>64408784.829999998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  <cell r="K1832">
            <v>64408784.829999998</v>
          </cell>
        </row>
        <row r="1833">
          <cell r="B1833">
            <v>103213</v>
          </cell>
          <cell r="C1833" t="str">
            <v>Cre Mm Fr Oth Ntx 30/360                                    103213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</row>
        <row r="1834">
          <cell r="B1834">
            <v>103214</v>
          </cell>
          <cell r="C1834" t="str">
            <v>Cre Mm Fr Oth Ntx Reit                                      103214</v>
          </cell>
          <cell r="D1834">
            <v>522695.54</v>
          </cell>
          <cell r="E1834">
            <v>522695.54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  <cell r="K1834">
            <v>522695.54</v>
          </cell>
        </row>
        <row r="1835">
          <cell r="B1835">
            <v>103217</v>
          </cell>
          <cell r="C1835" t="str">
            <v>Cre Mm Vr A/60                                              103217</v>
          </cell>
          <cell r="D1835">
            <v>4689498665.7600002</v>
          </cell>
          <cell r="E1835">
            <v>4689498665.7600002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4689498665.7600002</v>
          </cell>
        </row>
        <row r="1836">
          <cell r="B1836">
            <v>103221</v>
          </cell>
          <cell r="C1836" t="str">
            <v>Cre Mm Vr Oth                                               103221</v>
          </cell>
          <cell r="D1836">
            <v>85051640.230000004</v>
          </cell>
          <cell r="E1836">
            <v>85051640.230000004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85051640.230000004</v>
          </cell>
        </row>
        <row r="1837">
          <cell r="B1837">
            <v>103227</v>
          </cell>
          <cell r="C1837" t="str">
            <v>Cre Mm Vr A/60 Ntx                                          103227</v>
          </cell>
          <cell r="D1837">
            <v>43798202.799999997</v>
          </cell>
          <cell r="E1837">
            <v>43798202.799999997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43798202.799999997</v>
          </cell>
        </row>
        <row r="1838">
          <cell r="B1838">
            <v>103228</v>
          </cell>
          <cell r="C1838" t="str">
            <v>Cre Mm Vr A/60 Ntx Reit                                     103228</v>
          </cell>
          <cell r="D1838">
            <v>187357746.66</v>
          </cell>
          <cell r="E1838">
            <v>187357746.66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  <cell r="K1838">
            <v>187357746.66</v>
          </cell>
        </row>
        <row r="1839">
          <cell r="B1839">
            <v>103237</v>
          </cell>
          <cell r="C1839" t="str">
            <v>Cre Oth Cns Vr A/60                                         103237</v>
          </cell>
          <cell r="D1839">
            <v>27191957.75</v>
          </cell>
          <cell r="E1839">
            <v>27191957.75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27191957.75</v>
          </cell>
        </row>
        <row r="1840">
          <cell r="B1840">
            <v>103306</v>
          </cell>
          <cell r="C1840" t="str">
            <v>Comm Loan Disb Cre                                          103306</v>
          </cell>
          <cell r="D1840">
            <v>19240002.25</v>
          </cell>
          <cell r="E1840">
            <v>19240002.25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19240002.25</v>
          </cell>
        </row>
        <row r="1841">
          <cell r="B1841">
            <v>103314</v>
          </cell>
          <cell r="C1841" t="str">
            <v>Closed C Cre Mm Fr Oth Nt                                   103314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</row>
        <row r="1842">
          <cell r="B1842">
            <v>103410</v>
          </cell>
          <cell r="C1842" t="str">
            <v>Contra Prin Nr Mtg Fx Mc                                    103410</v>
          </cell>
          <cell r="D1842">
            <v>13561.85</v>
          </cell>
          <cell r="E1842">
            <v>13561.85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13561.85</v>
          </cell>
        </row>
        <row r="1843">
          <cell r="B1843">
            <v>103413</v>
          </cell>
          <cell r="C1843" t="str">
            <v>Contr Prin Nr Mtg Oofx Mc                                   103413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</row>
        <row r="1844">
          <cell r="B1844">
            <v>103415</v>
          </cell>
          <cell r="C1844" t="str">
            <v>Con Prn Nr Mtg Fx Act/360                                   103415</v>
          </cell>
          <cell r="D1844">
            <v>-271299.28000000003</v>
          </cell>
          <cell r="E1844">
            <v>-271299.28000000003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-271299.28000000003</v>
          </cell>
        </row>
        <row r="1845">
          <cell r="B1845">
            <v>103437</v>
          </cell>
          <cell r="C1845" t="str">
            <v>Nan Com Re (37)                                             103437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</row>
        <row r="1846">
          <cell r="B1846">
            <v>103447</v>
          </cell>
          <cell r="C1846" t="str">
            <v>Nan Com Real Est Fixed 47                                   103447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</row>
        <row r="1847">
          <cell r="B1847">
            <v>103601</v>
          </cell>
          <cell r="C1847" t="str">
            <v>Fe Pa Cre Mdmkt Fr T                                        103601</v>
          </cell>
          <cell r="D1847">
            <v>-1866038.58</v>
          </cell>
          <cell r="E1847">
            <v>-1866038.58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-1866038.58</v>
          </cell>
        </row>
        <row r="1848">
          <cell r="B1848">
            <v>103617</v>
          </cell>
          <cell r="C1848" t="str">
            <v>Fe Pa Cre Mdmkt Vr T                                        103617</v>
          </cell>
          <cell r="D1848">
            <v>280626.23</v>
          </cell>
          <cell r="E1848">
            <v>280626.23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280626.23</v>
          </cell>
        </row>
        <row r="1849">
          <cell r="B1849">
            <v>103640</v>
          </cell>
          <cell r="C1849" t="str">
            <v>Off Line Part Non Res                                       103640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</row>
        <row r="1850">
          <cell r="B1850">
            <v>103737</v>
          </cell>
          <cell r="C1850" t="str">
            <v>Nan Com Real Est Vr Tf 37                                   103737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</row>
        <row r="1851">
          <cell r="B1851">
            <v>109301</v>
          </cell>
          <cell r="C1851" t="str">
            <v>Pur Act Dis Cre Mm Fixed                                    109301</v>
          </cell>
          <cell r="D1851">
            <v>77321.36</v>
          </cell>
          <cell r="E1851">
            <v>77321.36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77321.36</v>
          </cell>
        </row>
        <row r="1852">
          <cell r="B1852">
            <v>109305</v>
          </cell>
          <cell r="C1852" t="str">
            <v>Pur Act Dis Cre Mm Fix Ot                                   109305</v>
          </cell>
          <cell r="D1852">
            <v>-70469.8</v>
          </cell>
          <cell r="E1852">
            <v>-70469.8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-70469.8</v>
          </cell>
        </row>
        <row r="1853">
          <cell r="B1853">
            <v>109309</v>
          </cell>
          <cell r="C1853" t="str">
            <v>Pa Dis Cre Mm Fix A/60 Nt                                   109309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</row>
        <row r="1854">
          <cell r="B1854">
            <v>109317</v>
          </cell>
          <cell r="C1854" t="str">
            <v>Pur Act Dis Cre Mm V A/60                                   109317</v>
          </cell>
          <cell r="D1854">
            <v>-26210.19</v>
          </cell>
          <cell r="E1854">
            <v>-26210.19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-26210.19</v>
          </cell>
        </row>
        <row r="1855">
          <cell r="B1855">
            <v>109321</v>
          </cell>
          <cell r="C1855" t="str">
            <v>Pur Act Dis Cre Mm V Oth                                    109321</v>
          </cell>
          <cell r="D1855">
            <v>-259978.91</v>
          </cell>
          <cell r="E1855">
            <v>-259978.91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-259978.91</v>
          </cell>
        </row>
        <row r="1856">
          <cell r="B1856">
            <v>109327</v>
          </cell>
          <cell r="C1856" t="str">
            <v>Pur Act Dis Cre Mm                                          109327</v>
          </cell>
          <cell r="D1856">
            <v>28931.69</v>
          </cell>
          <cell r="E1856">
            <v>28931.69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28931.69</v>
          </cell>
        </row>
        <row r="1857">
          <cell r="B1857">
            <v>109328</v>
          </cell>
          <cell r="C1857" t="str">
            <v>Pur Act Dis Cre Mm                                          109328</v>
          </cell>
          <cell r="D1857">
            <v>104534.42</v>
          </cell>
          <cell r="E1857">
            <v>104534.42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104534.42</v>
          </cell>
        </row>
        <row r="1858">
          <cell r="B1858">
            <v>109402</v>
          </cell>
          <cell r="C1858" t="str">
            <v>Pur Acct Cre Mm F Uncol                                     109402</v>
          </cell>
          <cell r="D1858">
            <v>28136.02</v>
          </cell>
          <cell r="E1858">
            <v>28136.02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28136.02</v>
          </cell>
        </row>
        <row r="1859">
          <cell r="B1859">
            <v>109437</v>
          </cell>
          <cell r="C1859" t="str">
            <v>Nan Fasb Com Re 37                                          109437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</row>
        <row r="1860">
          <cell r="B1860">
            <v>109447</v>
          </cell>
          <cell r="C1860" t="str">
            <v>Fasb Comm Real Est Fix 47                                   109447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</row>
        <row r="1861">
          <cell r="B1861">
            <v>109467</v>
          </cell>
          <cell r="C1861" t="str">
            <v>Fasb Com Real Est Vr Tf37                                   109467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</row>
        <row r="1862">
          <cell r="B1862">
            <v>109608</v>
          </cell>
          <cell r="C1862" t="str">
            <v>Nan Comm Fees In Process                                    109608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</row>
        <row r="1863">
          <cell r="B1863">
            <v>109775</v>
          </cell>
          <cell r="C1863" t="str">
            <v>Fasb Loc-Cre Balanc Mc                                      109775</v>
          </cell>
          <cell r="D1863">
            <v>-4427.17</v>
          </cell>
          <cell r="E1863">
            <v>-4427.17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-4427.17</v>
          </cell>
        </row>
        <row r="1864">
          <cell r="B1864">
            <v>109780</v>
          </cell>
          <cell r="C1864" t="str">
            <v>Fasb Non-Re Mtg-Fix-Mc                                      109780</v>
          </cell>
          <cell r="D1864">
            <v>-444177.2</v>
          </cell>
          <cell r="E1864">
            <v>-444177.2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-444177.2</v>
          </cell>
        </row>
        <row r="1865">
          <cell r="B1865">
            <v>109781</v>
          </cell>
          <cell r="C1865" t="str">
            <v>Fasb Non-Re Mtg-Adj-Mc                                      109781</v>
          </cell>
          <cell r="D1865">
            <v>-14633.93</v>
          </cell>
          <cell r="E1865">
            <v>-14633.93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-14633.93</v>
          </cell>
        </row>
        <row r="1866">
          <cell r="B1866">
            <v>109783</v>
          </cell>
          <cell r="C1866" t="str">
            <v>Fasb N R Mtg-Oo-Fix-Mc                                      109783</v>
          </cell>
          <cell r="D1866">
            <v>-24044.09</v>
          </cell>
          <cell r="E1866">
            <v>-24044.09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-24044.09</v>
          </cell>
        </row>
        <row r="1867">
          <cell r="B1867">
            <v>109785</v>
          </cell>
          <cell r="C1867" t="str">
            <v>Fasb Nr Mtg Fixed Act/360                                   109785</v>
          </cell>
          <cell r="D1867">
            <v>-765674.08</v>
          </cell>
          <cell r="E1867">
            <v>-765674.08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-765674.08</v>
          </cell>
        </row>
        <row r="1868">
          <cell r="B1868">
            <v>109786</v>
          </cell>
          <cell r="C1868" t="str">
            <v>Fasb Nr Mtg - Adj Act/360                                   109786</v>
          </cell>
          <cell r="D1868">
            <v>-119207.53</v>
          </cell>
          <cell r="E1868">
            <v>-119207.53</v>
          </cell>
          <cell r="F1868">
            <v>0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  <cell r="K1868">
            <v>-119207.53</v>
          </cell>
        </row>
        <row r="1869">
          <cell r="B1869">
            <v>109787</v>
          </cell>
          <cell r="C1869" t="str">
            <v>Fasb Nr Mtg Oo F Act/360                                    109787</v>
          </cell>
          <cell r="D1869">
            <v>-1634.48</v>
          </cell>
          <cell r="E1869">
            <v>-1634.48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-1634.48</v>
          </cell>
        </row>
        <row r="1870">
          <cell r="B1870">
            <v>109801</v>
          </cell>
          <cell r="C1870" t="str">
            <v>Fasb Cre Mm Fr A/60                                         109801</v>
          </cell>
          <cell r="D1870">
            <v>-182389.23</v>
          </cell>
          <cell r="E1870">
            <v>-182389.23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  <cell r="K1870">
            <v>-182389.23</v>
          </cell>
        </row>
        <row r="1871">
          <cell r="B1871">
            <v>109803</v>
          </cell>
          <cell r="C1871" t="str">
            <v>Fasb Cre Mm N/A                                             109803</v>
          </cell>
          <cell r="D1871">
            <v>84583.93</v>
          </cell>
          <cell r="E1871">
            <v>84583.93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84583.93</v>
          </cell>
        </row>
        <row r="1872">
          <cell r="B1872">
            <v>109805</v>
          </cell>
          <cell r="C1872" t="str">
            <v>Fasb Cre Mm Fr Oth                                          109805</v>
          </cell>
          <cell r="D1872">
            <v>9183.0300000000007</v>
          </cell>
          <cell r="E1872">
            <v>9183.0300000000007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9183.0300000000007</v>
          </cell>
        </row>
        <row r="1873">
          <cell r="B1873">
            <v>109809</v>
          </cell>
          <cell r="C1873" t="str">
            <v>Fasb Cre Mm Fr A/60 Ntx                                     109809</v>
          </cell>
          <cell r="D1873">
            <v>5749.6</v>
          </cell>
          <cell r="E1873">
            <v>5749.6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5749.6</v>
          </cell>
        </row>
        <row r="1874">
          <cell r="B1874">
            <v>109810</v>
          </cell>
          <cell r="C1874" t="str">
            <v>Fasb Cre Mm Fr A/60 Ntx R                                   109810</v>
          </cell>
          <cell r="D1874">
            <v>-54190.51</v>
          </cell>
          <cell r="E1874">
            <v>-54190.51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-54190.51</v>
          </cell>
        </row>
        <row r="1875">
          <cell r="B1875">
            <v>109814</v>
          </cell>
          <cell r="C1875" t="str">
            <v>Fasb Cre Mm Fr Oth Ntx Re                                   109814</v>
          </cell>
          <cell r="D1875">
            <v>3808</v>
          </cell>
          <cell r="E1875">
            <v>3808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3808</v>
          </cell>
        </row>
        <row r="1876">
          <cell r="B1876">
            <v>109817</v>
          </cell>
          <cell r="C1876" t="str">
            <v>Fasb Cre Mm Vr A/60                                         109817</v>
          </cell>
          <cell r="D1876">
            <v>-8238466.3300000001</v>
          </cell>
          <cell r="E1876">
            <v>-8238466.3300000001</v>
          </cell>
          <cell r="F1876">
            <v>0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-8238466.3300000001</v>
          </cell>
        </row>
        <row r="1877">
          <cell r="B1877">
            <v>109821</v>
          </cell>
          <cell r="C1877" t="str">
            <v>Fasb Cre Mm Vr Oth                                          109821</v>
          </cell>
          <cell r="D1877">
            <v>24298.27</v>
          </cell>
          <cell r="E1877">
            <v>24298.27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  <cell r="K1877">
            <v>24298.27</v>
          </cell>
        </row>
        <row r="1878">
          <cell r="B1878">
            <v>109827</v>
          </cell>
          <cell r="C1878" t="str">
            <v>Fasb Cre Mm Vr A/60 Ntx                                     109827</v>
          </cell>
          <cell r="D1878">
            <v>13218.04</v>
          </cell>
          <cell r="E1878">
            <v>13218.04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13218.04</v>
          </cell>
        </row>
        <row r="1879">
          <cell r="B1879">
            <v>109828</v>
          </cell>
          <cell r="C1879" t="str">
            <v>Fasb Cre Mm Vr A/60 Ntx R                                   109828</v>
          </cell>
          <cell r="D1879">
            <v>-216718.07999999999</v>
          </cell>
          <cell r="E1879">
            <v>-216718.07999999999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-216718.07999999999</v>
          </cell>
        </row>
        <row r="1880">
          <cell r="B1880">
            <v>109840</v>
          </cell>
          <cell r="C1880" t="str">
            <v>Commercial Real Estate Fe                                   109840</v>
          </cell>
          <cell r="D1880">
            <v>-753327.91</v>
          </cell>
          <cell r="E1880">
            <v>-753327.91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-753327.91</v>
          </cell>
        </row>
        <row r="1881">
          <cell r="B1881">
            <v>109914</v>
          </cell>
          <cell r="C1881" t="str">
            <v>Closed C Fas Cre Mm Fr Oth Ntx R                            109914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</row>
        <row r="1882">
          <cell r="B1882">
            <v>126649</v>
          </cell>
          <cell r="C1882" t="str">
            <v>Cre Mdmkt Vr Tax Act/360                                   126649</v>
          </cell>
          <cell r="D1882">
            <v>-2189219.36</v>
          </cell>
          <cell r="E1882">
            <v>-2189219.36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-2189219.36</v>
          </cell>
        </row>
        <row r="1883">
          <cell r="B1883" t="str">
            <v>R_CC1e2_F161</v>
          </cell>
          <cell r="C1883" t="str">
            <v>Loans Sec By Other Nonfarm Nonresi                          R_CC1e2_F161</v>
          </cell>
          <cell r="D1883">
            <v>7960196152.4800014</v>
          </cell>
          <cell r="E1883">
            <v>7960196152.4800014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7960196152.4800014</v>
          </cell>
        </row>
        <row r="1884">
          <cell r="B1884" t="str">
            <v>R_CC1e</v>
          </cell>
          <cell r="C1884" t="str">
            <v>Secured By Nonfarm Nonresi Prop                             R_CC1e</v>
          </cell>
          <cell r="D1884">
            <v>7960196152.4800014</v>
          </cell>
          <cell r="E1884">
            <v>7960196152.4800014</v>
          </cell>
          <cell r="F1884">
            <v>25777208.629999999</v>
          </cell>
          <cell r="G1884">
            <v>0</v>
          </cell>
          <cell r="H1884">
            <v>0</v>
          </cell>
          <cell r="I1884">
            <v>25777208.629999999</v>
          </cell>
          <cell r="J1884">
            <v>0</v>
          </cell>
          <cell r="K1884">
            <v>7985973361.1100016</v>
          </cell>
        </row>
        <row r="1885">
          <cell r="B1885" t="str">
            <v>R_CC1</v>
          </cell>
          <cell r="C1885" t="str">
            <v>Loans Secured By Real Estate                                R_CC1</v>
          </cell>
          <cell r="D1885">
            <v>33971777463.310005</v>
          </cell>
          <cell r="E1885">
            <v>33971777463.310005</v>
          </cell>
          <cell r="F1885">
            <v>29597671.899999999</v>
          </cell>
          <cell r="G1885">
            <v>0</v>
          </cell>
          <cell r="H1885">
            <v>0</v>
          </cell>
          <cell r="I1885">
            <v>29597671.899999999</v>
          </cell>
          <cell r="J1885">
            <v>0</v>
          </cell>
          <cell r="K1885">
            <v>34001375135.210003</v>
          </cell>
        </row>
        <row r="1886">
          <cell r="B1886">
            <v>121021</v>
          </cell>
          <cell r="C1886" t="str">
            <v>Interco Loan Sov/Sta                                        121021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</row>
        <row r="1887">
          <cell r="B1887">
            <v>121022</v>
          </cell>
          <cell r="C1887" t="str">
            <v>Interco Loan Sov/Lmi                                        121022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</row>
        <row r="1888">
          <cell r="B1888">
            <v>121025</v>
          </cell>
          <cell r="C1888" t="str">
            <v>Loan Cayman                                                 121025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</row>
        <row r="1889">
          <cell r="B1889">
            <v>121026</v>
          </cell>
          <cell r="C1889" t="str">
            <v>Loan Cayman - Bancorp                                       121026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</row>
        <row r="1890">
          <cell r="B1890">
            <v>121027</v>
          </cell>
          <cell r="C1890" t="str">
            <v>Loan A Notes Cayman                                         121027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</row>
        <row r="1891">
          <cell r="B1891">
            <v>121029</v>
          </cell>
          <cell r="C1891" t="str">
            <v>Interco Loan - Icbc                                         121029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</row>
        <row r="1892">
          <cell r="B1892">
            <v>121033</v>
          </cell>
          <cell r="C1892" t="str">
            <v>Loan - Sovereign Bank                                       121033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</row>
        <row r="1893">
          <cell r="B1893">
            <v>121036</v>
          </cell>
          <cell r="C1893" t="str">
            <v>Loan To Sovereign Bk-6023                                   121036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</row>
        <row r="1894">
          <cell r="B1894">
            <v>121040</v>
          </cell>
          <cell r="C1894" t="str">
            <v>Loan Sovereign Bank                                         121040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</row>
        <row r="1895">
          <cell r="B1895">
            <v>121043</v>
          </cell>
          <cell r="C1895" t="str">
            <v>Interco Loans Sov Leasing                                   121043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</row>
        <row r="1896">
          <cell r="B1896">
            <v>121044</v>
          </cell>
          <cell r="C1896" t="str">
            <v>Interco Loan Sov From Sfg                                   121044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</row>
        <row r="1897">
          <cell r="B1897">
            <v>121048</v>
          </cell>
          <cell r="C1897" t="str">
            <v>Interco Class B Pecs Note                                   121048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</row>
        <row r="1898">
          <cell r="B1898">
            <v>121071</v>
          </cell>
          <cell r="C1898" t="str">
            <v>Scdc Loan To Sov Bank                                       121071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</row>
        <row r="1899">
          <cell r="B1899">
            <v>121073</v>
          </cell>
          <cell r="C1899" t="str">
            <v>Interco Loan Iccr                                           121073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</row>
        <row r="1900">
          <cell r="B1900">
            <v>121085</v>
          </cell>
          <cell r="C1900" t="str">
            <v>Intercompany Loan Icic                                      121085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</row>
        <row r="1901">
          <cell r="B1901">
            <v>125501</v>
          </cell>
          <cell r="C1901" t="str">
            <v>Loan To Shusa                                               125501</v>
          </cell>
          <cell r="D1901">
            <v>0</v>
          </cell>
          <cell r="E1901">
            <v>138824481.28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138824481.28</v>
          </cell>
        </row>
        <row r="1902">
          <cell r="B1902">
            <v>125508</v>
          </cell>
          <cell r="C1902" t="str">
            <v>Elim Loan To Shusa                                          125508</v>
          </cell>
          <cell r="D1902">
            <v>0</v>
          </cell>
          <cell r="E1902">
            <v>-138824481.28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  <cell r="K1902">
            <v>-138824481.28</v>
          </cell>
        </row>
        <row r="1903">
          <cell r="B1903" t="str">
            <v>R_CC10a_F162</v>
          </cell>
          <cell r="C1903" t="str">
            <v>Leases To Indiv For Personal Exp                            R_CC10a_F162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</row>
        <row r="1904">
          <cell r="B1904">
            <v>125070</v>
          </cell>
          <cell r="C1904" t="str">
            <v>Gross Recevble-Cevf-Lease                                   125070</v>
          </cell>
          <cell r="D1904">
            <v>75177270.799999997</v>
          </cell>
          <cell r="E1904">
            <v>75177270.799999997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75177270.799999997</v>
          </cell>
        </row>
        <row r="1905">
          <cell r="B1905">
            <v>125074</v>
          </cell>
          <cell r="C1905" t="str">
            <v>Gross Recevble-Lev Leases                                   125074</v>
          </cell>
          <cell r="D1905">
            <v>154165125.19999999</v>
          </cell>
          <cell r="E1905">
            <v>154165125.19999999</v>
          </cell>
          <cell r="F1905">
            <v>0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  <cell r="K1905">
            <v>154165125.19999999</v>
          </cell>
        </row>
        <row r="1906">
          <cell r="B1906">
            <v>125080</v>
          </cell>
          <cell r="C1906" t="str">
            <v>Unearned-Cevf-Leases                                        125080</v>
          </cell>
          <cell r="D1906">
            <v>-6082007.7599999998</v>
          </cell>
          <cell r="E1906">
            <v>-6082007.7599999998</v>
          </cell>
          <cell r="F1906">
            <v>0</v>
          </cell>
          <cell r="G1906">
            <v>0</v>
          </cell>
          <cell r="H1906">
            <v>0</v>
          </cell>
          <cell r="I1906">
            <v>0</v>
          </cell>
          <cell r="J1906">
            <v>0</v>
          </cell>
          <cell r="K1906">
            <v>-6082007.7599999998</v>
          </cell>
        </row>
        <row r="1907">
          <cell r="B1907">
            <v>125084</v>
          </cell>
          <cell r="C1907" t="str">
            <v>Unearned-Lev Leases                                         125084</v>
          </cell>
          <cell r="D1907">
            <v>-20215183.829999998</v>
          </cell>
          <cell r="E1907">
            <v>-20215183.829999998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>
            <v>0</v>
          </cell>
          <cell r="K1907">
            <v>-20215183.829999998</v>
          </cell>
        </row>
        <row r="1908">
          <cell r="B1908">
            <v>125086</v>
          </cell>
          <cell r="C1908" t="str">
            <v>Gross Recevble-Muni-Lease                                   125086</v>
          </cell>
          <cell r="D1908">
            <v>472075235.06999999</v>
          </cell>
          <cell r="E1908">
            <v>472075235.06999999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472075235.06999999</v>
          </cell>
        </row>
        <row r="1909">
          <cell r="B1909">
            <v>125088</v>
          </cell>
          <cell r="C1909" t="str">
            <v>Unearned-Muni-Leases                                        125088</v>
          </cell>
          <cell r="D1909">
            <v>-26199804.349999998</v>
          </cell>
          <cell r="E1909">
            <v>-26199804.349999998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  <cell r="K1909">
            <v>-26199804.349999998</v>
          </cell>
        </row>
        <row r="1910">
          <cell r="B1910">
            <v>125170</v>
          </cell>
          <cell r="C1910" t="str">
            <v>Leverage Lease Loan Pyble                                   125170</v>
          </cell>
          <cell r="D1910">
            <v>-91861849.760000005</v>
          </cell>
          <cell r="E1910">
            <v>-91861849.760000005</v>
          </cell>
          <cell r="F1910">
            <v>0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  <cell r="K1910">
            <v>-91861849.760000005</v>
          </cell>
        </row>
        <row r="1911">
          <cell r="B1911">
            <v>125270</v>
          </cell>
          <cell r="C1911" t="str">
            <v>Leverage Lease Int Pyble                                    125270</v>
          </cell>
          <cell r="D1911">
            <v>-32704088.43</v>
          </cell>
          <cell r="E1911">
            <v>-32704088.43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  <cell r="K1911">
            <v>-32704088.43</v>
          </cell>
        </row>
        <row r="1912">
          <cell r="B1912">
            <v>127500</v>
          </cell>
          <cell r="C1912" t="str">
            <v>Contract Receivable- Tl                                     127500</v>
          </cell>
          <cell r="D1912">
            <v>467700251.07999998</v>
          </cell>
          <cell r="E1912">
            <v>467700251.07999998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467700251.07999998</v>
          </cell>
        </row>
        <row r="1913">
          <cell r="B1913">
            <v>127510</v>
          </cell>
          <cell r="C1913" t="str">
            <v>Unearned Finance Inc - Tl                                   127510</v>
          </cell>
          <cell r="D1913">
            <v>-70755806.120000005</v>
          </cell>
          <cell r="E1913">
            <v>-70755806.120000005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  <cell r="J1913">
            <v>0</v>
          </cell>
          <cell r="K1913">
            <v>-70755806.120000005</v>
          </cell>
        </row>
        <row r="1914">
          <cell r="B1914">
            <v>127550</v>
          </cell>
          <cell r="C1914" t="str">
            <v>Resid Recvble-Cevf-Leases                                   127550</v>
          </cell>
          <cell r="D1914">
            <v>160033067.24000001</v>
          </cell>
          <cell r="E1914">
            <v>160033067.24000001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160033067.24000001</v>
          </cell>
        </row>
        <row r="1915">
          <cell r="B1915">
            <v>127551</v>
          </cell>
          <cell r="C1915" t="str">
            <v>Res Recevble-Lev Leases                                     127551</v>
          </cell>
          <cell r="D1915">
            <v>49399443.729999997</v>
          </cell>
          <cell r="E1915">
            <v>49399443.729999997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  <cell r="K1915">
            <v>49399443.729999997</v>
          </cell>
        </row>
        <row r="1916">
          <cell r="B1916">
            <v>127560</v>
          </cell>
          <cell r="C1916" t="str">
            <v>Resid Unearnd-Cevf-Leases                                   127560</v>
          </cell>
          <cell r="D1916">
            <v>-110445388.34999999</v>
          </cell>
          <cell r="E1916">
            <v>-110445388.34999999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-110445388.34999999</v>
          </cell>
        </row>
        <row r="1917">
          <cell r="B1917">
            <v>129720</v>
          </cell>
          <cell r="C1917" t="str">
            <v>Fasb-Cevf-Leases                                            129720</v>
          </cell>
          <cell r="D1917">
            <v>1277305.83</v>
          </cell>
          <cell r="E1917">
            <v>1277305.83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1277305.83</v>
          </cell>
        </row>
        <row r="1918">
          <cell r="B1918">
            <v>181354</v>
          </cell>
          <cell r="C1918" t="str">
            <v>Lease Property Tax Rec--Cap Leases                          181354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</row>
        <row r="1919">
          <cell r="B1919">
            <v>187381</v>
          </cell>
          <cell r="C1919" t="str">
            <v>Capital Lease Receivable                                    187381</v>
          </cell>
          <cell r="D1919">
            <v>0</v>
          </cell>
          <cell r="E1919">
            <v>0</v>
          </cell>
          <cell r="F1919">
            <v>5004450.38</v>
          </cell>
          <cell r="G1919">
            <v>0</v>
          </cell>
          <cell r="H1919">
            <v>0</v>
          </cell>
          <cell r="I1919">
            <v>5004450.38</v>
          </cell>
          <cell r="J1919">
            <v>0</v>
          </cell>
          <cell r="K1919">
            <v>5004450.38</v>
          </cell>
        </row>
        <row r="1920">
          <cell r="B1920">
            <v>187382</v>
          </cell>
          <cell r="C1920" t="str">
            <v>Capital Lease Receivable - Payments                         187382</v>
          </cell>
          <cell r="D1920">
            <v>0</v>
          </cell>
          <cell r="E1920">
            <v>0</v>
          </cell>
          <cell r="F1920">
            <v>-49171.76</v>
          </cell>
          <cell r="G1920">
            <v>0</v>
          </cell>
          <cell r="H1920">
            <v>0</v>
          </cell>
          <cell r="I1920">
            <v>-49171.76</v>
          </cell>
          <cell r="J1920">
            <v>0</v>
          </cell>
          <cell r="K1920">
            <v>-49171.76</v>
          </cell>
        </row>
        <row r="1921">
          <cell r="B1921">
            <v>187383</v>
          </cell>
          <cell r="C1921" t="str">
            <v>Capital Lease - Unearned Inc                                187383</v>
          </cell>
          <cell r="D1921">
            <v>0</v>
          </cell>
          <cell r="E1921">
            <v>0</v>
          </cell>
          <cell r="F1921">
            <v>-1811262.07</v>
          </cell>
          <cell r="G1921">
            <v>0</v>
          </cell>
          <cell r="H1921">
            <v>0</v>
          </cell>
          <cell r="I1921">
            <v>-1811262.07</v>
          </cell>
          <cell r="J1921">
            <v>0</v>
          </cell>
          <cell r="K1921">
            <v>-1811262.07</v>
          </cell>
        </row>
        <row r="1922">
          <cell r="B1922">
            <v>187384</v>
          </cell>
          <cell r="C1922" t="str">
            <v>Capital Lease - Term Leases                                 187384</v>
          </cell>
          <cell r="D1922">
            <v>0</v>
          </cell>
          <cell r="E1922">
            <v>0</v>
          </cell>
          <cell r="F1922">
            <v>-78544.800000000003</v>
          </cell>
          <cell r="G1922">
            <v>0</v>
          </cell>
          <cell r="H1922">
            <v>0</v>
          </cell>
          <cell r="I1922">
            <v>-78544.800000000003</v>
          </cell>
          <cell r="J1922">
            <v>0</v>
          </cell>
          <cell r="K1922">
            <v>-78544.800000000003</v>
          </cell>
        </row>
        <row r="1923">
          <cell r="B1923">
            <v>187385</v>
          </cell>
          <cell r="C1923" t="str">
            <v>Vehicles                                                    187385</v>
          </cell>
          <cell r="D1923">
            <v>0</v>
          </cell>
          <cell r="E1923">
            <v>0</v>
          </cell>
          <cell r="F1923">
            <v>48095.13</v>
          </cell>
          <cell r="G1923">
            <v>0</v>
          </cell>
          <cell r="H1923">
            <v>0</v>
          </cell>
          <cell r="I1923">
            <v>48095.13</v>
          </cell>
          <cell r="J1923">
            <v>0</v>
          </cell>
          <cell r="K1923">
            <v>48095.13</v>
          </cell>
        </row>
        <row r="1924">
          <cell r="B1924" t="str">
            <v>R_CC10b_F163</v>
          </cell>
          <cell r="C1924" t="str">
            <v>All Other Leases                                            R_CC10b_F163</v>
          </cell>
          <cell r="D1924">
            <v>1021563570.35</v>
          </cell>
          <cell r="E1924">
            <v>1021563570.35</v>
          </cell>
          <cell r="F1924">
            <v>3113566.88</v>
          </cell>
          <cell r="G1924">
            <v>0</v>
          </cell>
          <cell r="H1924">
            <v>0</v>
          </cell>
          <cell r="I1924">
            <v>3113566.88</v>
          </cell>
          <cell r="J1924">
            <v>0</v>
          </cell>
          <cell r="K1924">
            <v>1024677137.23</v>
          </cell>
        </row>
        <row r="1925">
          <cell r="B1925" t="str">
            <v>R_CC10_2165</v>
          </cell>
          <cell r="C1925" t="str">
            <v>Lease Financing Rec, Net Unearned                           R_CC10_2165</v>
          </cell>
          <cell r="D1925">
            <v>1021563570.35</v>
          </cell>
          <cell r="E1925">
            <v>1021563570.35</v>
          </cell>
          <cell r="F1925">
            <v>3113566.88</v>
          </cell>
          <cell r="G1925">
            <v>0</v>
          </cell>
          <cell r="H1925">
            <v>0</v>
          </cell>
          <cell r="I1925">
            <v>3113566.88</v>
          </cell>
          <cell r="J1925">
            <v>0</v>
          </cell>
          <cell r="K1925">
            <v>1024677137.23</v>
          </cell>
        </row>
        <row r="1926">
          <cell r="B1926">
            <v>134020</v>
          </cell>
          <cell r="C1926" t="str">
            <v>Closed Premium                                              134020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</row>
        <row r="1927">
          <cell r="B1927">
            <v>139112</v>
          </cell>
          <cell r="C1927" t="str">
            <v>Closed Dis Accretion Pledged                                139112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</row>
        <row r="1928">
          <cell r="B1928">
            <v>139199</v>
          </cell>
          <cell r="C1928" t="str">
            <v>Closed Unrated Securities                                   139199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>
            <v>0</v>
          </cell>
          <cell r="K1928">
            <v>0</v>
          </cell>
        </row>
        <row r="1929">
          <cell r="B1929">
            <v>139263</v>
          </cell>
          <cell r="C1929" t="str">
            <v>Closed Pur Disc - Graypoint Non                             139263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  <cell r="J1929">
            <v>0</v>
          </cell>
          <cell r="K1929">
            <v>0</v>
          </cell>
        </row>
        <row r="1930">
          <cell r="B1930" t="str">
            <v>R_CC11_2123</v>
          </cell>
          <cell r="C1930" t="str">
            <v>Less: Any Unearned Income On Loans                          R_CC11_2123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</row>
        <row r="1931">
          <cell r="B1931" t="str">
            <v>R_CC2a1_B532</v>
          </cell>
          <cell r="C1931" t="str">
            <v>Loans To U.S. Branches And Ag                               R_CC2a1_B532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</row>
        <row r="1932">
          <cell r="B1932">
            <v>121049</v>
          </cell>
          <cell r="C1932" t="str">
            <v>Interco Loan Sov From Sdf                                   121049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</row>
        <row r="1933">
          <cell r="B1933" t="str">
            <v>R_CC2a2_B533</v>
          </cell>
          <cell r="C1933" t="str">
            <v>Loans To Other Commercial Banks Us                          R_CC2a2_B533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</row>
        <row r="1934">
          <cell r="B1934" t="str">
            <v>R_CC2a2b_B534</v>
          </cell>
          <cell r="C1934" t="str">
            <v>Loans To Other Dep Instit In The U.                         R_CC2a2b_B534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  <cell r="K1934">
            <v>0</v>
          </cell>
        </row>
        <row r="1935">
          <cell r="B1935" t="str">
            <v>R_CC2a2c1_B536</v>
          </cell>
          <cell r="C1935" t="str">
            <v>Loans To Foreign Branches Of Us Ban                         R_CC2a2c1_B536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</row>
        <row r="1936">
          <cell r="B1936" t="str">
            <v>R_CC2a2c2_B537</v>
          </cell>
          <cell r="C1936" t="str">
            <v>Loans To Other Banks In Foreign                             R_CC2a2c2_B537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</row>
        <row r="1937">
          <cell r="B1937" t="str">
            <v>R_CC2a2c_B535</v>
          </cell>
          <cell r="C1937" t="str">
            <v>Loans To Banks In Foreign Countries                         R_CC2a2c_B535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</row>
        <row r="1938">
          <cell r="B1938" t="str">
            <v>R_CC2a_B531</v>
          </cell>
          <cell r="C1938" t="str">
            <v>Loans To Commercial Banks In The U.                         R_CC2a_B531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</row>
        <row r="1939">
          <cell r="B1939" t="str">
            <v>R_CC2</v>
          </cell>
          <cell r="C1939" t="str">
            <v>Loans To Depository Institutions                            R_CC2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  <cell r="K1939">
            <v>0</v>
          </cell>
        </row>
        <row r="1940">
          <cell r="B1940">
            <v>138520</v>
          </cell>
          <cell r="C1940" t="str">
            <v>F Agr Pro&amp;Ot Lns To Fa Fx                                   138520</v>
          </cell>
          <cell r="D1940">
            <v>178659.81</v>
          </cell>
          <cell r="E1940">
            <v>178659.81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178659.81</v>
          </cell>
        </row>
        <row r="1941">
          <cell r="B1941">
            <v>138521</v>
          </cell>
          <cell r="C1941" t="str">
            <v>Fsb F Ag P&amp;O Lns To Fa Fx                                   138521</v>
          </cell>
          <cell r="D1941">
            <v>-17.61</v>
          </cell>
          <cell r="E1941">
            <v>-17.61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-17.61</v>
          </cell>
        </row>
        <row r="1942">
          <cell r="B1942">
            <v>138523</v>
          </cell>
          <cell r="C1942" t="str">
            <v>Pa D F Ag P&amp;O Lns To F Fx                                   138523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</row>
        <row r="1943">
          <cell r="B1943">
            <v>138540</v>
          </cell>
          <cell r="C1943" t="str">
            <v>Fin Agri P&amp;O Lns To Fa Vr                                   138540</v>
          </cell>
          <cell r="D1943">
            <v>2353343.23</v>
          </cell>
          <cell r="E1943">
            <v>2353343.23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2353343.23</v>
          </cell>
        </row>
        <row r="1944">
          <cell r="B1944">
            <v>138541</v>
          </cell>
          <cell r="C1944" t="str">
            <v>Fsb Fi Ag P&amp;O Lns To F Vr                                   138541</v>
          </cell>
          <cell r="D1944">
            <v>1535.37</v>
          </cell>
          <cell r="E1944">
            <v>1535.37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1535.37</v>
          </cell>
        </row>
        <row r="1945">
          <cell r="B1945">
            <v>138543</v>
          </cell>
          <cell r="C1945" t="str">
            <v>Pa D F Ag P&amp;O Lns To F Vr                                   138543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</row>
        <row r="1946">
          <cell r="B1946" t="str">
            <v>R_CC3_1590</v>
          </cell>
          <cell r="C1946" t="str">
            <v>Loans To Finance Ag Prod &amp; Farmers                          R_CC3_1590</v>
          </cell>
          <cell r="D1946">
            <v>2533520.8000000003</v>
          </cell>
          <cell r="E1946">
            <v>2533520.8000000003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2533520.8000000003</v>
          </cell>
        </row>
        <row r="1947">
          <cell r="B1947">
            <v>101330</v>
          </cell>
          <cell r="C1947" t="str">
            <v>Comm Loan Disbursement                                      101330</v>
          </cell>
          <cell r="D1947">
            <v>100884396.28</v>
          </cell>
          <cell r="E1947">
            <v>100884396.28</v>
          </cell>
          <cell r="F1947">
            <v>0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100884396.28</v>
          </cell>
        </row>
        <row r="1948">
          <cell r="B1948">
            <v>102979</v>
          </cell>
          <cell r="C1948" t="str">
            <v>Negative Escrow For C&amp;I                                     102979</v>
          </cell>
          <cell r="D1948">
            <v>15069.26</v>
          </cell>
          <cell r="E1948">
            <v>15069.26</v>
          </cell>
          <cell r="F1948">
            <v>0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15069.26</v>
          </cell>
        </row>
        <row r="1949">
          <cell r="B1949">
            <v>103005</v>
          </cell>
          <cell r="C1949" t="str">
            <v>Line Of Credit-Cre Bal-Mc                                   103005</v>
          </cell>
          <cell r="D1949">
            <v>56835121.979999997</v>
          </cell>
          <cell r="E1949">
            <v>56835121.979999997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  <cell r="K1949">
            <v>56835121.979999997</v>
          </cell>
        </row>
        <row r="1950">
          <cell r="B1950">
            <v>103405</v>
          </cell>
          <cell r="C1950" t="str">
            <v>Contra Prin Loc - Mc                                        103405</v>
          </cell>
          <cell r="D1950">
            <v>-5390.15</v>
          </cell>
          <cell r="E1950">
            <v>-5390.15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-5390.15</v>
          </cell>
        </row>
        <row r="1951">
          <cell r="B1951">
            <v>109955</v>
          </cell>
          <cell r="C1951" t="str">
            <v>B/A Discount                                                109955</v>
          </cell>
          <cell r="D1951">
            <v>-25857.360000000001</v>
          </cell>
          <cell r="E1951">
            <v>-25857.360000000001</v>
          </cell>
          <cell r="F1951">
            <v>0</v>
          </cell>
          <cell r="G1951">
            <v>0</v>
          </cell>
          <cell r="H1951">
            <v>0</v>
          </cell>
          <cell r="I1951">
            <v>0</v>
          </cell>
          <cell r="J1951">
            <v>0</v>
          </cell>
          <cell r="K1951">
            <v>-25857.360000000001</v>
          </cell>
        </row>
        <row r="1952">
          <cell r="B1952">
            <v>109960</v>
          </cell>
          <cell r="C1952" t="str">
            <v>Commercial Fees                                             109960</v>
          </cell>
          <cell r="D1952">
            <v>-878104.02</v>
          </cell>
          <cell r="E1952">
            <v>-878104.02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-878104.02</v>
          </cell>
        </row>
        <row r="1953">
          <cell r="B1953">
            <v>117606</v>
          </cell>
          <cell r="C1953" t="str">
            <v>Closed Fasb Sm Bus Od Ne Fr A/60                            117606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</row>
        <row r="1954">
          <cell r="B1954">
            <v>119606</v>
          </cell>
          <cell r="C1954" t="str">
            <v>Closed Fasb Sm Bus Od Fr A/60                               119606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</row>
        <row r="1955">
          <cell r="B1955">
            <v>120035</v>
          </cell>
          <cell r="C1955" t="str">
            <v>Participation Wire C&amp;I                                      120035</v>
          </cell>
          <cell r="D1955">
            <v>-59074142.799999997</v>
          </cell>
          <cell r="E1955">
            <v>-59074142.799999997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-59074142.799999997</v>
          </cell>
        </row>
        <row r="1956">
          <cell r="B1956">
            <v>124214</v>
          </cell>
          <cell r="C1956" t="str">
            <v>Closed Pm Small Business                                    124214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</row>
        <row r="1957">
          <cell r="B1957">
            <v>124606</v>
          </cell>
          <cell r="C1957" t="str">
            <v>Closed Small Bus Od Ne Fr                                   124606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</row>
        <row r="1958">
          <cell r="B1958">
            <v>125073</v>
          </cell>
          <cell r="C1958" t="str">
            <v>Gross Recevble-Cevf-Loans                                   125073</v>
          </cell>
          <cell r="D1958">
            <v>852520292</v>
          </cell>
          <cell r="E1958">
            <v>852520292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852520292</v>
          </cell>
        </row>
        <row r="1959">
          <cell r="B1959">
            <v>125081</v>
          </cell>
          <cell r="C1959" t="str">
            <v>Unearned-Cevf-Loans                                         125081</v>
          </cell>
          <cell r="D1959">
            <v>-79094156.209999993</v>
          </cell>
          <cell r="E1959">
            <v>-79094156.209999993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-79094156.209999993</v>
          </cell>
        </row>
        <row r="1960">
          <cell r="B1960">
            <v>125090</v>
          </cell>
          <cell r="C1960" t="str">
            <v>Closed Resid Rcvble-Cevf-Loans                              125090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  <cell r="K1960">
            <v>0</v>
          </cell>
        </row>
        <row r="1961">
          <cell r="B1961">
            <v>125579</v>
          </cell>
          <cell r="C1961" t="str">
            <v>Cap Int Com Cc (Dud)                                        125579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  <cell r="H1961">
            <v>0</v>
          </cell>
          <cell r="I1961">
            <v>0</v>
          </cell>
          <cell r="J1961">
            <v>0</v>
          </cell>
          <cell r="K1961">
            <v>0</v>
          </cell>
        </row>
        <row r="1962">
          <cell r="B1962">
            <v>125584</v>
          </cell>
          <cell r="C1962" t="str">
            <v>Credit Cards Com Other Foreign                              125584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  <cell r="J1962">
            <v>0</v>
          </cell>
          <cell r="K1962">
            <v>0</v>
          </cell>
        </row>
        <row r="1963">
          <cell r="B1963">
            <v>125589</v>
          </cell>
          <cell r="C1963" t="str">
            <v>Cc Doubtful Bal Commercial Other Fo                         125589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</row>
        <row r="1964">
          <cell r="B1964">
            <v>125594</v>
          </cell>
          <cell r="C1964" t="str">
            <v>Cc Unpaid Com Other Foreign                                 125594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  <cell r="K1964">
            <v>0</v>
          </cell>
        </row>
        <row r="1965">
          <cell r="B1965">
            <v>125599</v>
          </cell>
          <cell r="C1965" t="str">
            <v>Cc Doubtful Pmts Commer Other For                           125599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</row>
        <row r="1966">
          <cell r="B1966">
            <v>125610</v>
          </cell>
          <cell r="C1966" t="str">
            <v>Cc Pmts Rec Com Usa                                         125610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</row>
        <row r="1967">
          <cell r="B1967">
            <v>125614</v>
          </cell>
          <cell r="C1967" t="str">
            <v>Cc Pmts Rec Com Other Foreign                               125614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</row>
        <row r="1968">
          <cell r="B1968">
            <v>126003</v>
          </cell>
          <cell r="C1968" t="str">
            <v>C&amp;I Tm Sc Fr A/60                                           126003</v>
          </cell>
          <cell r="D1968">
            <v>316201240.57999998</v>
          </cell>
          <cell r="E1968">
            <v>316201240.57999998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316201240.57999998</v>
          </cell>
        </row>
        <row r="1969">
          <cell r="B1969">
            <v>126005</v>
          </cell>
          <cell r="C1969" t="str">
            <v>C&amp;I Ds Tm Sc F Tax A/60 P                                   126005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</row>
        <row r="1970">
          <cell r="B1970">
            <v>126007</v>
          </cell>
          <cell r="C1970" t="str">
            <v>C&amp;I Tm Sc Fr Oth                                            126007</v>
          </cell>
          <cell r="D1970">
            <v>29348483.02</v>
          </cell>
          <cell r="E1970">
            <v>29348483.02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29348483.02</v>
          </cell>
        </row>
        <row r="1971">
          <cell r="B1971">
            <v>126009</v>
          </cell>
          <cell r="C1971" t="str">
            <v>C&amp;I Tm Sc Fr A/60 Ntx                                       126009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</row>
        <row r="1972">
          <cell r="B1972">
            <v>126012</v>
          </cell>
          <cell r="C1972" t="str">
            <v>C&amp;I Tm Sc Fr A/60 Ntx Rei                                   126012</v>
          </cell>
          <cell r="D1972">
            <v>14799479.93</v>
          </cell>
          <cell r="E1972">
            <v>14799479.93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  <cell r="K1972">
            <v>14799479.93</v>
          </cell>
        </row>
        <row r="1973">
          <cell r="B1973">
            <v>126015</v>
          </cell>
          <cell r="C1973" t="str">
            <v>C&amp;I Tm Sc Vr A/60                                           126015</v>
          </cell>
          <cell r="D1973">
            <v>3059563752.9000001</v>
          </cell>
          <cell r="E1973">
            <v>3059563752.9000001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  <cell r="J1973">
            <v>0</v>
          </cell>
          <cell r="K1973">
            <v>3059563752.9000001</v>
          </cell>
        </row>
        <row r="1974">
          <cell r="B1974">
            <v>126019</v>
          </cell>
          <cell r="C1974" t="str">
            <v>C&amp;I Tm Sc Vr A/60 Ntx                                       126019</v>
          </cell>
          <cell r="D1974">
            <v>24425000</v>
          </cell>
          <cell r="E1974">
            <v>24425000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24425000</v>
          </cell>
        </row>
        <row r="1975">
          <cell r="B1975">
            <v>126020</v>
          </cell>
          <cell r="C1975" t="str">
            <v>C&amp;I Tm Sc Vr A/60 Ntx Rei                                   126020</v>
          </cell>
          <cell r="D1975">
            <v>133778929.06999999</v>
          </cell>
          <cell r="E1975">
            <v>133778929.06999999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133778929.06999999</v>
          </cell>
        </row>
        <row r="1976">
          <cell r="B1976">
            <v>126023</v>
          </cell>
          <cell r="C1976" t="str">
            <v>C&amp;I Tm Sc Vr Other                                          126023</v>
          </cell>
          <cell r="D1976">
            <v>19125000</v>
          </cell>
          <cell r="E1976">
            <v>19125000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  <cell r="K1976">
            <v>19125000</v>
          </cell>
        </row>
        <row r="1977">
          <cell r="B1977">
            <v>126024</v>
          </cell>
          <cell r="C1977" t="str">
            <v>C&amp;I Tm Sc Vr Other Ntx Re                                   126024</v>
          </cell>
          <cell r="D1977">
            <v>43859026.170000002</v>
          </cell>
          <cell r="E1977">
            <v>43859026.170000002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43859026.170000002</v>
          </cell>
        </row>
        <row r="1978">
          <cell r="B1978">
            <v>126027</v>
          </cell>
          <cell r="C1978" t="str">
            <v>C&amp;I Tm Un Fr A/60                                           126027</v>
          </cell>
          <cell r="D1978">
            <v>488380606.17000002</v>
          </cell>
          <cell r="E1978">
            <v>488380606.17000002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  <cell r="K1978">
            <v>488380606.17000002</v>
          </cell>
        </row>
        <row r="1979">
          <cell r="B1979">
            <v>126031</v>
          </cell>
          <cell r="C1979" t="str">
            <v>C&amp;I Tm Un Fr Oth                                            126031</v>
          </cell>
          <cell r="D1979">
            <v>476486.23</v>
          </cell>
          <cell r="E1979">
            <v>476486.23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476486.23</v>
          </cell>
        </row>
        <row r="1980">
          <cell r="B1980">
            <v>126033</v>
          </cell>
          <cell r="C1980" t="str">
            <v>C&amp;I Tm Un Fr A/60 Ntx                                       126033</v>
          </cell>
          <cell r="D1980">
            <v>69366893.079999998</v>
          </cell>
          <cell r="E1980">
            <v>69366893.079999998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  <cell r="K1980">
            <v>69366893.079999998</v>
          </cell>
        </row>
        <row r="1981">
          <cell r="B1981">
            <v>126034</v>
          </cell>
          <cell r="C1981" t="str">
            <v>C&amp;I Tm Un Fr A/60 Ntx Rei                                   126034</v>
          </cell>
          <cell r="D1981">
            <v>253796.81</v>
          </cell>
          <cell r="E1981">
            <v>253796.81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253796.81</v>
          </cell>
        </row>
        <row r="1982">
          <cell r="B1982">
            <v>126037</v>
          </cell>
          <cell r="C1982" t="str">
            <v>C&amp;I Tm Un Fr Oth N                                          126037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</row>
        <row r="1983">
          <cell r="B1983">
            <v>126038</v>
          </cell>
          <cell r="C1983" t="str">
            <v>C&amp;I Tm Un Fr Oth Ntx Reit                                   126038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</row>
        <row r="1984">
          <cell r="B1984">
            <v>126041</v>
          </cell>
          <cell r="C1984" t="str">
            <v>C&amp;I Tm Un Vr A/60                                           126041</v>
          </cell>
          <cell r="D1984">
            <v>1957067977.0999999</v>
          </cell>
          <cell r="E1984">
            <v>1957067977.0999999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1957067977.0999999</v>
          </cell>
        </row>
        <row r="1985">
          <cell r="B1985">
            <v>126045</v>
          </cell>
          <cell r="C1985" t="str">
            <v>C&amp;I Tm Un Vr A/60 Ntx                                       126045</v>
          </cell>
          <cell r="D1985">
            <v>960000</v>
          </cell>
          <cell r="E1985">
            <v>960000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960000</v>
          </cell>
        </row>
        <row r="1986">
          <cell r="B1986">
            <v>126046</v>
          </cell>
          <cell r="C1986" t="str">
            <v>C&amp;I Tm Un Vr A/60 Ntx Rei                                   126046</v>
          </cell>
          <cell r="D1986">
            <v>8139806</v>
          </cell>
          <cell r="E1986">
            <v>8139806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8139806</v>
          </cell>
        </row>
        <row r="1987">
          <cell r="B1987">
            <v>126049</v>
          </cell>
          <cell r="C1987" t="str">
            <v>C&amp;I Lc Sc Fr A/60                                           126049</v>
          </cell>
          <cell r="D1987">
            <v>31098375.949999999</v>
          </cell>
          <cell r="E1987">
            <v>31098375.949999999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31098375.949999999</v>
          </cell>
        </row>
        <row r="1988">
          <cell r="B1988">
            <v>126053</v>
          </cell>
          <cell r="C1988" t="str">
            <v>C&amp;I Lc Sc Fr Oth                                            126053</v>
          </cell>
          <cell r="D1988">
            <v>3468609.69</v>
          </cell>
          <cell r="E1988">
            <v>3468609.69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3468609.69</v>
          </cell>
        </row>
        <row r="1989">
          <cell r="B1989">
            <v>126055</v>
          </cell>
          <cell r="C1989" t="str">
            <v>C&amp;I Lc Sc Fr Oth Ntx                                        126055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</row>
        <row r="1990">
          <cell r="B1990">
            <v>126056</v>
          </cell>
          <cell r="C1990" t="str">
            <v>C&amp;I Lc Sc Fr Oth Ntx Reit                                   126056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</row>
        <row r="1991">
          <cell r="B1991">
            <v>126080</v>
          </cell>
          <cell r="C1991" t="str">
            <v>Small Business Loc Var                                      126080</v>
          </cell>
          <cell r="D1991">
            <v>5467772.9299999997</v>
          </cell>
          <cell r="E1991">
            <v>5467772.9299999997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5467772.9299999997</v>
          </cell>
        </row>
        <row r="1992">
          <cell r="B1992">
            <v>126081</v>
          </cell>
          <cell r="C1992" t="str">
            <v>Small Business Loc Var(Pca)                                 126081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</row>
        <row r="1993">
          <cell r="B1993">
            <v>126083</v>
          </cell>
          <cell r="C1993" t="str">
            <v>Small Busnss Loc Var(A98)                                   126083</v>
          </cell>
          <cell r="D1993">
            <v>-1820492.49</v>
          </cell>
          <cell r="E1993">
            <v>-1820492.49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-1820492.49</v>
          </cell>
        </row>
        <row r="1994">
          <cell r="B1994">
            <v>126161</v>
          </cell>
          <cell r="C1994" t="str">
            <v>C&amp;I Lc Sc Vr A/60                                           126161</v>
          </cell>
          <cell r="D1994">
            <v>3536322546.77</v>
          </cell>
          <cell r="E1994">
            <v>3536322546.77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3536322546.77</v>
          </cell>
        </row>
        <row r="1995">
          <cell r="B1995">
            <v>126162</v>
          </cell>
          <cell r="C1995" t="str">
            <v>Scusa C&amp;I Lc Sc Vr A/60                                     126162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</row>
        <row r="1996">
          <cell r="B1996">
            <v>126165</v>
          </cell>
          <cell r="C1996" t="str">
            <v>C&amp;I Lc Sc Vr Oth                                            126165</v>
          </cell>
          <cell r="D1996">
            <v>210771223.34</v>
          </cell>
          <cell r="E1996">
            <v>210771223.34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210771223.34</v>
          </cell>
        </row>
        <row r="1997">
          <cell r="B1997">
            <v>126168</v>
          </cell>
          <cell r="C1997" t="str">
            <v>C&amp;I Lc Sc Vr A/60 Ntx                                       126168</v>
          </cell>
          <cell r="D1997">
            <v>9195554.8000000007</v>
          </cell>
          <cell r="E1997">
            <v>9195554.8000000007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9195554.8000000007</v>
          </cell>
        </row>
        <row r="1998">
          <cell r="B1998">
            <v>126169</v>
          </cell>
          <cell r="C1998" t="str">
            <v>C&amp;I Lc Sc Vr A/60 Ntx Rei                                   126169</v>
          </cell>
          <cell r="D1998">
            <v>6311847.0499999998</v>
          </cell>
          <cell r="E1998">
            <v>6311847.0499999998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6311847.0499999998</v>
          </cell>
        </row>
        <row r="1999">
          <cell r="B1999">
            <v>126171</v>
          </cell>
          <cell r="C1999" t="str">
            <v>C&amp;I Lc Un Fr A/60                                           126171</v>
          </cell>
          <cell r="D1999">
            <v>5805820.8300000001</v>
          </cell>
          <cell r="E1999">
            <v>5805820.8300000001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5805820.8300000001</v>
          </cell>
        </row>
        <row r="2000">
          <cell r="B2000">
            <v>126175</v>
          </cell>
          <cell r="C2000" t="str">
            <v>C&amp;I Lc Un Fr Oth Ntx                                        126175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</row>
        <row r="2001">
          <cell r="B2001">
            <v>126176</v>
          </cell>
          <cell r="C2001" t="str">
            <v>C&amp;I Lc Un Fr Oth Ntx Reit                                   126176</v>
          </cell>
          <cell r="D2001">
            <v>248387.48</v>
          </cell>
          <cell r="E2001">
            <v>248387.48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248387.48</v>
          </cell>
        </row>
        <row r="2002">
          <cell r="B2002">
            <v>126179</v>
          </cell>
          <cell r="C2002" t="str">
            <v>C&amp;I Lc Un Vr A/60                                           126179</v>
          </cell>
          <cell r="D2002">
            <v>2080597548.5799999</v>
          </cell>
          <cell r="E2002">
            <v>2080597548.5799999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2080597548.5799999</v>
          </cell>
        </row>
        <row r="2003">
          <cell r="B2003">
            <v>126183</v>
          </cell>
          <cell r="C2003" t="str">
            <v>C&amp;I Lc Un Vr A/60 Ntx                                       126183</v>
          </cell>
          <cell r="D2003">
            <v>914538.86</v>
          </cell>
          <cell r="E2003">
            <v>914538.86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914538.86</v>
          </cell>
        </row>
        <row r="2004">
          <cell r="B2004">
            <v>126184</v>
          </cell>
          <cell r="C2004" t="str">
            <v>C&amp;I Lc Un Vr A/60 Ntx Rei                                   126184</v>
          </cell>
          <cell r="D2004">
            <v>8331229.1900000004</v>
          </cell>
          <cell r="E2004">
            <v>8331229.1900000004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8331229.1900000004</v>
          </cell>
        </row>
        <row r="2005">
          <cell r="B2005">
            <v>126441</v>
          </cell>
          <cell r="C2005" t="str">
            <v>Closed Unrd D C&amp;I T U V A                                   126441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</row>
        <row r="2006">
          <cell r="B2006">
            <v>126540</v>
          </cell>
          <cell r="C2006" t="str">
            <v>Closed Asset Based Loans                                    126540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</row>
        <row r="2007">
          <cell r="B2007">
            <v>126555</v>
          </cell>
          <cell r="C2007" t="str">
            <v>Discounted B/A Loans                                        126555</v>
          </cell>
          <cell r="D2007">
            <v>50481669.990000002</v>
          </cell>
          <cell r="E2007">
            <v>50481669.990000002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50481669.990000002</v>
          </cell>
        </row>
        <row r="2008">
          <cell r="B2008">
            <v>126603</v>
          </cell>
          <cell r="C2008" t="str">
            <v>Closed Fe Pa C&amp;I Sec Trm                                    126603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</row>
        <row r="2009">
          <cell r="B2009">
            <v>126606</v>
          </cell>
          <cell r="C2009" t="str">
            <v>Closed Small Business Od Fr A/60                            126606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</row>
        <row r="2010">
          <cell r="B2010">
            <v>126608</v>
          </cell>
          <cell r="C2010" t="str">
            <v>Small Business Loc Fixed                                    126608</v>
          </cell>
          <cell r="D2010">
            <v>7464227.2599999998</v>
          </cell>
          <cell r="E2010">
            <v>7464227.2599999998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7464227.2599999998</v>
          </cell>
        </row>
        <row r="2011">
          <cell r="B2011">
            <v>126609</v>
          </cell>
          <cell r="C2011" t="str">
            <v>Small Business Loc Fixed(Pca)                               126609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</row>
        <row r="2012">
          <cell r="B2012">
            <v>126611</v>
          </cell>
          <cell r="C2012" t="str">
            <v>Small Busness Loc Fx(A98)                                   126611</v>
          </cell>
          <cell r="D2012">
            <v>-1267173.6100000001</v>
          </cell>
          <cell r="E2012">
            <v>-1267173.6100000001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-1267173.6100000001</v>
          </cell>
        </row>
        <row r="2013">
          <cell r="B2013">
            <v>126615</v>
          </cell>
          <cell r="C2013" t="str">
            <v>Fe Pa C&amp;I Sec Trm Vr T                                      126615</v>
          </cell>
          <cell r="D2013">
            <v>17530.849999999999</v>
          </cell>
          <cell r="E2013">
            <v>17530.849999999999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17530.849999999999</v>
          </cell>
        </row>
        <row r="2014">
          <cell r="B2014">
            <v>126619</v>
          </cell>
          <cell r="C2014" t="str">
            <v>Fe Pa C&amp;I Sec Trm Vr Tf                                     126619</v>
          </cell>
          <cell r="D2014">
            <v>-217490.29</v>
          </cell>
          <cell r="E2014">
            <v>-217490.29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-217490.29</v>
          </cell>
        </row>
        <row r="2015">
          <cell r="B2015">
            <v>126627</v>
          </cell>
          <cell r="C2015" t="str">
            <v>Closed Fe Pa C&amp;I Unsec Trm Fr T                             126627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</row>
        <row r="2016">
          <cell r="B2016">
            <v>126630</v>
          </cell>
          <cell r="C2016" t="str">
            <v>Chryslar Cap Dfp Purchase Marks                             126630</v>
          </cell>
          <cell r="D2016">
            <v>307173.52</v>
          </cell>
          <cell r="E2016">
            <v>307173.52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307173.52</v>
          </cell>
        </row>
        <row r="2017">
          <cell r="B2017">
            <v>126631</v>
          </cell>
          <cell r="C2017" t="str">
            <v>Chryslar Cap C&amp;I Purchase Marks                             126631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</row>
        <row r="2018">
          <cell r="B2018">
            <v>126641</v>
          </cell>
          <cell r="C2018" t="str">
            <v>Fe Pa C&amp;I Unsec Trm Vr T                                    126641</v>
          </cell>
          <cell r="D2018">
            <v>7449.11</v>
          </cell>
          <cell r="E2018">
            <v>7449.11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7449.11</v>
          </cell>
        </row>
        <row r="2019">
          <cell r="B2019">
            <v>126832</v>
          </cell>
          <cell r="C2019" t="str">
            <v>Nan Comm Ln Of Credit(32)                                   126832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</row>
        <row r="2020">
          <cell r="B2020">
            <v>126833</v>
          </cell>
          <cell r="C2020" t="str">
            <v>Closed Nan Com Time Secured (33)                            126833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</row>
        <row r="2021">
          <cell r="B2021">
            <v>126834</v>
          </cell>
          <cell r="C2021" t="str">
            <v>Nan Comm Term Sec(34)                                       126834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</row>
        <row r="2022">
          <cell r="B2022">
            <v>126835</v>
          </cell>
          <cell r="C2022" t="str">
            <v>Closed Nan Com Unsecured Vr 35                              126835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</row>
        <row r="2023">
          <cell r="B2023">
            <v>126842</v>
          </cell>
          <cell r="C2023" t="str">
            <v>Closed Nan Com Loc Fixed 42                                 126842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</row>
        <row r="2024">
          <cell r="B2024">
            <v>126843</v>
          </cell>
          <cell r="C2024" t="str">
            <v>Nan Com Sec Time Fixed 43                                   126843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</row>
        <row r="2025">
          <cell r="B2025">
            <v>126844</v>
          </cell>
          <cell r="C2025" t="str">
            <v>Nan Com Sec Term Fixed 44                                   126844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</row>
        <row r="2026">
          <cell r="B2026">
            <v>126845</v>
          </cell>
          <cell r="C2026" t="str">
            <v>Nan Com Unsecured Fix 45                                    126845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</row>
        <row r="2027">
          <cell r="B2027">
            <v>126934</v>
          </cell>
          <cell r="C2027" t="str">
            <v>Nan Com Sec Term Tf Vr 34                                   126934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</row>
        <row r="2028">
          <cell r="B2028">
            <v>127002</v>
          </cell>
          <cell r="C2028" t="str">
            <v>Closed Nmtc Loans                                           127002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</row>
        <row r="2029">
          <cell r="B2029">
            <v>127010</v>
          </cell>
          <cell r="C2029" t="str">
            <v>Afd Wholesale Comm - Ne                                     127010</v>
          </cell>
          <cell r="D2029">
            <v>156470766.06</v>
          </cell>
          <cell r="E2029">
            <v>156470766.06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156470766.06</v>
          </cell>
        </row>
        <row r="2030">
          <cell r="B2030">
            <v>127011</v>
          </cell>
          <cell r="C2030" t="str">
            <v>Afs Securitized Loan                                        127011</v>
          </cell>
          <cell r="D2030">
            <v>177585708.63999999</v>
          </cell>
          <cell r="E2030">
            <v>177585708.63999999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177585708.63999999</v>
          </cell>
        </row>
        <row r="2031">
          <cell r="B2031">
            <v>127012</v>
          </cell>
          <cell r="C2031" t="str">
            <v>Contra Afs Securitized                                      127012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</row>
        <row r="2032">
          <cell r="B2032">
            <v>127030</v>
          </cell>
          <cell r="C2032" t="str">
            <v>Chrysler Cap Dfp Principal                                  127030</v>
          </cell>
          <cell r="D2032">
            <v>661988148.47000003</v>
          </cell>
          <cell r="E2032">
            <v>661988148.47000003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661988148.47000003</v>
          </cell>
        </row>
        <row r="2033">
          <cell r="B2033">
            <v>127031</v>
          </cell>
          <cell r="C2033" t="str">
            <v>Chrysler Cap C&amp;I Principal                                  127031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</row>
        <row r="2034">
          <cell r="B2034">
            <v>127090</v>
          </cell>
          <cell r="C2034" t="str">
            <v>Closed Resid Unearned-Cevf-Loans                            127090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  <cell r="K2034">
            <v>0</v>
          </cell>
        </row>
        <row r="2035">
          <cell r="B2035">
            <v>127102</v>
          </cell>
          <cell r="C2035" t="str">
            <v>Closed Nmtc Premium/Disco                                   127102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</row>
        <row r="2036">
          <cell r="B2036">
            <v>127201</v>
          </cell>
          <cell r="C2036" t="str">
            <v>Comm Business Ln-Fixed-Mc                                   127201</v>
          </cell>
          <cell r="D2036">
            <v>241951.51</v>
          </cell>
          <cell r="E2036">
            <v>241951.51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241951.51</v>
          </cell>
        </row>
        <row r="2037">
          <cell r="B2037">
            <v>127202</v>
          </cell>
          <cell r="C2037" t="str">
            <v>Comm Business Loan-Adj-Mc                                   127202</v>
          </cell>
          <cell r="D2037">
            <v>121648.3</v>
          </cell>
          <cell r="E2037">
            <v>121648.3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  <cell r="K2037">
            <v>121648.3</v>
          </cell>
        </row>
        <row r="2038">
          <cell r="B2038">
            <v>127207</v>
          </cell>
          <cell r="C2038" t="str">
            <v>Com Bus Lns Adj Act/360                                     127207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</row>
        <row r="2039">
          <cell r="B2039">
            <v>127208</v>
          </cell>
          <cell r="C2039" t="str">
            <v>C&amp;I Adjustable Act/360                                      127208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</row>
        <row r="2040">
          <cell r="B2040">
            <v>127261</v>
          </cell>
          <cell r="C2040" t="str">
            <v>Pm Comm Bus Loan-Fix-Mc                                     127261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</row>
        <row r="2041">
          <cell r="B2041">
            <v>127601</v>
          </cell>
          <cell r="C2041" t="str">
            <v>Con Prn Comm Bus Ln Fx-Mc                                   127601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</row>
        <row r="2042">
          <cell r="B2042">
            <v>127608</v>
          </cell>
          <cell r="C2042" t="str">
            <v>Contra Prin C&amp;I Adj A/360                                   127608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</row>
        <row r="2043">
          <cell r="B2043">
            <v>128861</v>
          </cell>
          <cell r="C2043" t="str">
            <v>Fasb Com Bus Ln-Fix-Mc                                      128861</v>
          </cell>
          <cell r="D2043">
            <v>-12147.52</v>
          </cell>
          <cell r="E2043">
            <v>-12147.52</v>
          </cell>
          <cell r="F2043">
            <v>0</v>
          </cell>
          <cell r="G2043">
            <v>0</v>
          </cell>
          <cell r="H2043">
            <v>0</v>
          </cell>
          <cell r="I2043">
            <v>0</v>
          </cell>
          <cell r="J2043">
            <v>0</v>
          </cell>
          <cell r="K2043">
            <v>-12147.52</v>
          </cell>
        </row>
        <row r="2044">
          <cell r="B2044">
            <v>128867</v>
          </cell>
          <cell r="C2044" t="str">
            <v>Fasb Com Bus Adj Act/360                                    128867</v>
          </cell>
          <cell r="D2044">
            <v>-1326.87</v>
          </cell>
          <cell r="E2044">
            <v>-1326.87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-1326.87</v>
          </cell>
        </row>
        <row r="2045">
          <cell r="B2045">
            <v>128932</v>
          </cell>
          <cell r="C2045" t="str">
            <v>Fasb Comm Loc Vr 32                                         128932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</row>
        <row r="2046">
          <cell r="B2046">
            <v>128933</v>
          </cell>
          <cell r="C2046" t="str">
            <v>Closed Fasb Type 33                                         128933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</row>
        <row r="2047">
          <cell r="B2047">
            <v>128934</v>
          </cell>
          <cell r="C2047" t="str">
            <v>Fasb Comm Term Sec Vr 34                                    128934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</row>
        <row r="2048">
          <cell r="B2048">
            <v>128942</v>
          </cell>
          <cell r="C2048" t="str">
            <v>Closed Fasb Comm Loc Fixed 42                               128942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</row>
        <row r="2049">
          <cell r="B2049">
            <v>128943</v>
          </cell>
          <cell r="C2049" t="str">
            <v>Fasb Comm Sec Time Fix 43                                   128943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</row>
        <row r="2050">
          <cell r="B2050">
            <v>128944</v>
          </cell>
          <cell r="C2050" t="str">
            <v>Fasb Comm Sec Term Fix 44                                   128944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</row>
        <row r="2051">
          <cell r="B2051">
            <v>129130</v>
          </cell>
          <cell r="C2051" t="str">
            <v>Chrysler Cap Dfp Fasb Def Fees&amp;Cost                         129130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</row>
        <row r="2052">
          <cell r="B2052">
            <v>129131</v>
          </cell>
          <cell r="C2052" t="str">
            <v>Chrysler Cap C&amp;I Fasb Def Fees&amp;Cost                         129131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</row>
        <row r="2053">
          <cell r="B2053">
            <v>129180</v>
          </cell>
          <cell r="C2053" t="str">
            <v>Fasb Small Business Loc Vr                                  129180</v>
          </cell>
          <cell r="D2053">
            <v>190.83</v>
          </cell>
          <cell r="E2053">
            <v>190.83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  <cell r="K2053">
            <v>190.83</v>
          </cell>
        </row>
        <row r="2054">
          <cell r="B2054">
            <v>129261</v>
          </cell>
          <cell r="C2054" t="str">
            <v>Pur Acct C&amp;I Line Sec V U                                   129261</v>
          </cell>
          <cell r="D2054">
            <v>-171850.93</v>
          </cell>
          <cell r="E2054">
            <v>-171850.93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  <cell r="J2054">
            <v>0</v>
          </cell>
          <cell r="K2054">
            <v>-171850.93</v>
          </cell>
        </row>
        <row r="2055">
          <cell r="B2055">
            <v>129303</v>
          </cell>
          <cell r="C2055" t="str">
            <v>Pur Act Dis C&amp;I Term A/60                                   129303</v>
          </cell>
          <cell r="D2055">
            <v>17551.169999999998</v>
          </cell>
          <cell r="E2055">
            <v>17551.169999999998</v>
          </cell>
          <cell r="F2055">
            <v>0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  <cell r="K2055">
            <v>17551.169999999998</v>
          </cell>
        </row>
        <row r="2056">
          <cell r="B2056">
            <v>129307</v>
          </cell>
          <cell r="C2056" t="str">
            <v>Pur Act Dis C&amp;I Term Sec                                    129307</v>
          </cell>
          <cell r="D2056">
            <v>2596.94</v>
          </cell>
          <cell r="E2056">
            <v>2596.94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2596.94</v>
          </cell>
        </row>
        <row r="2057">
          <cell r="B2057">
            <v>129315</v>
          </cell>
          <cell r="C2057" t="str">
            <v>Pa Dis C&amp;I T Sec Var A/60                                   129315</v>
          </cell>
          <cell r="D2057">
            <v>31940.16</v>
          </cell>
          <cell r="E2057">
            <v>31940.16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  <cell r="K2057">
            <v>31940.16</v>
          </cell>
        </row>
        <row r="2058">
          <cell r="B2058">
            <v>129319</v>
          </cell>
          <cell r="C2058" t="str">
            <v>Pa Dis C&amp;I T Sec V A/60nt                                   129319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</row>
        <row r="2059">
          <cell r="B2059">
            <v>129327</v>
          </cell>
          <cell r="C2059" t="str">
            <v>Pur Act Dis C&amp;I Term Unse                                   129327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</row>
        <row r="2060">
          <cell r="B2060">
            <v>129331</v>
          </cell>
          <cell r="C2060" t="str">
            <v>Pa Dis C&amp;I T Uns F                                          129331</v>
          </cell>
          <cell r="D2060">
            <v>-899960.97</v>
          </cell>
          <cell r="E2060">
            <v>-899960.97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  <cell r="K2060">
            <v>-899960.97</v>
          </cell>
        </row>
        <row r="2061">
          <cell r="B2061">
            <v>129341</v>
          </cell>
          <cell r="C2061" t="str">
            <v>Pa Dis C&amp;I T Uns Var A/60                                   129341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</row>
        <row r="2062">
          <cell r="B2062">
            <v>129349</v>
          </cell>
          <cell r="C2062" t="str">
            <v>Pur Act Dis C&amp;I Line Sec                                    129349</v>
          </cell>
          <cell r="D2062">
            <v>1867.95</v>
          </cell>
          <cell r="E2062">
            <v>1867.95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  <cell r="K2062">
            <v>1867.95</v>
          </cell>
        </row>
        <row r="2063">
          <cell r="B2063">
            <v>129353</v>
          </cell>
          <cell r="C2063" t="str">
            <v>Pur Act Dis C&amp;I Line Oth                                    129353</v>
          </cell>
          <cell r="D2063">
            <v>3468.76</v>
          </cell>
          <cell r="E2063">
            <v>3468.76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  <cell r="K2063">
            <v>3468.76</v>
          </cell>
        </row>
        <row r="2064">
          <cell r="B2064">
            <v>129361</v>
          </cell>
          <cell r="C2064" t="str">
            <v>Pa Dis C&amp;I Ln Var Act/360                                   129361</v>
          </cell>
          <cell r="D2064">
            <v>3468131.56</v>
          </cell>
          <cell r="E2064">
            <v>3468131.56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3468131.56</v>
          </cell>
        </row>
        <row r="2065">
          <cell r="B2065">
            <v>129365</v>
          </cell>
          <cell r="C2065" t="str">
            <v>Pa Dis C&amp;I Ln Var Act/Act                                   129365</v>
          </cell>
          <cell r="D2065">
            <v>1463738.94</v>
          </cell>
          <cell r="E2065">
            <v>1463738.94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  <cell r="K2065">
            <v>1463738.94</v>
          </cell>
        </row>
        <row r="2066">
          <cell r="B2066">
            <v>129379</v>
          </cell>
          <cell r="C2066" t="str">
            <v>Pur Act Dis C&amp;I Un Tax                                      129379</v>
          </cell>
          <cell r="D2066">
            <v>340398.22</v>
          </cell>
          <cell r="E2066">
            <v>340398.22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>
            <v>0</v>
          </cell>
          <cell r="K2066">
            <v>340398.22</v>
          </cell>
        </row>
        <row r="2067">
          <cell r="B2067">
            <v>129383</v>
          </cell>
          <cell r="C2067" t="str">
            <v>Pur Act Dis C&amp;I Un                                          129383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</row>
        <row r="2068">
          <cell r="B2068">
            <v>129384</v>
          </cell>
          <cell r="C2068" t="str">
            <v>Pa Dis C &amp; I Un V                                           129384</v>
          </cell>
          <cell r="D2068">
            <v>31.43</v>
          </cell>
          <cell r="E2068">
            <v>31.43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  <cell r="K2068">
            <v>31.43</v>
          </cell>
        </row>
        <row r="2069">
          <cell r="B2069">
            <v>129462</v>
          </cell>
          <cell r="C2069" t="str">
            <v>Scusa Fasb C&amp;I Lc Sc V                                      129462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</row>
        <row r="2070">
          <cell r="B2070">
            <v>129530</v>
          </cell>
          <cell r="C2070" t="str">
            <v>Closed Fasb Small Business                                  129530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</row>
        <row r="2071">
          <cell r="B2071">
            <v>129561</v>
          </cell>
          <cell r="C2071" t="str">
            <v>Fsb C&amp;I Ds Loc Sc V A/60                                    129561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</row>
        <row r="2072">
          <cell r="B2072">
            <v>129562</v>
          </cell>
          <cell r="C2072" t="str">
            <v>Fsb C&amp;I Ds Lc Sc V A/60 P                                   129562</v>
          </cell>
          <cell r="D2072">
            <v>3397.46</v>
          </cell>
          <cell r="E2072">
            <v>3397.46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3397.46</v>
          </cell>
        </row>
        <row r="2073">
          <cell r="B2073">
            <v>129601</v>
          </cell>
          <cell r="C2073" t="str">
            <v>Closed Fasb Small Business-204                              129601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</row>
        <row r="2074">
          <cell r="B2074">
            <v>129721</v>
          </cell>
          <cell r="C2074" t="str">
            <v>Fasb-Cevf-Loans                                             129721</v>
          </cell>
          <cell r="D2074">
            <v>7147161.6699999999</v>
          </cell>
          <cell r="E2074">
            <v>7147161.6699999999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  <cell r="K2074">
            <v>7147161.6699999999</v>
          </cell>
        </row>
        <row r="2075">
          <cell r="B2075">
            <v>129752</v>
          </cell>
          <cell r="C2075" t="str">
            <v>Fasb Afd Wholesal Comm-Ne                                   129752</v>
          </cell>
          <cell r="D2075">
            <v>46756.05</v>
          </cell>
          <cell r="E2075">
            <v>46756.05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  <cell r="K2075">
            <v>46756.05</v>
          </cell>
        </row>
        <row r="2076">
          <cell r="B2076">
            <v>129760</v>
          </cell>
          <cell r="C2076" t="str">
            <v>Closed Unearned Fees Abl Bacc                               129760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</row>
        <row r="2077">
          <cell r="B2077">
            <v>129767</v>
          </cell>
          <cell r="C2077" t="str">
            <v>Closed Fasb Origin Cost A                                   129767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</row>
        <row r="2078">
          <cell r="B2078">
            <v>129803</v>
          </cell>
          <cell r="C2078" t="str">
            <v>Fasb C&amp;I Tm Sc Fr A/60                                      129803</v>
          </cell>
          <cell r="D2078">
            <v>451001.84</v>
          </cell>
          <cell r="E2078">
            <v>451001.84</v>
          </cell>
          <cell r="F2078">
            <v>0</v>
          </cell>
          <cell r="G2078">
            <v>0</v>
          </cell>
          <cell r="H2078">
            <v>0</v>
          </cell>
          <cell r="I2078">
            <v>0</v>
          </cell>
          <cell r="J2078">
            <v>0</v>
          </cell>
          <cell r="K2078">
            <v>451001.84</v>
          </cell>
        </row>
        <row r="2079">
          <cell r="B2079">
            <v>129807</v>
          </cell>
          <cell r="C2079" t="str">
            <v>Fasb C&amp;I Tm Sc Fr Oth                                       129807</v>
          </cell>
          <cell r="D2079">
            <v>6358.09</v>
          </cell>
          <cell r="E2079">
            <v>6358.09</v>
          </cell>
          <cell r="F2079">
            <v>0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  <cell r="K2079">
            <v>6358.09</v>
          </cell>
        </row>
        <row r="2080">
          <cell r="B2080">
            <v>129809</v>
          </cell>
          <cell r="C2080" t="str">
            <v>Fasb C&amp;I Tm Sc Fr A/60 Nt                                   129809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</row>
        <row r="2081">
          <cell r="B2081">
            <v>129812</v>
          </cell>
          <cell r="C2081" t="str">
            <v>Fas C&amp;I Tm Sc Fr A/60nt R                                   129812</v>
          </cell>
          <cell r="D2081">
            <v>-40409.050000000003</v>
          </cell>
          <cell r="E2081">
            <v>-40409.050000000003</v>
          </cell>
          <cell r="F2081">
            <v>0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  <cell r="K2081">
            <v>-40409.050000000003</v>
          </cell>
        </row>
        <row r="2082">
          <cell r="B2082">
            <v>129815</v>
          </cell>
          <cell r="C2082" t="str">
            <v>Fasb C&amp;I Tm Sc Vr A/60                                      129815</v>
          </cell>
          <cell r="D2082">
            <v>-14385068.869999999</v>
          </cell>
          <cell r="E2082">
            <v>-14385068.869999999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  <cell r="J2082">
            <v>0</v>
          </cell>
          <cell r="K2082">
            <v>-14385068.869999999</v>
          </cell>
        </row>
        <row r="2083">
          <cell r="B2083">
            <v>129819</v>
          </cell>
          <cell r="C2083" t="str">
            <v>Fasb C&amp;I Tm Sc Vr A/60 Nt                                   129819</v>
          </cell>
          <cell r="D2083">
            <v>-54417.47</v>
          </cell>
          <cell r="E2083">
            <v>-54417.47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  <cell r="K2083">
            <v>-54417.47</v>
          </cell>
        </row>
        <row r="2084">
          <cell r="B2084">
            <v>129820</v>
          </cell>
          <cell r="C2084" t="str">
            <v>Fasb C&amp;I Tm Sc Vra/60nt R                                   129820</v>
          </cell>
          <cell r="D2084">
            <v>-268726.69</v>
          </cell>
          <cell r="E2084">
            <v>-268726.69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-268726.69</v>
          </cell>
        </row>
        <row r="2085">
          <cell r="B2085">
            <v>129823</v>
          </cell>
          <cell r="C2085" t="str">
            <v>Fasb C&amp;I Tm Sc Vr                                           129823</v>
          </cell>
          <cell r="D2085">
            <v>-33022.83</v>
          </cell>
          <cell r="E2085">
            <v>-33022.83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-33022.83</v>
          </cell>
        </row>
        <row r="2086">
          <cell r="B2086">
            <v>129824</v>
          </cell>
          <cell r="C2086" t="str">
            <v>Fasb Ci Tm Sc Vr Oth Nt R                                   129824</v>
          </cell>
          <cell r="D2086">
            <v>-76084.820000000007</v>
          </cell>
          <cell r="E2086">
            <v>-76084.820000000007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-76084.820000000007</v>
          </cell>
        </row>
        <row r="2087">
          <cell r="B2087">
            <v>129827</v>
          </cell>
          <cell r="C2087" t="str">
            <v>Fasb C&amp;I Tm Un Fr A/60                                      129827</v>
          </cell>
          <cell r="D2087">
            <v>250498.32</v>
          </cell>
          <cell r="E2087">
            <v>250498.32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250498.32</v>
          </cell>
        </row>
        <row r="2088">
          <cell r="B2088">
            <v>129831</v>
          </cell>
          <cell r="C2088" t="str">
            <v>Fasb C&amp;I Tm Un Fr Oth                                       129831</v>
          </cell>
          <cell r="D2088">
            <v>1704.97</v>
          </cell>
          <cell r="E2088">
            <v>1704.97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1704.97</v>
          </cell>
        </row>
        <row r="2089">
          <cell r="B2089">
            <v>129833</v>
          </cell>
          <cell r="C2089" t="str">
            <v>Fasb C&amp;I Tm Un Fr A/60 Nt                                   129833</v>
          </cell>
          <cell r="D2089">
            <v>12582.42</v>
          </cell>
          <cell r="E2089">
            <v>12582.42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12582.42</v>
          </cell>
        </row>
        <row r="2090">
          <cell r="B2090">
            <v>129834</v>
          </cell>
          <cell r="C2090" t="str">
            <v>Fasb C&amp;I Tm Un Fra/60nt R                                   129834</v>
          </cell>
          <cell r="D2090">
            <v>290.39999999999998</v>
          </cell>
          <cell r="E2090">
            <v>290.39999999999998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290.39999999999998</v>
          </cell>
        </row>
        <row r="2091">
          <cell r="B2091">
            <v>129841</v>
          </cell>
          <cell r="C2091" t="str">
            <v>Fasb C&amp;I Tm Un Vr A/60                                      129841</v>
          </cell>
          <cell r="D2091">
            <v>-4545256.4000000004</v>
          </cell>
          <cell r="E2091">
            <v>-4545256.4000000004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-4545256.4000000004</v>
          </cell>
        </row>
        <row r="2092">
          <cell r="B2092">
            <v>129845</v>
          </cell>
          <cell r="C2092" t="str">
            <v>Fasb C&amp;I Tm Un Vr A/60 Nt                                   129845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</row>
        <row r="2093">
          <cell r="B2093">
            <v>129846</v>
          </cell>
          <cell r="C2093" t="str">
            <v>Fasb C&amp;I Tm Un Vra/60nt R                                   129846</v>
          </cell>
          <cell r="D2093">
            <v>677.21</v>
          </cell>
          <cell r="E2093">
            <v>677.21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677.21</v>
          </cell>
        </row>
        <row r="2094">
          <cell r="B2094">
            <v>129849</v>
          </cell>
          <cell r="C2094" t="str">
            <v>Fasb C&amp;I Lc Sc Fr A/60                                      129849</v>
          </cell>
          <cell r="D2094">
            <v>36653.730000000003</v>
          </cell>
          <cell r="E2094">
            <v>36653.730000000003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36653.730000000003</v>
          </cell>
        </row>
        <row r="2095">
          <cell r="B2095">
            <v>129853</v>
          </cell>
          <cell r="C2095" t="str">
            <v>Fasb C&amp;I Lc Sc Fr Oth                                       129853</v>
          </cell>
          <cell r="D2095">
            <v>-9760.89</v>
          </cell>
          <cell r="E2095">
            <v>-9760.89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-9760.89</v>
          </cell>
        </row>
        <row r="2096">
          <cell r="B2096">
            <v>129855</v>
          </cell>
          <cell r="C2096" t="str">
            <v>Fasb C&amp;I Lc Sc Fr Oth Ntx                                   129855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</row>
        <row r="2097">
          <cell r="B2097">
            <v>129856</v>
          </cell>
          <cell r="C2097" t="str">
            <v>Fasb C&amp;I Lc Sc Fr Oth Nt                                    129856</v>
          </cell>
          <cell r="D2097">
            <v>-74.88</v>
          </cell>
          <cell r="E2097">
            <v>-74.88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-74.88</v>
          </cell>
        </row>
        <row r="2098">
          <cell r="B2098">
            <v>129861</v>
          </cell>
          <cell r="C2098" t="str">
            <v>Fasb C&amp;I Lc Sc Vr A/60                                      129861</v>
          </cell>
          <cell r="D2098">
            <v>-12760435.18</v>
          </cell>
          <cell r="E2098">
            <v>-12760435.18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-12760435.18</v>
          </cell>
        </row>
        <row r="2099">
          <cell r="B2099">
            <v>129863</v>
          </cell>
          <cell r="C2099" t="str">
            <v>Fasb C &amp; I Lc N/A                                           129863</v>
          </cell>
          <cell r="D2099">
            <v>64133.02</v>
          </cell>
          <cell r="E2099">
            <v>64133.02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64133.02</v>
          </cell>
        </row>
        <row r="2100">
          <cell r="B2100">
            <v>129865</v>
          </cell>
          <cell r="C2100" t="str">
            <v>Fasb C&amp;I Lc Sc Vr Oth                                       129865</v>
          </cell>
          <cell r="D2100">
            <v>-1109244.73</v>
          </cell>
          <cell r="E2100">
            <v>-1109244.73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-1109244.73</v>
          </cell>
        </row>
        <row r="2101">
          <cell r="B2101">
            <v>129868</v>
          </cell>
          <cell r="C2101" t="str">
            <v>Fasb C&amp;I Lc Sc Vr A/60 Nt                                   129868</v>
          </cell>
          <cell r="D2101">
            <v>-19102.7</v>
          </cell>
          <cell r="E2101">
            <v>-19102.7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-19102.7</v>
          </cell>
        </row>
        <row r="2102">
          <cell r="B2102">
            <v>129869</v>
          </cell>
          <cell r="C2102" t="str">
            <v>Fas Ci Lc Sc Vr A/60 Nt R                                   129869</v>
          </cell>
          <cell r="D2102">
            <v>-6943.7</v>
          </cell>
          <cell r="E2102">
            <v>-6943.7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-6943.7</v>
          </cell>
        </row>
        <row r="2103">
          <cell r="B2103">
            <v>129871</v>
          </cell>
          <cell r="C2103" t="str">
            <v>Fasb C&amp;I Lc Un Fr A/60                                      129871</v>
          </cell>
          <cell r="D2103">
            <v>8958.5</v>
          </cell>
          <cell r="E2103">
            <v>8958.5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8958.5</v>
          </cell>
        </row>
        <row r="2104">
          <cell r="B2104">
            <v>129875</v>
          </cell>
          <cell r="C2104" t="str">
            <v>Fasb C&amp;I Lc Un Fr Oth Ntx                                   129875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</row>
        <row r="2105">
          <cell r="B2105">
            <v>129876</v>
          </cell>
          <cell r="C2105" t="str">
            <v>Fas C &amp; I Lc Un Fr                                          129876</v>
          </cell>
          <cell r="D2105">
            <v>250.25</v>
          </cell>
          <cell r="E2105">
            <v>250.25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250.25</v>
          </cell>
        </row>
        <row r="2106">
          <cell r="B2106">
            <v>129879</v>
          </cell>
          <cell r="C2106" t="str">
            <v>Fasb C&amp;I Lc Un Vr A/60                                      129879</v>
          </cell>
          <cell r="D2106">
            <v>-10265576.970000001</v>
          </cell>
          <cell r="E2106">
            <v>-10265576.970000001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-10265576.970000001</v>
          </cell>
        </row>
        <row r="2107">
          <cell r="B2107">
            <v>129883</v>
          </cell>
          <cell r="C2107" t="str">
            <v>Fasb C&amp;I Lc Un Vr A/60 Nt                                   129883</v>
          </cell>
          <cell r="D2107">
            <v>1508.56</v>
          </cell>
          <cell r="E2107">
            <v>1508.56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1508.56</v>
          </cell>
        </row>
        <row r="2108">
          <cell r="B2108">
            <v>129884</v>
          </cell>
          <cell r="C2108" t="str">
            <v>Fasb C&amp;I Lc Un Vra/60nt R                                   129884</v>
          </cell>
          <cell r="D2108">
            <v>7075.22</v>
          </cell>
          <cell r="E2108">
            <v>7075.22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  <cell r="K2108">
            <v>7075.22</v>
          </cell>
        </row>
        <row r="2109">
          <cell r="B2109">
            <v>129908</v>
          </cell>
          <cell r="C2109" t="str">
            <v>Fasb Small Busnss Loc Fx                                    129908</v>
          </cell>
          <cell r="D2109">
            <v>177217.37</v>
          </cell>
          <cell r="E2109">
            <v>177217.37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  <cell r="K2109">
            <v>177217.37</v>
          </cell>
        </row>
        <row r="2110">
          <cell r="B2110">
            <v>129938</v>
          </cell>
          <cell r="C2110" t="str">
            <v>Closed C Fas Ci Tm Un Fr Ot Nt R                            129938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  <cell r="J2110">
            <v>0</v>
          </cell>
          <cell r="K2110">
            <v>0</v>
          </cell>
        </row>
        <row r="2111">
          <cell r="B2111">
            <v>129956</v>
          </cell>
          <cell r="C2111" t="str">
            <v>Closed C Fasb Ci Lc Sc Fr Oth Nt                            129956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  <cell r="K2111">
            <v>0</v>
          </cell>
        </row>
        <row r="2112">
          <cell r="B2112">
            <v>131150</v>
          </cell>
          <cell r="C2112" t="str">
            <v>Floor Plan Debt Rec                                         131150</v>
          </cell>
          <cell r="D2112">
            <v>0</v>
          </cell>
          <cell r="E2112">
            <v>0</v>
          </cell>
          <cell r="F2112">
            <v>432294866.94</v>
          </cell>
          <cell r="G2112">
            <v>0</v>
          </cell>
          <cell r="H2112">
            <v>0</v>
          </cell>
          <cell r="I2112">
            <v>432294866.94</v>
          </cell>
          <cell r="J2112">
            <v>0</v>
          </cell>
          <cell r="K2112">
            <v>432294866.94</v>
          </cell>
        </row>
        <row r="2113">
          <cell r="B2113">
            <v>131154</v>
          </cell>
          <cell r="C2113" t="str">
            <v>Working Capital Receivable                                  131154</v>
          </cell>
          <cell r="D2113">
            <v>0</v>
          </cell>
          <cell r="E2113">
            <v>0</v>
          </cell>
          <cell r="F2113">
            <v>8362571.1299999999</v>
          </cell>
          <cell r="G2113">
            <v>0</v>
          </cell>
          <cell r="H2113">
            <v>0</v>
          </cell>
          <cell r="I2113">
            <v>8362571.1299999999</v>
          </cell>
          <cell r="J2113">
            <v>0</v>
          </cell>
          <cell r="K2113">
            <v>8362571.1299999999</v>
          </cell>
        </row>
        <row r="2114">
          <cell r="B2114">
            <v>131156</v>
          </cell>
          <cell r="C2114" t="str">
            <v>Lines Of Credit Receivable                                  131156</v>
          </cell>
          <cell r="D2114">
            <v>0</v>
          </cell>
          <cell r="E2114">
            <v>0</v>
          </cell>
          <cell r="F2114">
            <v>747000</v>
          </cell>
          <cell r="G2114">
            <v>0</v>
          </cell>
          <cell r="H2114">
            <v>0</v>
          </cell>
          <cell r="I2114">
            <v>747000</v>
          </cell>
          <cell r="J2114">
            <v>0</v>
          </cell>
          <cell r="K2114">
            <v>747000</v>
          </cell>
        </row>
        <row r="2115">
          <cell r="B2115">
            <v>131158</v>
          </cell>
          <cell r="C2115" t="str">
            <v>Floor Plan Debt - Paydown                                   131158</v>
          </cell>
          <cell r="D2115">
            <v>0</v>
          </cell>
          <cell r="E2115">
            <v>0</v>
          </cell>
          <cell r="F2115">
            <v>-192231682.63</v>
          </cell>
          <cell r="G2115">
            <v>0</v>
          </cell>
          <cell r="H2115">
            <v>0</v>
          </cell>
          <cell r="I2115">
            <v>-192231682.63</v>
          </cell>
          <cell r="J2115">
            <v>0</v>
          </cell>
          <cell r="K2115">
            <v>-192231682.63</v>
          </cell>
        </row>
        <row r="2116">
          <cell r="B2116">
            <v>131161</v>
          </cell>
          <cell r="C2116" t="str">
            <v>Working Capital - Paydown                                   131161</v>
          </cell>
          <cell r="D2116">
            <v>0</v>
          </cell>
          <cell r="E2116">
            <v>0</v>
          </cell>
          <cell r="F2116">
            <v>-1365302.22</v>
          </cell>
          <cell r="G2116">
            <v>0</v>
          </cell>
          <cell r="H2116">
            <v>0</v>
          </cell>
          <cell r="I2116">
            <v>-1365302.22</v>
          </cell>
          <cell r="J2116">
            <v>0</v>
          </cell>
          <cell r="K2116">
            <v>-1365302.22</v>
          </cell>
        </row>
        <row r="2117">
          <cell r="B2117">
            <v>131162</v>
          </cell>
          <cell r="C2117" t="str">
            <v>Floor Plan Sale                                             131162</v>
          </cell>
          <cell r="D2117">
            <v>0</v>
          </cell>
          <cell r="E2117">
            <v>0</v>
          </cell>
          <cell r="F2117">
            <v>-215746685.03999999</v>
          </cell>
          <cell r="G2117">
            <v>0</v>
          </cell>
          <cell r="H2117">
            <v>0</v>
          </cell>
          <cell r="I2117">
            <v>-215746685.03999999</v>
          </cell>
          <cell r="J2117">
            <v>0</v>
          </cell>
          <cell r="K2117">
            <v>-215746685.03999999</v>
          </cell>
        </row>
        <row r="2118">
          <cell r="B2118">
            <v>131164</v>
          </cell>
          <cell r="C2118" t="str">
            <v>Working Capital - Sale                                      131164</v>
          </cell>
          <cell r="D2118">
            <v>0</v>
          </cell>
          <cell r="E2118">
            <v>0</v>
          </cell>
          <cell r="F2118">
            <v>-2237594.7000000002</v>
          </cell>
          <cell r="G2118">
            <v>0</v>
          </cell>
          <cell r="H2118">
            <v>0</v>
          </cell>
          <cell r="I2118">
            <v>-2237594.7000000002</v>
          </cell>
          <cell r="J2118">
            <v>0</v>
          </cell>
          <cell r="K2118">
            <v>-2237594.7000000002</v>
          </cell>
        </row>
        <row r="2119">
          <cell r="B2119">
            <v>131165</v>
          </cell>
          <cell r="C2119" t="str">
            <v>Lines Of Credit - Sale                                      131165</v>
          </cell>
          <cell r="D2119">
            <v>0</v>
          </cell>
          <cell r="E2119">
            <v>0</v>
          </cell>
          <cell r="F2119">
            <v>-200000</v>
          </cell>
          <cell r="G2119">
            <v>0</v>
          </cell>
          <cell r="H2119">
            <v>0</v>
          </cell>
          <cell r="I2119">
            <v>-200000</v>
          </cell>
          <cell r="J2119">
            <v>0</v>
          </cell>
          <cell r="K2119">
            <v>-200000</v>
          </cell>
        </row>
        <row r="2120">
          <cell r="B2120">
            <v>136300</v>
          </cell>
          <cell r="C2120" t="str">
            <v>C&amp;I Tm Sec Fix A/360 Nmtc                                   136300</v>
          </cell>
          <cell r="D2120">
            <v>793210.7</v>
          </cell>
          <cell r="E2120">
            <v>793210.7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  <cell r="K2120">
            <v>793210.7</v>
          </cell>
        </row>
        <row r="2121">
          <cell r="B2121">
            <v>136333</v>
          </cell>
          <cell r="C2121" t="str">
            <v>C&amp;I Tmsc Fr A/60 Nmtc Scd                                   136333</v>
          </cell>
          <cell r="D2121">
            <v>13153511.060000001</v>
          </cell>
          <cell r="E2121">
            <v>13153511.060000001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  <cell r="J2121">
            <v>0</v>
          </cell>
          <cell r="K2121">
            <v>13153511.060000001</v>
          </cell>
        </row>
        <row r="2122">
          <cell r="B2122">
            <v>136334</v>
          </cell>
          <cell r="C2122" t="str">
            <v>Fsb C&amp;I Tmscfr A/60 Tc Sc                                   136334</v>
          </cell>
          <cell r="D2122">
            <v>-21049.97</v>
          </cell>
          <cell r="E2122">
            <v>-21049.97</v>
          </cell>
          <cell r="F2122">
            <v>0</v>
          </cell>
          <cell r="G2122">
            <v>0</v>
          </cell>
          <cell r="H2122">
            <v>0</v>
          </cell>
          <cell r="I2122">
            <v>0</v>
          </cell>
          <cell r="J2122">
            <v>0</v>
          </cell>
          <cell r="K2122">
            <v>-21049.97</v>
          </cell>
        </row>
        <row r="2123">
          <cell r="B2123">
            <v>137018</v>
          </cell>
          <cell r="C2123" t="str">
            <v>C&amp;I L Un Fx Nmtc A/360 Sc                                   137018</v>
          </cell>
          <cell r="D2123">
            <v>765000</v>
          </cell>
          <cell r="E2123">
            <v>765000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  <cell r="J2123">
            <v>0</v>
          </cell>
          <cell r="K2123">
            <v>765000</v>
          </cell>
        </row>
        <row r="2124">
          <cell r="B2124">
            <v>137118</v>
          </cell>
          <cell r="C2124" t="str">
            <v>Fasb C&amp;I L Un Fx Nmtc A/3                                   137118</v>
          </cell>
          <cell r="D2124">
            <v>486.49</v>
          </cell>
          <cell r="E2124">
            <v>486.49</v>
          </cell>
          <cell r="F2124">
            <v>0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  <cell r="K2124">
            <v>486.49</v>
          </cell>
        </row>
        <row r="2125">
          <cell r="B2125">
            <v>137161</v>
          </cell>
          <cell r="C2125" t="str">
            <v>C&amp;I Ds Loc Sc Vr A/60                                       137161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</row>
        <row r="2126">
          <cell r="B2126">
            <v>137162</v>
          </cell>
          <cell r="C2126" t="str">
            <v>C&amp;I Ds Loc Sc Vr A/60 Pic                                   137162</v>
          </cell>
          <cell r="D2126">
            <v>37185362.380000003</v>
          </cell>
          <cell r="E2126">
            <v>37185362.380000003</v>
          </cell>
          <cell r="F2126">
            <v>0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37185362.380000003</v>
          </cell>
        </row>
        <row r="2127">
          <cell r="B2127">
            <v>138003</v>
          </cell>
          <cell r="C2127" t="str">
            <v>Unrd Disc C&amp;I Tm S F A/60                                   138003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</row>
        <row r="2128">
          <cell r="B2128">
            <v>139320</v>
          </cell>
          <cell r="C2128" t="str">
            <v>Notes Receivable - Com                                      139320</v>
          </cell>
          <cell r="D2128">
            <v>0</v>
          </cell>
          <cell r="E2128">
            <v>0</v>
          </cell>
          <cell r="F2128">
            <v>556239232.96000004</v>
          </cell>
          <cell r="G2128">
            <v>0</v>
          </cell>
          <cell r="H2128">
            <v>0</v>
          </cell>
          <cell r="I2128">
            <v>556239232.96000004</v>
          </cell>
          <cell r="J2128">
            <v>0</v>
          </cell>
          <cell r="K2128">
            <v>556239232.96000004</v>
          </cell>
        </row>
        <row r="2129">
          <cell r="B2129">
            <v>138027</v>
          </cell>
          <cell r="C2129" t="str">
            <v>Unrd Dis C&amp;I Tm Us F A/60                                   138027</v>
          </cell>
          <cell r="D2129">
            <v>-1449545.67</v>
          </cell>
          <cell r="E2129">
            <v>-1449545.67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-1449545.67</v>
          </cell>
        </row>
        <row r="2130">
          <cell r="B2130">
            <v>139321</v>
          </cell>
          <cell r="C2130" t="str">
            <v>N/R Repo Inventory Adj - Com                                139321</v>
          </cell>
          <cell r="D2130">
            <v>0</v>
          </cell>
          <cell r="E2130">
            <v>0</v>
          </cell>
          <cell r="F2130">
            <v>-39450</v>
          </cell>
          <cell r="G2130">
            <v>0</v>
          </cell>
          <cell r="H2130">
            <v>0</v>
          </cell>
          <cell r="I2130">
            <v>-39450</v>
          </cell>
          <cell r="J2130">
            <v>0</v>
          </cell>
          <cell r="K2130">
            <v>-39450</v>
          </cell>
        </row>
        <row r="2131">
          <cell r="B2131">
            <v>139322</v>
          </cell>
          <cell r="C2131" t="str">
            <v>Notes Receivable Pmt-Com                                    139322</v>
          </cell>
          <cell r="D2131">
            <v>0</v>
          </cell>
          <cell r="E2131">
            <v>0</v>
          </cell>
          <cell r="F2131">
            <v>-77945839.069999993</v>
          </cell>
          <cell r="G2131">
            <v>0</v>
          </cell>
          <cell r="H2131">
            <v>0</v>
          </cell>
          <cell r="I2131">
            <v>-77945839.069999993</v>
          </cell>
          <cell r="J2131">
            <v>0</v>
          </cell>
          <cell r="K2131">
            <v>-77945839.069999993</v>
          </cell>
        </row>
        <row r="2132">
          <cell r="B2132">
            <v>139323</v>
          </cell>
          <cell r="C2132" t="str">
            <v>N/R Charge Off - Com                                        139323</v>
          </cell>
          <cell r="D2132">
            <v>0</v>
          </cell>
          <cell r="E2132">
            <v>0</v>
          </cell>
          <cell r="F2132">
            <v>-1368079.76</v>
          </cell>
          <cell r="G2132">
            <v>0</v>
          </cell>
          <cell r="H2132">
            <v>0</v>
          </cell>
          <cell r="I2132">
            <v>-1368079.76</v>
          </cell>
          <cell r="J2132">
            <v>0</v>
          </cell>
          <cell r="K2132">
            <v>-1368079.76</v>
          </cell>
        </row>
        <row r="2133">
          <cell r="B2133">
            <v>139324</v>
          </cell>
          <cell r="C2133" t="str">
            <v>Accretable Discount - Com                                   139324</v>
          </cell>
          <cell r="D2133">
            <v>0</v>
          </cell>
          <cell r="E2133">
            <v>0</v>
          </cell>
          <cell r="F2133">
            <v>13678758.67</v>
          </cell>
          <cell r="G2133">
            <v>0</v>
          </cell>
          <cell r="H2133">
            <v>-11190785.01</v>
          </cell>
          <cell r="I2133">
            <v>2487973.66</v>
          </cell>
          <cell r="J2133">
            <v>0</v>
          </cell>
          <cell r="K2133">
            <v>2487973.66</v>
          </cell>
        </row>
        <row r="2134">
          <cell r="B2134">
            <v>139325</v>
          </cell>
          <cell r="C2134" t="str">
            <v>Accretable Subvention - Com                                 139325</v>
          </cell>
          <cell r="D2134">
            <v>0</v>
          </cell>
          <cell r="E2134">
            <v>0</v>
          </cell>
          <cell r="F2134">
            <v>-4450629.1500000004</v>
          </cell>
          <cell r="G2134">
            <v>0</v>
          </cell>
          <cell r="H2134">
            <v>3596456.41</v>
          </cell>
          <cell r="I2134">
            <v>-854172.74000000022</v>
          </cell>
          <cell r="J2134">
            <v>0</v>
          </cell>
          <cell r="K2134">
            <v>-854172.74000000022</v>
          </cell>
        </row>
        <row r="2135">
          <cell r="B2135">
            <v>139326</v>
          </cell>
          <cell r="C2135" t="str">
            <v>Discount Accretion  - Com                                   139326</v>
          </cell>
          <cell r="D2135">
            <v>0</v>
          </cell>
          <cell r="E2135">
            <v>0</v>
          </cell>
          <cell r="F2135">
            <v>-3046464.28</v>
          </cell>
          <cell r="G2135">
            <v>0</v>
          </cell>
          <cell r="H2135">
            <v>2867318.1</v>
          </cell>
          <cell r="I2135">
            <v>-179146.1799999997</v>
          </cell>
          <cell r="J2135">
            <v>0</v>
          </cell>
          <cell r="K2135">
            <v>-179146.1799999997</v>
          </cell>
        </row>
        <row r="2136">
          <cell r="B2136">
            <v>139327</v>
          </cell>
          <cell r="C2136" t="str">
            <v>Subvention Accretion - Com                                  139327</v>
          </cell>
          <cell r="D2136">
            <v>0</v>
          </cell>
          <cell r="E2136">
            <v>0</v>
          </cell>
          <cell r="F2136">
            <v>961244</v>
          </cell>
          <cell r="G2136">
            <v>0</v>
          </cell>
          <cell r="H2136">
            <v>-925896.2</v>
          </cell>
          <cell r="I2136">
            <v>35347.800000000047</v>
          </cell>
          <cell r="J2136">
            <v>0</v>
          </cell>
          <cell r="K2136">
            <v>35347.800000000047</v>
          </cell>
        </row>
        <row r="2137">
          <cell r="B2137">
            <v>139328</v>
          </cell>
          <cell r="C2137" t="str">
            <v>Origination Fees - Com                                      139328</v>
          </cell>
          <cell r="D2137">
            <v>0</v>
          </cell>
          <cell r="E2137">
            <v>0</v>
          </cell>
          <cell r="F2137">
            <v>678329.18</v>
          </cell>
          <cell r="G2137">
            <v>0</v>
          </cell>
          <cell r="H2137">
            <v>-540180.6</v>
          </cell>
          <cell r="I2137">
            <v>138148.58000000007</v>
          </cell>
          <cell r="J2137">
            <v>0</v>
          </cell>
          <cell r="K2137">
            <v>138148.58000000007</v>
          </cell>
        </row>
        <row r="2138">
          <cell r="B2138">
            <v>139329</v>
          </cell>
          <cell r="C2138" t="str">
            <v>Origination Fee Amort - Com                                 139329</v>
          </cell>
          <cell r="D2138">
            <v>0</v>
          </cell>
          <cell r="E2138">
            <v>0</v>
          </cell>
          <cell r="F2138">
            <v>-166614.29</v>
          </cell>
          <cell r="G2138">
            <v>0</v>
          </cell>
          <cell r="H2138">
            <v>155702.89000000001</v>
          </cell>
          <cell r="I2138">
            <v>-10911.399999999994</v>
          </cell>
          <cell r="J2138">
            <v>0</v>
          </cell>
          <cell r="K2138">
            <v>-10911.399999999994</v>
          </cell>
        </row>
        <row r="2139">
          <cell r="B2139">
            <v>262040</v>
          </cell>
          <cell r="C2139" t="str">
            <v>Other Liabilities Securit                                   262040</v>
          </cell>
          <cell r="D2139">
            <v>131886</v>
          </cell>
          <cell r="E2139">
            <v>131886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131886</v>
          </cell>
        </row>
        <row r="2140">
          <cell r="B2140">
            <v>131166</v>
          </cell>
          <cell r="C2140" t="str">
            <v>Line Of Credit - Paydown                                    131166</v>
          </cell>
          <cell r="D2140">
            <v>0</v>
          </cell>
          <cell r="E2140">
            <v>0</v>
          </cell>
          <cell r="F2140">
            <v>-115500</v>
          </cell>
          <cell r="G2140">
            <v>0</v>
          </cell>
          <cell r="H2140">
            <v>0</v>
          </cell>
          <cell r="I2140">
            <v>-115500</v>
          </cell>
          <cell r="J2140">
            <v>0</v>
          </cell>
          <cell r="K2140">
            <v>-115500</v>
          </cell>
        </row>
        <row r="2141">
          <cell r="B2141">
            <v>131167</v>
          </cell>
          <cell r="C2141" t="str">
            <v>Origination Fees - Dlr Lending                              131167</v>
          </cell>
          <cell r="D2141">
            <v>0</v>
          </cell>
          <cell r="E2141">
            <v>0</v>
          </cell>
          <cell r="F2141">
            <v>153000</v>
          </cell>
          <cell r="G2141">
            <v>0</v>
          </cell>
          <cell r="H2141">
            <v>0</v>
          </cell>
          <cell r="I2141">
            <v>153000</v>
          </cell>
          <cell r="J2141">
            <v>0</v>
          </cell>
          <cell r="K2141">
            <v>153000</v>
          </cell>
        </row>
        <row r="2142">
          <cell r="B2142">
            <v>131168</v>
          </cell>
          <cell r="C2142" t="str">
            <v>Orig Fees Amtz- Dlr Lending                                 131168</v>
          </cell>
          <cell r="D2142">
            <v>0</v>
          </cell>
          <cell r="E2142">
            <v>0</v>
          </cell>
          <cell r="F2142">
            <v>-22667</v>
          </cell>
          <cell r="G2142">
            <v>0</v>
          </cell>
          <cell r="H2142">
            <v>0</v>
          </cell>
          <cell r="I2142">
            <v>-22667</v>
          </cell>
          <cell r="J2142">
            <v>0</v>
          </cell>
          <cell r="K2142">
            <v>-22667</v>
          </cell>
        </row>
        <row r="2143">
          <cell r="B2143">
            <v>139750</v>
          </cell>
          <cell r="C2143" t="str">
            <v>Scusa Purchase Mark Com                                     139750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  <cell r="H2143">
            <v>-43685362.130000003</v>
          </cell>
          <cell r="I2143">
            <v>-43685362.130000003</v>
          </cell>
          <cell r="J2143">
            <v>0</v>
          </cell>
          <cell r="K2143">
            <v>-43685362.130000003</v>
          </cell>
        </row>
        <row r="2144">
          <cell r="B2144" t="str">
            <v>R_CC4a_1763</v>
          </cell>
          <cell r="C2144" t="str">
            <v>Loans To U.S. Addressees                                    R_CC4a_1763</v>
          </cell>
          <cell r="D2144">
            <v>14006020097.389996</v>
          </cell>
          <cell r="E2144">
            <v>14006020097.389996</v>
          </cell>
          <cell r="F2144">
            <v>514178494.74000013</v>
          </cell>
          <cell r="G2144">
            <v>0</v>
          </cell>
          <cell r="H2144">
            <v>-49722746.540000007</v>
          </cell>
          <cell r="I2144">
            <v>464455748.20000011</v>
          </cell>
          <cell r="J2144">
            <v>0</v>
          </cell>
          <cell r="K2144">
            <v>14470475845.589996</v>
          </cell>
        </row>
        <row r="2145">
          <cell r="B2145">
            <v>109208</v>
          </cell>
          <cell r="C2145" t="str">
            <v>Loans Fx Mtm Gains/Losses                                   109208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</row>
        <row r="2146">
          <cell r="B2146">
            <v>127209</v>
          </cell>
          <cell r="C2146" t="str">
            <v>Secorse Prom Note                                           127209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</row>
        <row r="2147">
          <cell r="B2147" t="str">
            <v>R_CC4b_1764</v>
          </cell>
          <cell r="C2147" t="str">
            <v>Loans To Non-U.S. Addressees                                R_CC4b_1764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</row>
        <row r="2148">
          <cell r="B2148" t="str">
            <v>R_CC4</v>
          </cell>
          <cell r="C2148" t="str">
            <v>Commercial And Industrial Loans                             R_CC4</v>
          </cell>
          <cell r="D2148">
            <v>14006020097.389996</v>
          </cell>
          <cell r="E2148">
            <v>14006020097.389996</v>
          </cell>
          <cell r="F2148">
            <v>514178494.74000013</v>
          </cell>
          <cell r="G2148">
            <v>0</v>
          </cell>
          <cell r="H2148">
            <v>-49722746.540000007</v>
          </cell>
          <cell r="I2148">
            <v>464455748.20000011</v>
          </cell>
          <cell r="J2148">
            <v>0</v>
          </cell>
          <cell r="K2148">
            <v>14470475845.589996</v>
          </cell>
        </row>
        <row r="2149">
          <cell r="B2149">
            <v>125530</v>
          </cell>
          <cell r="C2149" t="str">
            <v>Cap Int Retail Cc (Dud)                                     125530</v>
          </cell>
          <cell r="D2149">
            <v>4.9000000000000004</v>
          </cell>
          <cell r="E2149">
            <v>4.9000000000000004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4.9000000000000004</v>
          </cell>
        </row>
        <row r="2150">
          <cell r="B2150">
            <v>125532</v>
          </cell>
          <cell r="C2150" t="str">
            <v>Credit Cards Retail Other Foreign                           125532</v>
          </cell>
          <cell r="D2150">
            <v>85163.3</v>
          </cell>
          <cell r="E2150">
            <v>85163.3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85163.3</v>
          </cell>
        </row>
        <row r="2151">
          <cell r="B2151">
            <v>125535</v>
          </cell>
          <cell r="C2151" t="str">
            <v>Cc Doubtful Bal Retail Other For                            125535</v>
          </cell>
          <cell r="D2151">
            <v>4816.79</v>
          </cell>
          <cell r="E2151">
            <v>4816.79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4816.79</v>
          </cell>
        </row>
        <row r="2152">
          <cell r="B2152">
            <v>125537</v>
          </cell>
          <cell r="C2152" t="str">
            <v>Cc Unpaid Retail Other Foreign                              125537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  <cell r="H2152">
            <v>0</v>
          </cell>
          <cell r="I2152">
            <v>0</v>
          </cell>
          <cell r="J2152">
            <v>0</v>
          </cell>
          <cell r="K2152">
            <v>0</v>
          </cell>
        </row>
        <row r="2153">
          <cell r="B2153">
            <v>125539</v>
          </cell>
          <cell r="C2153" t="str">
            <v>Cc Doubtful Pmts Retail Other For                           125539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</row>
        <row r="2154">
          <cell r="B2154">
            <v>125560</v>
          </cell>
          <cell r="C2154" t="str">
            <v>Consumer Ccs - Loans                                        125560</v>
          </cell>
          <cell r="D2154">
            <v>-84865.72</v>
          </cell>
          <cell r="E2154">
            <v>-84865.72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  <cell r="K2154">
            <v>-84865.72</v>
          </cell>
        </row>
        <row r="2155">
          <cell r="B2155">
            <v>125576</v>
          </cell>
          <cell r="C2155" t="str">
            <v>Cap Int Retail Cc (Dud)                                     125576</v>
          </cell>
          <cell r="D2155">
            <v>6262.02</v>
          </cell>
          <cell r="E2155">
            <v>6262.02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  <cell r="K2155">
            <v>6262.02</v>
          </cell>
        </row>
        <row r="2156">
          <cell r="B2156">
            <v>125581</v>
          </cell>
          <cell r="C2156" t="str">
            <v>Credit Cards Retail Usa                                     125581</v>
          </cell>
          <cell r="D2156">
            <v>230534416.59</v>
          </cell>
          <cell r="E2156">
            <v>230534416.59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230534416.59</v>
          </cell>
        </row>
        <row r="2157">
          <cell r="B2157">
            <v>125583</v>
          </cell>
          <cell r="C2157" t="str">
            <v>Credit Cards Retail Spain                                   125583</v>
          </cell>
          <cell r="D2157">
            <v>28156.45</v>
          </cell>
          <cell r="E2157">
            <v>28156.45</v>
          </cell>
          <cell r="F2157">
            <v>0</v>
          </cell>
          <cell r="G2157">
            <v>0</v>
          </cell>
          <cell r="H2157">
            <v>0</v>
          </cell>
          <cell r="I2157">
            <v>0</v>
          </cell>
          <cell r="J2157">
            <v>0</v>
          </cell>
          <cell r="K2157">
            <v>28156.45</v>
          </cell>
        </row>
        <row r="2158">
          <cell r="B2158">
            <v>125586</v>
          </cell>
          <cell r="C2158" t="str">
            <v>Cc Doubtful Bal Retail Usa                                  125586</v>
          </cell>
          <cell r="D2158">
            <v>2757192.89</v>
          </cell>
          <cell r="E2158">
            <v>2757192.89</v>
          </cell>
          <cell r="F2158">
            <v>0</v>
          </cell>
          <cell r="G2158">
            <v>0</v>
          </cell>
          <cell r="H2158">
            <v>0</v>
          </cell>
          <cell r="I2158">
            <v>0</v>
          </cell>
          <cell r="J2158">
            <v>0</v>
          </cell>
          <cell r="K2158">
            <v>2757192.89</v>
          </cell>
        </row>
        <row r="2159">
          <cell r="B2159">
            <v>125588</v>
          </cell>
          <cell r="C2159" t="str">
            <v>Cc Doubtful Bal Retail Spain                                125588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</row>
        <row r="2160">
          <cell r="B2160">
            <v>125591</v>
          </cell>
          <cell r="C2160" t="str">
            <v>Cc Unpaid Retail Usa                                        125591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  <cell r="H2160">
            <v>0</v>
          </cell>
          <cell r="I2160">
            <v>0</v>
          </cell>
          <cell r="J2160">
            <v>0</v>
          </cell>
          <cell r="K2160">
            <v>0</v>
          </cell>
        </row>
        <row r="2161">
          <cell r="B2161">
            <v>125596</v>
          </cell>
          <cell r="C2161" t="str">
            <v>Cc Doubtful Pmts Retail Usa                                 125596</v>
          </cell>
          <cell r="D2161">
            <v>-23139.4</v>
          </cell>
          <cell r="E2161">
            <v>-23139.4</v>
          </cell>
          <cell r="F2161">
            <v>0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  <cell r="K2161">
            <v>-23139.4</v>
          </cell>
        </row>
        <row r="2162">
          <cell r="B2162">
            <v>125611</v>
          </cell>
          <cell r="C2162" t="str">
            <v>Cc Pmts Rec Ret Usa                                         125611</v>
          </cell>
          <cell r="D2162">
            <v>-20075679.370000001</v>
          </cell>
          <cell r="E2162">
            <v>-20075679.370000001</v>
          </cell>
          <cell r="F2162">
            <v>0</v>
          </cell>
          <cell r="G2162">
            <v>0</v>
          </cell>
          <cell r="H2162">
            <v>0</v>
          </cell>
          <cell r="I2162">
            <v>0</v>
          </cell>
          <cell r="J2162">
            <v>0</v>
          </cell>
          <cell r="K2162">
            <v>-20075679.370000001</v>
          </cell>
        </row>
        <row r="2163">
          <cell r="B2163">
            <v>125613</v>
          </cell>
          <cell r="C2163" t="str">
            <v>Cc Pmts Rec Ret Spain                                       125613</v>
          </cell>
          <cell r="D2163">
            <v>-17936.22</v>
          </cell>
          <cell r="E2163">
            <v>-17936.22</v>
          </cell>
          <cell r="F2163">
            <v>0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  <cell r="K2163">
            <v>-17936.22</v>
          </cell>
        </row>
        <row r="2164">
          <cell r="B2164">
            <v>125615</v>
          </cell>
          <cell r="C2164" t="str">
            <v>Cc Pmts Rec Ret Other Foreign                               125615</v>
          </cell>
          <cell r="D2164">
            <v>-15345.45</v>
          </cell>
          <cell r="E2164">
            <v>-15345.45</v>
          </cell>
          <cell r="F2164">
            <v>0</v>
          </cell>
          <cell r="G2164">
            <v>0</v>
          </cell>
          <cell r="H2164">
            <v>0</v>
          </cell>
          <cell r="I2164">
            <v>0</v>
          </cell>
          <cell r="J2164">
            <v>0</v>
          </cell>
          <cell r="K2164">
            <v>-15345.45</v>
          </cell>
        </row>
        <row r="2165">
          <cell r="B2165">
            <v>126660</v>
          </cell>
          <cell r="C2165" t="str">
            <v>Closed Disc Credit Cards Purchas                            126660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  <cell r="K2165">
            <v>0</v>
          </cell>
        </row>
        <row r="2166">
          <cell r="B2166">
            <v>126661</v>
          </cell>
          <cell r="C2166" t="str">
            <v>Closed Nonaccretable Discount Cc                            126661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  <cell r="K2166">
            <v>0</v>
          </cell>
        </row>
        <row r="2167">
          <cell r="B2167">
            <v>126662</v>
          </cell>
          <cell r="C2167" t="str">
            <v>Prem On Purchased Cc                                        126662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  <cell r="K2167">
            <v>0</v>
          </cell>
        </row>
        <row r="2168">
          <cell r="B2168">
            <v>126663</v>
          </cell>
          <cell r="C2168" t="str">
            <v>Contra Billed Int &amp; Fees                                    126663</v>
          </cell>
          <cell r="D2168">
            <v>-355058.79</v>
          </cell>
          <cell r="E2168">
            <v>-355058.79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  <cell r="K2168">
            <v>-355058.79</v>
          </cell>
        </row>
        <row r="2169">
          <cell r="B2169">
            <v>139600</v>
          </cell>
          <cell r="C2169" t="str">
            <v>Receivable - Credit Card                                    139600</v>
          </cell>
          <cell r="D2169">
            <v>0</v>
          </cell>
          <cell r="E2169">
            <v>0</v>
          </cell>
          <cell r="F2169">
            <v>836341.25</v>
          </cell>
          <cell r="G2169">
            <v>0</v>
          </cell>
          <cell r="H2169">
            <v>0</v>
          </cell>
          <cell r="I2169">
            <v>836341.25</v>
          </cell>
          <cell r="J2169">
            <v>0</v>
          </cell>
          <cell r="K2169">
            <v>836341.25</v>
          </cell>
        </row>
        <row r="2170">
          <cell r="B2170">
            <v>139601</v>
          </cell>
          <cell r="C2170" t="str">
            <v>Notes Rec Wip - Credit  Card                                139601</v>
          </cell>
          <cell r="D2170">
            <v>0</v>
          </cell>
          <cell r="E2170">
            <v>0</v>
          </cell>
          <cell r="F2170">
            <v>1828.29</v>
          </cell>
          <cell r="G2170">
            <v>0</v>
          </cell>
          <cell r="H2170">
            <v>0</v>
          </cell>
          <cell r="I2170">
            <v>1828.29</v>
          </cell>
          <cell r="J2170">
            <v>0</v>
          </cell>
          <cell r="K2170">
            <v>1828.29</v>
          </cell>
        </row>
        <row r="2171">
          <cell r="B2171">
            <v>139602</v>
          </cell>
          <cell r="C2171" t="str">
            <v>Capitalized Inter-Credit Card                               139602</v>
          </cell>
          <cell r="D2171">
            <v>0</v>
          </cell>
          <cell r="E2171">
            <v>0</v>
          </cell>
          <cell r="F2171">
            <v>21721.98</v>
          </cell>
          <cell r="G2171">
            <v>0</v>
          </cell>
          <cell r="H2171">
            <v>0</v>
          </cell>
          <cell r="I2171">
            <v>21721.98</v>
          </cell>
          <cell r="J2171">
            <v>0</v>
          </cell>
          <cell r="K2171">
            <v>21721.98</v>
          </cell>
        </row>
        <row r="2172">
          <cell r="B2172">
            <v>139603</v>
          </cell>
          <cell r="C2172" t="str">
            <v>Payment - Credit Card                                       139603</v>
          </cell>
          <cell r="D2172">
            <v>0</v>
          </cell>
          <cell r="E2172">
            <v>0</v>
          </cell>
          <cell r="F2172">
            <v>-77496.23</v>
          </cell>
          <cell r="G2172">
            <v>0</v>
          </cell>
          <cell r="H2172">
            <v>0</v>
          </cell>
          <cell r="I2172">
            <v>-77496.23</v>
          </cell>
          <cell r="J2172">
            <v>0</v>
          </cell>
          <cell r="K2172">
            <v>-77496.23</v>
          </cell>
        </row>
        <row r="2173">
          <cell r="B2173">
            <v>139604</v>
          </cell>
          <cell r="C2173" t="str">
            <v>Discount - Credit Card                                      139604</v>
          </cell>
          <cell r="D2173">
            <v>0</v>
          </cell>
          <cell r="E2173">
            <v>0</v>
          </cell>
          <cell r="F2173">
            <v>-108068.86</v>
          </cell>
          <cell r="G2173">
            <v>0</v>
          </cell>
          <cell r="H2173">
            <v>34481.1</v>
          </cell>
          <cell r="I2173">
            <v>-73587.760000000009</v>
          </cell>
          <cell r="J2173">
            <v>0</v>
          </cell>
          <cell r="K2173">
            <v>-73587.760000000009</v>
          </cell>
        </row>
        <row r="2174">
          <cell r="B2174">
            <v>139605</v>
          </cell>
          <cell r="C2174" t="str">
            <v>Discount Accretion-Credit Card                              139605</v>
          </cell>
          <cell r="D2174">
            <v>0</v>
          </cell>
          <cell r="E2174">
            <v>0</v>
          </cell>
          <cell r="F2174">
            <v>20316.150000000001</v>
          </cell>
          <cell r="G2174">
            <v>0</v>
          </cell>
          <cell r="H2174">
            <v>-5137.6499999999996</v>
          </cell>
          <cell r="I2174">
            <v>15178.500000000002</v>
          </cell>
          <cell r="J2174">
            <v>0</v>
          </cell>
          <cell r="K2174">
            <v>15178.500000000002</v>
          </cell>
        </row>
        <row r="2175">
          <cell r="B2175">
            <v>139606</v>
          </cell>
          <cell r="C2175" t="str">
            <v>Origination Fees - Credit Card                              139606</v>
          </cell>
          <cell r="D2175">
            <v>0</v>
          </cell>
          <cell r="E2175">
            <v>0</v>
          </cell>
          <cell r="F2175">
            <v>425000</v>
          </cell>
          <cell r="G2175">
            <v>0</v>
          </cell>
          <cell r="H2175">
            <v>-275000</v>
          </cell>
          <cell r="I2175">
            <v>150000</v>
          </cell>
          <cell r="J2175">
            <v>0</v>
          </cell>
          <cell r="K2175">
            <v>150000</v>
          </cell>
        </row>
        <row r="2176">
          <cell r="B2176">
            <v>139607</v>
          </cell>
          <cell r="C2176" t="str">
            <v>Origination Fees Amortization - Cre                         139607</v>
          </cell>
          <cell r="D2176">
            <v>0</v>
          </cell>
          <cell r="E2176">
            <v>0</v>
          </cell>
          <cell r="F2176">
            <v>-114583.67</v>
          </cell>
          <cell r="G2176">
            <v>0</v>
          </cell>
          <cell r="H2176">
            <v>50000</v>
          </cell>
          <cell r="I2176">
            <v>-64583.67</v>
          </cell>
          <cell r="J2176">
            <v>0</v>
          </cell>
          <cell r="K2176">
            <v>-64583.67</v>
          </cell>
        </row>
        <row r="2177">
          <cell r="B2177" t="str">
            <v>R_CC6a_B538</v>
          </cell>
          <cell r="C2177" t="str">
            <v>Credit Cards                                                R_CC6a_B538</v>
          </cell>
          <cell r="D2177">
            <v>212843987.98999998</v>
          </cell>
          <cell r="E2177">
            <v>212843987.98999998</v>
          </cell>
          <cell r="F2177">
            <v>1005058.91</v>
          </cell>
          <cell r="G2177">
            <v>0</v>
          </cell>
          <cell r="H2177">
            <v>-195656.55</v>
          </cell>
          <cell r="I2177">
            <v>809402.3600000001</v>
          </cell>
          <cell r="J2177">
            <v>0</v>
          </cell>
          <cell r="K2177">
            <v>213653390.34999999</v>
          </cell>
        </row>
        <row r="2178">
          <cell r="B2178">
            <v>125570</v>
          </cell>
          <cell r="C2178" t="str">
            <v>Unsec/Ovrdraft Loc Variab                                   125570</v>
          </cell>
          <cell r="D2178">
            <v>180226457.08000001</v>
          </cell>
          <cell r="E2178">
            <v>180226457.08000001</v>
          </cell>
          <cell r="F2178">
            <v>0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  <cell r="K2178">
            <v>180226457.08000001</v>
          </cell>
        </row>
        <row r="2179">
          <cell r="B2179">
            <v>125573</v>
          </cell>
          <cell r="C2179" t="str">
            <v>Unse/Ovrdrft Loc Var(A98)                                   125573</v>
          </cell>
          <cell r="D2179">
            <v>-35349951.210000001</v>
          </cell>
          <cell r="E2179">
            <v>-35349951.210000001</v>
          </cell>
          <cell r="F2179">
            <v>0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  <cell r="K2179">
            <v>-35349951.210000001</v>
          </cell>
        </row>
        <row r="2180">
          <cell r="B2180">
            <v>125680</v>
          </cell>
          <cell r="C2180" t="str">
            <v>Unsec/Overdraft Loc Fixed                                   125680</v>
          </cell>
          <cell r="D2180">
            <v>87413338.980000004</v>
          </cell>
          <cell r="E2180">
            <v>87413338.980000004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  <cell r="K2180">
            <v>87413338.980000004</v>
          </cell>
        </row>
        <row r="2181">
          <cell r="B2181">
            <v>125683</v>
          </cell>
          <cell r="C2181" t="str">
            <v>Unsec/Ovrdrft Loc Fx(A98)                                   125683</v>
          </cell>
          <cell r="D2181">
            <v>-12321682.58</v>
          </cell>
          <cell r="E2181">
            <v>-12321682.58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  <cell r="J2181">
            <v>0</v>
          </cell>
          <cell r="K2181">
            <v>-12321682.58</v>
          </cell>
        </row>
        <row r="2182">
          <cell r="B2182">
            <v>129670</v>
          </cell>
          <cell r="C2182" t="str">
            <v>Fasb Unse/Ovrdraft Loc Vr                                   129670</v>
          </cell>
          <cell r="D2182">
            <v>259491.6</v>
          </cell>
          <cell r="E2182">
            <v>259491.6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  <cell r="K2182">
            <v>259491.6</v>
          </cell>
        </row>
        <row r="2183">
          <cell r="B2183">
            <v>129680</v>
          </cell>
          <cell r="C2183" t="str">
            <v>Fasb Unsec/Ovrdraft Loc F                                   129680</v>
          </cell>
          <cell r="D2183">
            <v>1450179.74</v>
          </cell>
          <cell r="E2183">
            <v>1450179.74</v>
          </cell>
          <cell r="F2183">
            <v>0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  <cell r="K2183">
            <v>1450179.74</v>
          </cell>
        </row>
        <row r="2184">
          <cell r="B2184">
            <v>139504</v>
          </cell>
          <cell r="C2184" t="str">
            <v>Notes Receivable - Revolving                                139504</v>
          </cell>
          <cell r="D2184">
            <v>0</v>
          </cell>
          <cell r="E2184">
            <v>0</v>
          </cell>
          <cell r="F2184">
            <v>1285199194.8499999</v>
          </cell>
          <cell r="G2184">
            <v>0</v>
          </cell>
          <cell r="H2184">
            <v>0</v>
          </cell>
          <cell r="I2184">
            <v>1285199194.8499999</v>
          </cell>
          <cell r="J2184">
            <v>0</v>
          </cell>
          <cell r="K2184">
            <v>1285199194.8499999</v>
          </cell>
        </row>
        <row r="2185">
          <cell r="B2185">
            <v>139506</v>
          </cell>
          <cell r="C2185" t="str">
            <v>Capitalized Interest-Revolving                              139506</v>
          </cell>
          <cell r="D2185">
            <v>0</v>
          </cell>
          <cell r="E2185">
            <v>0</v>
          </cell>
          <cell r="F2185">
            <v>243833286.16</v>
          </cell>
          <cell r="G2185">
            <v>0</v>
          </cell>
          <cell r="H2185">
            <v>0</v>
          </cell>
          <cell r="I2185">
            <v>243833286.16</v>
          </cell>
          <cell r="J2185">
            <v>0</v>
          </cell>
          <cell r="K2185">
            <v>243833286.16</v>
          </cell>
        </row>
        <row r="2186">
          <cell r="B2186">
            <v>139507</v>
          </cell>
          <cell r="C2186" t="str">
            <v>Notes Rec - Revolving Payment                               139507</v>
          </cell>
          <cell r="D2186">
            <v>0</v>
          </cell>
          <cell r="E2186">
            <v>0</v>
          </cell>
          <cell r="F2186">
            <v>-507598844.02999997</v>
          </cell>
          <cell r="G2186">
            <v>0</v>
          </cell>
          <cell r="H2186">
            <v>0</v>
          </cell>
          <cell r="I2186">
            <v>-507598844.02999997</v>
          </cell>
          <cell r="J2186">
            <v>0</v>
          </cell>
          <cell r="K2186">
            <v>-507598844.02999997</v>
          </cell>
        </row>
        <row r="2187">
          <cell r="B2187">
            <v>139508</v>
          </cell>
          <cell r="C2187" t="str">
            <v>N/R Charge Offs -  Revolving                                139508</v>
          </cell>
          <cell r="D2187">
            <v>0</v>
          </cell>
          <cell r="E2187">
            <v>0</v>
          </cell>
          <cell r="F2187">
            <v>-53560861.109999999</v>
          </cell>
          <cell r="G2187">
            <v>0</v>
          </cell>
          <cell r="H2187">
            <v>0</v>
          </cell>
          <cell r="I2187">
            <v>-53560861.109999999</v>
          </cell>
          <cell r="J2187">
            <v>0</v>
          </cell>
          <cell r="K2187">
            <v>-53560861.109999999</v>
          </cell>
        </row>
        <row r="2188">
          <cell r="B2188">
            <v>139509</v>
          </cell>
          <cell r="C2188" t="str">
            <v>Accretable Discount-Revolving                               139509</v>
          </cell>
          <cell r="D2188">
            <v>0</v>
          </cell>
          <cell r="E2188">
            <v>0</v>
          </cell>
          <cell r="F2188">
            <v>-72148979.150000006</v>
          </cell>
          <cell r="G2188">
            <v>0</v>
          </cell>
          <cell r="H2188">
            <v>72148979.150000006</v>
          </cell>
          <cell r="I2188">
            <v>0</v>
          </cell>
          <cell r="J2188">
            <v>0</v>
          </cell>
          <cell r="K2188">
            <v>0</v>
          </cell>
        </row>
        <row r="2189">
          <cell r="B2189">
            <v>139510</v>
          </cell>
          <cell r="C2189" t="str">
            <v>Discount Accretion - Revolving                              139510</v>
          </cell>
          <cell r="D2189">
            <v>0</v>
          </cell>
          <cell r="E2189">
            <v>0</v>
          </cell>
          <cell r="F2189">
            <v>57370436.630000003</v>
          </cell>
          <cell r="G2189">
            <v>0</v>
          </cell>
          <cell r="H2189">
            <v>-57370436.630000003</v>
          </cell>
          <cell r="I2189">
            <v>0</v>
          </cell>
          <cell r="J2189">
            <v>0</v>
          </cell>
          <cell r="K2189">
            <v>0</v>
          </cell>
        </row>
        <row r="2190">
          <cell r="B2190">
            <v>139512</v>
          </cell>
          <cell r="C2190" t="str">
            <v>Origination Fees-Revolving                                  139512</v>
          </cell>
          <cell r="D2190">
            <v>0</v>
          </cell>
          <cell r="E2190">
            <v>0</v>
          </cell>
          <cell r="F2190">
            <v>1059381</v>
          </cell>
          <cell r="G2190">
            <v>0</v>
          </cell>
          <cell r="H2190">
            <v>-935478.88</v>
          </cell>
          <cell r="I2190">
            <v>123902.12</v>
          </cell>
          <cell r="J2190">
            <v>0</v>
          </cell>
          <cell r="K2190">
            <v>123902.12</v>
          </cell>
        </row>
        <row r="2191">
          <cell r="B2191">
            <v>139513</v>
          </cell>
          <cell r="C2191" t="str">
            <v>Origination Feeamort-Revolving                              139513</v>
          </cell>
          <cell r="D2191">
            <v>0</v>
          </cell>
          <cell r="E2191">
            <v>0</v>
          </cell>
          <cell r="F2191">
            <v>-523502.79</v>
          </cell>
          <cell r="G2191">
            <v>0</v>
          </cell>
          <cell r="H2191">
            <v>517611</v>
          </cell>
          <cell r="I2191">
            <v>-5891.789999999979</v>
          </cell>
          <cell r="J2191">
            <v>0</v>
          </cell>
          <cell r="K2191">
            <v>-5891.789999999979</v>
          </cell>
        </row>
        <row r="2192">
          <cell r="B2192">
            <v>139770</v>
          </cell>
          <cell r="C2192" t="str">
            <v>Scusa Purchase Mark Revolving                               139770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  <cell r="H2192">
            <v>-137332041.68000001</v>
          </cell>
          <cell r="I2192">
            <v>-137332041.68000001</v>
          </cell>
          <cell r="J2192">
            <v>0</v>
          </cell>
          <cell r="K2192">
            <v>-137332041.68000001</v>
          </cell>
        </row>
        <row r="2193">
          <cell r="B2193" t="str">
            <v>R_CC6b_B539</v>
          </cell>
          <cell r="C2193" t="str">
            <v>Other Revolving Credit Plans                                R_CC6b_B539</v>
          </cell>
          <cell r="D2193">
            <v>221677833.61000001</v>
          </cell>
          <cell r="E2193">
            <v>221677833.61000001</v>
          </cell>
          <cell r="F2193">
            <v>953630111.56000006</v>
          </cell>
          <cell r="G2193">
            <v>0</v>
          </cell>
          <cell r="H2193">
            <v>-122971367.04000001</v>
          </cell>
          <cell r="I2193">
            <v>830658744.5200001</v>
          </cell>
          <cell r="J2193">
            <v>0</v>
          </cell>
          <cell r="K2193">
            <v>1052336578.1300001</v>
          </cell>
        </row>
        <row r="2194">
          <cell r="B2194">
            <v>120046</v>
          </cell>
          <cell r="C2194" t="str">
            <v>Closed Fasb In Proc Auto/Unsecur                            120046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</row>
        <row r="2195">
          <cell r="B2195">
            <v>123015</v>
          </cell>
          <cell r="C2195" t="str">
            <v>Other Instal Sbo Caf - Ne                                   123015</v>
          </cell>
          <cell r="D2195">
            <v>357304.27</v>
          </cell>
          <cell r="E2195">
            <v>357304.27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357304.27</v>
          </cell>
        </row>
        <row r="2196">
          <cell r="B2196">
            <v>125050</v>
          </cell>
          <cell r="C2196" t="str">
            <v>Closed Off Line Vehicle Loans -                             125050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</row>
        <row r="2197">
          <cell r="B2197">
            <v>125060</v>
          </cell>
          <cell r="C2197" t="str">
            <v>Closed Motor Vehicle Loans                                  125060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</row>
        <row r="2198">
          <cell r="B2198">
            <v>125085</v>
          </cell>
          <cell r="C2198" t="str">
            <v>Automobile                                                  125085</v>
          </cell>
          <cell r="D2198">
            <v>34846374.649999999</v>
          </cell>
          <cell r="E2198">
            <v>34846374.649999999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34846374.649999999</v>
          </cell>
        </row>
        <row r="2199">
          <cell r="B2199">
            <v>125100</v>
          </cell>
          <cell r="C2199" t="str">
            <v>Closed Indirect Unsec By                                    125100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</row>
        <row r="2200">
          <cell r="B2200">
            <v>125106</v>
          </cell>
          <cell r="C2200" t="str">
            <v>Indirect Auto New &amp; Used                                    125106</v>
          </cell>
          <cell r="D2200">
            <v>22198537.559999999</v>
          </cell>
          <cell r="E2200">
            <v>22198537.559999999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22198537.559999999</v>
          </cell>
        </row>
        <row r="2201">
          <cell r="B2201">
            <v>125128</v>
          </cell>
          <cell r="C2201" t="str">
            <v>Indirect Auto Lux                                           125128</v>
          </cell>
          <cell r="D2201">
            <v>7762666.6799999997</v>
          </cell>
          <cell r="E2201">
            <v>7762666.6799999997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7762666.6799999997</v>
          </cell>
        </row>
        <row r="2202">
          <cell r="B2202">
            <v>125129</v>
          </cell>
          <cell r="C2202" t="str">
            <v>Con Indirect Auto Lux                                       125129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</row>
        <row r="2203">
          <cell r="B2203">
            <v>125130</v>
          </cell>
          <cell r="C2203" t="str">
            <v>Closed Interco Dis Indirect Auto                            125130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</row>
        <row r="2204">
          <cell r="B2204">
            <v>125186</v>
          </cell>
          <cell r="C2204" t="str">
            <v>Contra Prin For Charged Off Auto Ln                         125186</v>
          </cell>
          <cell r="D2204">
            <v>-3114249.2</v>
          </cell>
          <cell r="E2204">
            <v>-3114249.2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-3114249.2</v>
          </cell>
        </row>
        <row r="2205">
          <cell r="B2205">
            <v>125187</v>
          </cell>
          <cell r="C2205" t="str">
            <v>Matured Principal For Auto Loans                            125187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</row>
        <row r="2206">
          <cell r="B2206">
            <v>125188</v>
          </cell>
          <cell r="C2206" t="str">
            <v>Automobile                                                  125188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</row>
        <row r="2207">
          <cell r="B2207">
            <v>125189</v>
          </cell>
          <cell r="C2207" t="str">
            <v>Automobile (A98)                                            125189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</row>
        <row r="2208">
          <cell r="B2208">
            <v>125200</v>
          </cell>
          <cell r="C2208" t="str">
            <v>Principal Contra Safd Rep                                   125200</v>
          </cell>
          <cell r="D2208">
            <v>-720138.55</v>
          </cell>
          <cell r="E2208">
            <v>-720138.55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-720138.55</v>
          </cell>
        </row>
        <row r="2209">
          <cell r="B2209">
            <v>125310</v>
          </cell>
          <cell r="C2209" t="str">
            <v>Discount On Auto Loans                                      125310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</row>
        <row r="2210">
          <cell r="B2210">
            <v>125865</v>
          </cell>
          <cell r="C2210" t="str">
            <v>Nan Auto Install Sec (65)                                   125865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</row>
        <row r="2211">
          <cell r="B2211">
            <v>125906</v>
          </cell>
          <cell r="C2211" t="str">
            <v>Indir Auto Mx New &amp; Used                                    125906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</row>
        <row r="2212">
          <cell r="B2212">
            <v>125907</v>
          </cell>
          <cell r="C2212" t="str">
            <v>Contra Indir Auto Mx N&amp;U                                    125907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</row>
        <row r="2213">
          <cell r="B2213">
            <v>126865</v>
          </cell>
          <cell r="C2213" t="str">
            <v>Fasb Nan Auto Instl S(65)                                   126865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</row>
        <row r="2214">
          <cell r="B2214">
            <v>129185</v>
          </cell>
          <cell r="C2214" t="str">
            <v>Fasb Automobile                                             129185</v>
          </cell>
          <cell r="D2214">
            <v>60254.17</v>
          </cell>
          <cell r="E2214">
            <v>60254.17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60254.17</v>
          </cell>
        </row>
        <row r="2215">
          <cell r="B2215">
            <v>129188</v>
          </cell>
          <cell r="C2215" t="str">
            <v>Fasb Automobile                                             129188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</row>
        <row r="2216">
          <cell r="B2216">
            <v>129655</v>
          </cell>
          <cell r="C2216" t="str">
            <v>Closed Fasb Auto Loans Type 3                               129655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</row>
        <row r="2217">
          <cell r="B2217">
            <v>139003</v>
          </cell>
          <cell r="C2217" t="str">
            <v>N/R Offset - Tdr                                            139003</v>
          </cell>
          <cell r="D2217">
            <v>0</v>
          </cell>
          <cell r="E2217">
            <v>0</v>
          </cell>
          <cell r="F2217">
            <v>-2860054350.54</v>
          </cell>
          <cell r="G2217">
            <v>0</v>
          </cell>
          <cell r="H2217">
            <v>2692447199.2800002</v>
          </cell>
          <cell r="I2217">
            <v>-167607151.25999975</v>
          </cell>
          <cell r="J2217">
            <v>0</v>
          </cell>
          <cell r="K2217">
            <v>-167607151.25999975</v>
          </cell>
        </row>
        <row r="2218">
          <cell r="B2218">
            <v>139005</v>
          </cell>
          <cell r="C2218" t="str">
            <v>N/R - Tdr                                                   139005</v>
          </cell>
          <cell r="D2218">
            <v>0</v>
          </cell>
          <cell r="E2218">
            <v>0</v>
          </cell>
          <cell r="F2218">
            <v>2860054350.5300002</v>
          </cell>
          <cell r="G2218">
            <v>0</v>
          </cell>
          <cell r="H2218">
            <v>-2692447199.2800002</v>
          </cell>
          <cell r="I2218">
            <v>167607151.25</v>
          </cell>
          <cell r="J2218">
            <v>0</v>
          </cell>
          <cell r="K2218">
            <v>167607151.25</v>
          </cell>
        </row>
        <row r="2219">
          <cell r="B2219">
            <v>139018</v>
          </cell>
          <cell r="C2219" t="str">
            <v>Accretable Discount                                         139018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</row>
        <row r="2220">
          <cell r="B2220">
            <v>139007</v>
          </cell>
          <cell r="C2220" t="str">
            <v>N/R Write Down - Tdr                                        139007</v>
          </cell>
          <cell r="D2220">
            <v>0</v>
          </cell>
          <cell r="E2220">
            <v>0</v>
          </cell>
          <cell r="F2220">
            <v>-50832217.140000001</v>
          </cell>
          <cell r="G2220">
            <v>0</v>
          </cell>
          <cell r="H2220">
            <v>46329761.609999999</v>
          </cell>
          <cell r="I2220">
            <v>-4502455.5300000012</v>
          </cell>
          <cell r="J2220">
            <v>0</v>
          </cell>
          <cell r="K2220">
            <v>-4502455.5300000012</v>
          </cell>
        </row>
        <row r="2221">
          <cell r="B2221">
            <v>139009</v>
          </cell>
          <cell r="C2221" t="str">
            <v>N/R Sale                                                    139009</v>
          </cell>
          <cell r="D2221">
            <v>0</v>
          </cell>
          <cell r="E2221">
            <v>0</v>
          </cell>
          <cell r="F2221">
            <v>-4191164931.9200001</v>
          </cell>
          <cell r="G2221">
            <v>0</v>
          </cell>
          <cell r="H2221">
            <v>0</v>
          </cell>
          <cell r="I2221">
            <v>-4191164931.9200001</v>
          </cell>
          <cell r="J2221">
            <v>0</v>
          </cell>
          <cell r="K2221">
            <v>-4191164931.9200001</v>
          </cell>
        </row>
        <row r="2222">
          <cell r="B2222">
            <v>139020</v>
          </cell>
          <cell r="C2222" t="str">
            <v>Discount Accretion                                          139020</v>
          </cell>
          <cell r="D2222">
            <v>0</v>
          </cell>
          <cell r="E2222">
            <v>0</v>
          </cell>
          <cell r="F2222">
            <v>872406092.88</v>
          </cell>
          <cell r="G2222">
            <v>0</v>
          </cell>
          <cell r="H2222">
            <v>-862722636.71000004</v>
          </cell>
          <cell r="I2222">
            <v>9683456.1699999571</v>
          </cell>
          <cell r="J2222">
            <v>0</v>
          </cell>
          <cell r="K2222">
            <v>9683456.1699999571</v>
          </cell>
        </row>
        <row r="2223">
          <cell r="B2223">
            <v>139021</v>
          </cell>
          <cell r="C2223" t="str">
            <v>Discount Accretion - Loan Sale                              139021</v>
          </cell>
          <cell r="D2223">
            <v>0</v>
          </cell>
          <cell r="E2223">
            <v>0</v>
          </cell>
          <cell r="F2223">
            <v>-50847200.75</v>
          </cell>
          <cell r="G2223">
            <v>0</v>
          </cell>
          <cell r="H2223">
            <v>34003530.859999999</v>
          </cell>
          <cell r="I2223">
            <v>-16843669.890000001</v>
          </cell>
          <cell r="J2223">
            <v>0</v>
          </cell>
          <cell r="K2223">
            <v>-16843669.890000001</v>
          </cell>
        </row>
        <row r="2224">
          <cell r="B2224">
            <v>139022</v>
          </cell>
          <cell r="C2224" t="str">
            <v>Discount Accret - Secztn Sale                               139022</v>
          </cell>
          <cell r="D2224">
            <v>0</v>
          </cell>
          <cell r="E2224">
            <v>0</v>
          </cell>
          <cell r="F2224">
            <v>-49459843.740000002</v>
          </cell>
          <cell r="G2224">
            <v>0</v>
          </cell>
          <cell r="H2224">
            <v>31818152.129999999</v>
          </cell>
          <cell r="I2224">
            <v>-17641691.610000003</v>
          </cell>
          <cell r="J2224">
            <v>0</v>
          </cell>
          <cell r="K2224">
            <v>-17641691.610000003</v>
          </cell>
        </row>
        <row r="2225">
          <cell r="B2225">
            <v>139026</v>
          </cell>
          <cell r="C2225" t="str">
            <v>Subvention Accretion                                        139026</v>
          </cell>
          <cell r="D2225">
            <v>0</v>
          </cell>
          <cell r="E2225">
            <v>0</v>
          </cell>
          <cell r="F2225">
            <v>-76154109.189999998</v>
          </cell>
          <cell r="G2225">
            <v>0</v>
          </cell>
          <cell r="H2225">
            <v>75526551.129999995</v>
          </cell>
          <cell r="I2225">
            <v>-627558.06000000238</v>
          </cell>
          <cell r="J2225">
            <v>0</v>
          </cell>
          <cell r="K2225">
            <v>-627558.06000000238</v>
          </cell>
        </row>
        <row r="2226">
          <cell r="B2226">
            <v>139025</v>
          </cell>
          <cell r="C2226" t="str">
            <v>Accretable Subvention                                       139025</v>
          </cell>
          <cell r="D2226">
            <v>0</v>
          </cell>
          <cell r="E2226">
            <v>0</v>
          </cell>
          <cell r="F2226">
            <v>-271105749.10000002</v>
          </cell>
          <cell r="G2226">
            <v>0</v>
          </cell>
          <cell r="H2226">
            <v>200580508.81999999</v>
          </cell>
          <cell r="I2226">
            <v>-70525240.280000031</v>
          </cell>
          <cell r="J2226">
            <v>0</v>
          </cell>
          <cell r="K2226">
            <v>-70525240.280000031</v>
          </cell>
        </row>
        <row r="2227">
          <cell r="B2227">
            <v>139027</v>
          </cell>
          <cell r="C2227" t="str">
            <v>Subvention Accretion-Loan Sale                              139027</v>
          </cell>
          <cell r="D2227">
            <v>0</v>
          </cell>
          <cell r="E2227">
            <v>0</v>
          </cell>
          <cell r="F2227">
            <v>30120855.969999999</v>
          </cell>
          <cell r="G2227">
            <v>0</v>
          </cell>
          <cell r="H2227">
            <v>-23609370.440000001</v>
          </cell>
          <cell r="I2227">
            <v>6511485.5299999975</v>
          </cell>
          <cell r="J2227">
            <v>0</v>
          </cell>
          <cell r="K2227">
            <v>6511485.5299999975</v>
          </cell>
        </row>
        <row r="2228">
          <cell r="B2228">
            <v>139028</v>
          </cell>
          <cell r="C2228" t="str">
            <v>Subvention Accret-Secztn Sale                               139028</v>
          </cell>
          <cell r="D2228">
            <v>0</v>
          </cell>
          <cell r="E2228">
            <v>0</v>
          </cell>
          <cell r="F2228">
            <v>25501139.489999998</v>
          </cell>
          <cell r="G2228">
            <v>0</v>
          </cell>
          <cell r="H2228">
            <v>-13124708.98</v>
          </cell>
          <cell r="I2228">
            <v>12376430.509999998</v>
          </cell>
          <cell r="J2228">
            <v>0</v>
          </cell>
          <cell r="K2228">
            <v>12376430.509999998</v>
          </cell>
        </row>
        <row r="2229">
          <cell r="B2229">
            <v>139110</v>
          </cell>
          <cell r="C2229" t="str">
            <v>Closed Purchase Dis - Pledged                               139110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</row>
        <row r="2230">
          <cell r="B2230">
            <v>139113</v>
          </cell>
          <cell r="C2230" t="str">
            <v>Closed Pur Disc Pledg Non Accre                             139113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  <cell r="J2230">
            <v>0</v>
          </cell>
          <cell r="K2230">
            <v>0</v>
          </cell>
        </row>
        <row r="2231">
          <cell r="B2231">
            <v>139200</v>
          </cell>
          <cell r="C2231" t="str">
            <v>Closed Notes Rec- Purchase Pools                            139200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  <cell r="J2231">
            <v>0</v>
          </cell>
          <cell r="K2231">
            <v>0</v>
          </cell>
        </row>
        <row r="2232">
          <cell r="B2232">
            <v>139210</v>
          </cell>
          <cell r="C2232" t="str">
            <v>Closed N/R Repo Inv Adj Pur Pool                            139210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</row>
        <row r="2233">
          <cell r="B2233">
            <v>139230</v>
          </cell>
          <cell r="C2233" t="str">
            <v>Closed N/R Pmts-Pur Pools                                   139230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</row>
        <row r="2234">
          <cell r="B2234">
            <v>139240</v>
          </cell>
          <cell r="C2234" t="str">
            <v>Closed N/R Pmts C/O-Purch Pools                             139240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</row>
        <row r="2235">
          <cell r="B2235">
            <v>139250</v>
          </cell>
          <cell r="C2235" t="str">
            <v>Closed Pur Discount-Purch Pools                             139250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</row>
        <row r="2236">
          <cell r="B2236">
            <v>139251</v>
          </cell>
          <cell r="C2236" t="str">
            <v>Closed Purch Dis-Roadloans Dir                              139251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  <cell r="H2236">
            <v>0</v>
          </cell>
          <cell r="I2236">
            <v>0</v>
          </cell>
          <cell r="J2236">
            <v>0</v>
          </cell>
          <cell r="K2236">
            <v>0</v>
          </cell>
        </row>
        <row r="2237">
          <cell r="B2237">
            <v>139252</v>
          </cell>
          <cell r="C2237" t="str">
            <v>Closed Purch Disc-Triad Dir Acc                             139252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</row>
        <row r="2238">
          <cell r="B2238">
            <v>139253</v>
          </cell>
          <cell r="C2238" t="str">
            <v>Closed Purch Dis-Roadlns Indir                              139253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</row>
        <row r="2239">
          <cell r="B2239">
            <v>139255</v>
          </cell>
          <cell r="C2239" t="str">
            <v>Closed Purchase Dis- Graypoint                              139255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</row>
        <row r="2240">
          <cell r="B2240">
            <v>139256</v>
          </cell>
          <cell r="C2240" t="str">
            <v>Closed Purchase Dis- Drivetime                              139256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</row>
        <row r="2241">
          <cell r="B2241">
            <v>139257</v>
          </cell>
          <cell r="C2241" t="str">
            <v>Closed Purchase Dis- Omni                                   139257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</row>
        <row r="2242">
          <cell r="B2242">
            <v>139258</v>
          </cell>
          <cell r="C2242" t="str">
            <v>Closed Purchase Dis - Flagship                              139258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</row>
        <row r="2243">
          <cell r="B2243">
            <v>139260</v>
          </cell>
          <cell r="C2243" t="str">
            <v>Closed Purchase Dis Pur Pool Non                            139260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  <cell r="J2243">
            <v>0</v>
          </cell>
          <cell r="K2243">
            <v>0</v>
          </cell>
        </row>
        <row r="2244">
          <cell r="B2244">
            <v>139262</v>
          </cell>
          <cell r="C2244" t="str">
            <v>Closed Purch Disc-Triad Dir Non                             139262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</row>
        <row r="2245">
          <cell r="B2245">
            <v>139264</v>
          </cell>
          <cell r="C2245" t="str">
            <v>Closed Pur Disc - Omni Non                                  139264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</row>
        <row r="2246">
          <cell r="B2246">
            <v>139265</v>
          </cell>
          <cell r="C2246" t="str">
            <v>Closed Purchase Dis Flagship                                139265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</row>
        <row r="2247">
          <cell r="B2247">
            <v>139300</v>
          </cell>
          <cell r="C2247" t="str">
            <v>Notes Receivable - Sop                                      139300</v>
          </cell>
          <cell r="D2247">
            <v>0</v>
          </cell>
          <cell r="E2247">
            <v>0</v>
          </cell>
          <cell r="F2247">
            <v>12430244715.030001</v>
          </cell>
          <cell r="G2247">
            <v>0</v>
          </cell>
          <cell r="H2247">
            <v>0</v>
          </cell>
          <cell r="I2247">
            <v>12430244715.030001</v>
          </cell>
          <cell r="J2247">
            <v>0</v>
          </cell>
          <cell r="K2247">
            <v>12430244715.030001</v>
          </cell>
        </row>
        <row r="2248">
          <cell r="B2248">
            <v>139278</v>
          </cell>
          <cell r="C2248" t="str">
            <v>Closed Dis Accr-Purch Pool Non                              139278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</row>
        <row r="2249">
          <cell r="B2249">
            <v>139301</v>
          </cell>
          <cell r="C2249" t="str">
            <v>N/R Repo Inventory Adj - Sop                                139301</v>
          </cell>
          <cell r="D2249">
            <v>0</v>
          </cell>
          <cell r="E2249">
            <v>0</v>
          </cell>
          <cell r="F2249">
            <v>-4484082.76</v>
          </cell>
          <cell r="G2249">
            <v>0</v>
          </cell>
          <cell r="H2249">
            <v>0</v>
          </cell>
          <cell r="I2249">
            <v>-4484082.76</v>
          </cell>
          <cell r="J2249">
            <v>0</v>
          </cell>
          <cell r="K2249">
            <v>-4484082.76</v>
          </cell>
        </row>
        <row r="2250">
          <cell r="B2250">
            <v>139302</v>
          </cell>
          <cell r="C2250" t="str">
            <v>Notes Receivable-Paymnt Sop                                 139302</v>
          </cell>
          <cell r="D2250">
            <v>0</v>
          </cell>
          <cell r="E2250">
            <v>0</v>
          </cell>
          <cell r="F2250">
            <v>-9399799793.7000008</v>
          </cell>
          <cell r="G2250">
            <v>0</v>
          </cell>
          <cell r="H2250">
            <v>0</v>
          </cell>
          <cell r="I2250">
            <v>-9399799793.7000008</v>
          </cell>
          <cell r="J2250">
            <v>0</v>
          </cell>
          <cell r="K2250">
            <v>-9399799793.7000008</v>
          </cell>
        </row>
        <row r="2251">
          <cell r="B2251">
            <v>139303</v>
          </cell>
          <cell r="C2251" t="str">
            <v>N/R Charge Offs - Sop                                       139303</v>
          </cell>
          <cell r="D2251">
            <v>0</v>
          </cell>
          <cell r="E2251">
            <v>0</v>
          </cell>
          <cell r="F2251">
            <v>-1885492591.6600001</v>
          </cell>
          <cell r="G2251">
            <v>0</v>
          </cell>
          <cell r="H2251">
            <v>0</v>
          </cell>
          <cell r="I2251">
            <v>-1885492591.6600001</v>
          </cell>
          <cell r="J2251">
            <v>0</v>
          </cell>
          <cell r="K2251">
            <v>-1885492591.6600001</v>
          </cell>
        </row>
        <row r="2252">
          <cell r="B2252">
            <v>139304</v>
          </cell>
          <cell r="C2252" t="str">
            <v>Accretable Discount - Sop                                   139304</v>
          </cell>
          <cell r="D2252">
            <v>0</v>
          </cell>
          <cell r="E2252">
            <v>0</v>
          </cell>
          <cell r="F2252">
            <v>-141876146.65000001</v>
          </cell>
          <cell r="G2252">
            <v>0</v>
          </cell>
          <cell r="H2252">
            <v>141876146.65000001</v>
          </cell>
          <cell r="I2252">
            <v>0</v>
          </cell>
          <cell r="J2252">
            <v>0</v>
          </cell>
          <cell r="K2252">
            <v>0</v>
          </cell>
        </row>
        <row r="2253">
          <cell r="B2253">
            <v>139305</v>
          </cell>
          <cell r="C2253" t="str">
            <v>Non Accretable Discount - Sop                               139305</v>
          </cell>
          <cell r="D2253">
            <v>0</v>
          </cell>
          <cell r="E2253">
            <v>0</v>
          </cell>
          <cell r="F2253">
            <v>-1001896562.1900001</v>
          </cell>
          <cell r="G2253">
            <v>0</v>
          </cell>
          <cell r="H2253">
            <v>1001896562.26</v>
          </cell>
          <cell r="I2253">
            <v>6.9999933242797852E-2</v>
          </cell>
          <cell r="J2253">
            <v>0</v>
          </cell>
          <cell r="K2253">
            <v>6.9999933242797852E-2</v>
          </cell>
        </row>
        <row r="2254">
          <cell r="B2254">
            <v>139307</v>
          </cell>
          <cell r="C2254" t="str">
            <v>Premium - Sop                                               139307</v>
          </cell>
          <cell r="D2254">
            <v>0</v>
          </cell>
          <cell r="E2254">
            <v>0</v>
          </cell>
          <cell r="F2254">
            <v>388549724.67000002</v>
          </cell>
          <cell r="G2254">
            <v>0</v>
          </cell>
          <cell r="H2254">
            <v>-388549724.67000002</v>
          </cell>
          <cell r="I2254">
            <v>0</v>
          </cell>
          <cell r="J2254">
            <v>0</v>
          </cell>
          <cell r="K2254">
            <v>0</v>
          </cell>
        </row>
        <row r="2255">
          <cell r="B2255">
            <v>139308</v>
          </cell>
          <cell r="C2255" t="str">
            <v>Discount Accretion - Sop                                    139308</v>
          </cell>
          <cell r="D2255">
            <v>0</v>
          </cell>
          <cell r="E2255">
            <v>0</v>
          </cell>
          <cell r="F2255">
            <v>98046663.319999993</v>
          </cell>
          <cell r="G2255">
            <v>0</v>
          </cell>
          <cell r="H2255">
            <v>-98046663.319999993</v>
          </cell>
          <cell r="I2255">
            <v>0</v>
          </cell>
          <cell r="J2255">
            <v>0</v>
          </cell>
          <cell r="K2255">
            <v>0</v>
          </cell>
        </row>
        <row r="2256">
          <cell r="B2256">
            <v>139309</v>
          </cell>
          <cell r="C2256" t="str">
            <v>Non Accretable Net Losses-Sop                               139309</v>
          </cell>
          <cell r="D2256">
            <v>0</v>
          </cell>
          <cell r="E2256">
            <v>0</v>
          </cell>
          <cell r="F2256">
            <v>1121459419.01</v>
          </cell>
          <cell r="G2256">
            <v>0</v>
          </cell>
          <cell r="H2256">
            <v>-1121459419.01</v>
          </cell>
          <cell r="I2256">
            <v>0</v>
          </cell>
          <cell r="J2256">
            <v>0</v>
          </cell>
          <cell r="K2256">
            <v>0</v>
          </cell>
        </row>
        <row r="2257">
          <cell r="B2257">
            <v>139310</v>
          </cell>
          <cell r="C2257" t="str">
            <v>Premium Amortization - Sop                                  139310</v>
          </cell>
          <cell r="D2257">
            <v>0</v>
          </cell>
          <cell r="E2257">
            <v>0</v>
          </cell>
          <cell r="F2257">
            <v>-382722084.60000002</v>
          </cell>
          <cell r="G2257">
            <v>0</v>
          </cell>
          <cell r="H2257">
            <v>382722084.60000002</v>
          </cell>
          <cell r="I2257">
            <v>0</v>
          </cell>
          <cell r="J2257">
            <v>0</v>
          </cell>
          <cell r="K2257">
            <v>0</v>
          </cell>
        </row>
        <row r="2258">
          <cell r="B2258">
            <v>139801</v>
          </cell>
          <cell r="C2258" t="str">
            <v>Closed Orig Fees-Pur Pool                                   139801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</row>
        <row r="2259">
          <cell r="B2259">
            <v>184048</v>
          </cell>
          <cell r="C2259" t="str">
            <v>Prepay Other Reserve Lux                                    184048</v>
          </cell>
          <cell r="D2259">
            <v>30946.07</v>
          </cell>
          <cell r="E2259">
            <v>30946.07</v>
          </cell>
          <cell r="F2259">
            <v>0</v>
          </cell>
          <cell r="G2259">
            <v>0</v>
          </cell>
          <cell r="H2259">
            <v>0</v>
          </cell>
          <cell r="I2259">
            <v>0</v>
          </cell>
          <cell r="J2259">
            <v>0</v>
          </cell>
          <cell r="K2259">
            <v>30946.07</v>
          </cell>
        </row>
        <row r="2260">
          <cell r="B2260">
            <v>184049</v>
          </cell>
          <cell r="C2260" t="str">
            <v>Contra Prepd/Reserve Lux                                    184049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</row>
        <row r="2261">
          <cell r="B2261">
            <v>184050</v>
          </cell>
          <cell r="C2261" t="str">
            <v>Prepaid Other Reserve                                       184050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</row>
        <row r="2262">
          <cell r="B2262">
            <v>184051</v>
          </cell>
          <cell r="C2262" t="str">
            <v>Scusa Reserve For Dlr C/O                                   184051</v>
          </cell>
          <cell r="D2262">
            <v>-1658634.35</v>
          </cell>
          <cell r="E2262">
            <v>-1658634.35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  <cell r="J2262">
            <v>0</v>
          </cell>
          <cell r="K2262">
            <v>-1658634.35</v>
          </cell>
        </row>
        <row r="2263">
          <cell r="B2263">
            <v>184055</v>
          </cell>
          <cell r="C2263" t="str">
            <v>Prepaid Other Reserve                                       184055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  <cell r="H2263">
            <v>0</v>
          </cell>
          <cell r="I2263">
            <v>0</v>
          </cell>
          <cell r="J2263">
            <v>0</v>
          </cell>
          <cell r="K2263">
            <v>0</v>
          </cell>
        </row>
        <row r="2264">
          <cell r="B2264">
            <v>184058</v>
          </cell>
          <cell r="C2264" t="str">
            <v>Prepaid Other Reserve -Ma                                   184058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  <cell r="H2264">
            <v>0</v>
          </cell>
          <cell r="I2264">
            <v>0</v>
          </cell>
          <cell r="J2264">
            <v>0</v>
          </cell>
          <cell r="K2264">
            <v>0</v>
          </cell>
        </row>
        <row r="2265">
          <cell r="B2265">
            <v>184150</v>
          </cell>
          <cell r="C2265" t="str">
            <v>Drive Ppd Other Reserve                                     184150</v>
          </cell>
          <cell r="D2265">
            <v>76746.83</v>
          </cell>
          <cell r="E2265">
            <v>76746.83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76746.83</v>
          </cell>
        </row>
        <row r="2266">
          <cell r="B2266">
            <v>184950</v>
          </cell>
          <cell r="C2266" t="str">
            <v>Mx-Drive Ppd Other Rsrv                                     184950</v>
          </cell>
          <cell r="D2266">
            <v>246339.37</v>
          </cell>
          <cell r="E2266">
            <v>246339.37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  <cell r="J2266">
            <v>0</v>
          </cell>
          <cell r="K2266">
            <v>246339.37</v>
          </cell>
        </row>
        <row r="2267">
          <cell r="B2267">
            <v>184951</v>
          </cell>
          <cell r="C2267" t="str">
            <v>Contra Mx-Drv Ppd Oth Rsv                                   184951</v>
          </cell>
          <cell r="D2267">
            <v>-246339.37</v>
          </cell>
          <cell r="E2267">
            <v>-246339.37</v>
          </cell>
          <cell r="F2267">
            <v>0</v>
          </cell>
          <cell r="G2267">
            <v>0</v>
          </cell>
          <cell r="H2267">
            <v>0</v>
          </cell>
          <cell r="I2267">
            <v>0</v>
          </cell>
          <cell r="J2267">
            <v>0</v>
          </cell>
          <cell r="K2267">
            <v>-246339.37</v>
          </cell>
        </row>
        <row r="2268">
          <cell r="B2268">
            <v>139001</v>
          </cell>
          <cell r="C2268" t="str">
            <v>M Origination Fees                                          139001</v>
          </cell>
          <cell r="D2268">
            <v>0</v>
          </cell>
          <cell r="E2268">
            <v>0</v>
          </cell>
          <cell r="F2268">
            <v>60501479.329999998</v>
          </cell>
          <cell r="G2268">
            <v>0</v>
          </cell>
          <cell r="H2268">
            <v>-57579231.020000003</v>
          </cell>
          <cell r="I2268">
            <v>2922248.3099999949</v>
          </cell>
          <cell r="J2268">
            <v>0</v>
          </cell>
          <cell r="K2268">
            <v>2922248.3099999949</v>
          </cell>
        </row>
        <row r="2269">
          <cell r="B2269">
            <v>139002</v>
          </cell>
          <cell r="C2269" t="str">
            <v>A Notes Rec- Purchase                                       139002</v>
          </cell>
          <cell r="D2269">
            <v>0</v>
          </cell>
          <cell r="E2269">
            <v>0</v>
          </cell>
          <cell r="F2269">
            <v>42254699391.910004</v>
          </cell>
          <cell r="G2269">
            <v>0</v>
          </cell>
          <cell r="H2269">
            <v>-467040667.94</v>
          </cell>
          <cell r="I2269">
            <v>41787658723.970001</v>
          </cell>
          <cell r="J2269">
            <v>0</v>
          </cell>
          <cell r="K2269">
            <v>41787658723.970001</v>
          </cell>
        </row>
        <row r="2270">
          <cell r="B2270">
            <v>139004</v>
          </cell>
          <cell r="C2270" t="str">
            <v>N/R Repo Inv Adj                                            139004</v>
          </cell>
          <cell r="D2270">
            <v>0</v>
          </cell>
          <cell r="E2270">
            <v>0</v>
          </cell>
          <cell r="F2270">
            <v>-106538632.87</v>
          </cell>
          <cell r="G2270">
            <v>0</v>
          </cell>
          <cell r="H2270">
            <v>0</v>
          </cell>
          <cell r="I2270">
            <v>-106538632.87</v>
          </cell>
          <cell r="J2270">
            <v>0</v>
          </cell>
          <cell r="K2270">
            <v>-106538632.87</v>
          </cell>
        </row>
        <row r="2271">
          <cell r="B2271">
            <v>139006</v>
          </cell>
          <cell r="C2271" t="str">
            <v>Htm - Over 90                                               139006</v>
          </cell>
          <cell r="D2271">
            <v>0</v>
          </cell>
          <cell r="E2271">
            <v>0</v>
          </cell>
          <cell r="F2271">
            <v>867760135.27999997</v>
          </cell>
          <cell r="G2271">
            <v>0</v>
          </cell>
          <cell r="H2271">
            <v>0</v>
          </cell>
          <cell r="I2271">
            <v>867760135.27999997</v>
          </cell>
          <cell r="J2271">
            <v>0</v>
          </cell>
          <cell r="K2271">
            <v>867760135.27999997</v>
          </cell>
        </row>
        <row r="2272">
          <cell r="B2272">
            <v>139008</v>
          </cell>
          <cell r="C2272" t="str">
            <v>Matured Interest Rec                                        139008</v>
          </cell>
          <cell r="D2272">
            <v>0</v>
          </cell>
          <cell r="E2272">
            <v>0</v>
          </cell>
          <cell r="F2272">
            <v>186752479.59999999</v>
          </cell>
          <cell r="G2272">
            <v>0</v>
          </cell>
          <cell r="H2272">
            <v>0</v>
          </cell>
          <cell r="I2272">
            <v>186752479.59999999</v>
          </cell>
          <cell r="J2272">
            <v>0</v>
          </cell>
          <cell r="K2272">
            <v>186752479.59999999</v>
          </cell>
        </row>
        <row r="2273">
          <cell r="B2273">
            <v>139010</v>
          </cell>
          <cell r="C2273" t="str">
            <v>A Notes Rec- Payment                                        139010</v>
          </cell>
          <cell r="D2273">
            <v>0</v>
          </cell>
          <cell r="E2273">
            <v>0</v>
          </cell>
          <cell r="F2273">
            <v>-12056567594.889999</v>
          </cell>
          <cell r="G2273">
            <v>0</v>
          </cell>
          <cell r="H2273">
            <v>0</v>
          </cell>
          <cell r="I2273">
            <v>-12056567594.889999</v>
          </cell>
          <cell r="J2273">
            <v>0</v>
          </cell>
          <cell r="K2273">
            <v>-12056567594.889999</v>
          </cell>
        </row>
        <row r="2274">
          <cell r="B2274">
            <v>139012</v>
          </cell>
          <cell r="C2274" t="str">
            <v>N/R Pmts Charged Off                                        139012</v>
          </cell>
          <cell r="D2274">
            <v>0</v>
          </cell>
          <cell r="E2274">
            <v>0</v>
          </cell>
          <cell r="F2274">
            <v>-4554751207.5600004</v>
          </cell>
          <cell r="G2274">
            <v>0</v>
          </cell>
          <cell r="H2274">
            <v>0</v>
          </cell>
          <cell r="I2274">
            <v>-4554751207.5600004</v>
          </cell>
          <cell r="J2274">
            <v>0</v>
          </cell>
          <cell r="K2274">
            <v>-4554751207.5600004</v>
          </cell>
        </row>
        <row r="2275">
          <cell r="B2275">
            <v>139014</v>
          </cell>
          <cell r="C2275" t="str">
            <v>Purchase Discount                                           139014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  <cell r="H2275">
            <v>1215239539.8</v>
          </cell>
          <cell r="I2275">
            <v>1215239539.8</v>
          </cell>
          <cell r="J2275">
            <v>0</v>
          </cell>
          <cell r="K2275">
            <v>1215239539.8</v>
          </cell>
        </row>
        <row r="2276">
          <cell r="B2276">
            <v>139016</v>
          </cell>
          <cell r="C2276" t="str">
            <v>Discount Accretion                                          139016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>
            <v>0</v>
          </cell>
          <cell r="K2276">
            <v>0</v>
          </cell>
        </row>
        <row r="2277">
          <cell r="B2277">
            <v>139017</v>
          </cell>
          <cell r="C2277" t="str">
            <v>Pur Disc- Wh Non-Accretable                                 139017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  <cell r="H2277">
            <v>0</v>
          </cell>
          <cell r="I2277">
            <v>0</v>
          </cell>
          <cell r="J2277">
            <v>0</v>
          </cell>
          <cell r="K2277">
            <v>0</v>
          </cell>
        </row>
        <row r="2278">
          <cell r="B2278">
            <v>139019</v>
          </cell>
          <cell r="C2278" t="str">
            <v>Prem Amortization                                           139019</v>
          </cell>
          <cell r="D2278">
            <v>0</v>
          </cell>
          <cell r="E2278">
            <v>0</v>
          </cell>
          <cell r="F2278">
            <v>-1273676593.0599999</v>
          </cell>
          <cell r="G2278">
            <v>0</v>
          </cell>
          <cell r="H2278">
            <v>0</v>
          </cell>
          <cell r="I2278">
            <v>-1273676593.0599999</v>
          </cell>
          <cell r="J2278">
            <v>0</v>
          </cell>
          <cell r="K2278">
            <v>-1273676593.0599999</v>
          </cell>
        </row>
        <row r="2279">
          <cell r="B2279">
            <v>139029</v>
          </cell>
          <cell r="C2279" t="str">
            <v>Origination Fee Amort-Loan Sale                             139029</v>
          </cell>
          <cell r="D2279">
            <v>0</v>
          </cell>
          <cell r="E2279">
            <v>0</v>
          </cell>
          <cell r="F2279">
            <v>-3565984.89</v>
          </cell>
          <cell r="G2279">
            <v>0</v>
          </cell>
          <cell r="H2279">
            <v>2398058.58</v>
          </cell>
          <cell r="I2279">
            <v>-1167926.31</v>
          </cell>
          <cell r="J2279">
            <v>0</v>
          </cell>
          <cell r="K2279">
            <v>-1167926.31</v>
          </cell>
        </row>
        <row r="2280">
          <cell r="B2280">
            <v>139024</v>
          </cell>
          <cell r="C2280" t="str">
            <v>A Origination Fees                                          139024</v>
          </cell>
          <cell r="D2280">
            <v>0</v>
          </cell>
          <cell r="E2280">
            <v>0</v>
          </cell>
          <cell r="F2280">
            <v>116977476.91</v>
          </cell>
          <cell r="G2280">
            <v>0</v>
          </cell>
          <cell r="H2280">
            <v>-107553674.47</v>
          </cell>
          <cell r="I2280">
            <v>9423802.4399999976</v>
          </cell>
          <cell r="J2280">
            <v>0</v>
          </cell>
          <cell r="K2280">
            <v>9423802.4399999976</v>
          </cell>
        </row>
        <row r="2281">
          <cell r="B2281">
            <v>139030</v>
          </cell>
          <cell r="C2281" t="str">
            <v>Origination Fee Amort-Secztn Sale                           139030</v>
          </cell>
          <cell r="D2281">
            <v>0</v>
          </cell>
          <cell r="E2281">
            <v>0</v>
          </cell>
          <cell r="F2281">
            <v>-2683645.65</v>
          </cell>
          <cell r="G2281">
            <v>0</v>
          </cell>
          <cell r="H2281">
            <v>1647382.01</v>
          </cell>
          <cell r="I2281">
            <v>-1036263.6399999999</v>
          </cell>
          <cell r="J2281">
            <v>0</v>
          </cell>
          <cell r="K2281">
            <v>-1036263.6399999999</v>
          </cell>
        </row>
        <row r="2282">
          <cell r="B2282">
            <v>139306</v>
          </cell>
          <cell r="C2282" t="str">
            <v>Non Accretable Disc-Imp - Sop                               139306</v>
          </cell>
          <cell r="D2282">
            <v>0</v>
          </cell>
          <cell r="E2282">
            <v>0</v>
          </cell>
          <cell r="F2282">
            <v>-206170240.22999999</v>
          </cell>
          <cell r="G2282">
            <v>0</v>
          </cell>
          <cell r="H2282">
            <v>206170240.16</v>
          </cell>
          <cell r="I2282">
            <v>-6.9999992847442627E-2</v>
          </cell>
          <cell r="J2282">
            <v>0</v>
          </cell>
          <cell r="K2282">
            <v>-6.9999992847442627E-2</v>
          </cell>
        </row>
        <row r="2283">
          <cell r="B2283">
            <v>139702</v>
          </cell>
          <cell r="C2283" t="str">
            <v>Scusa Purchase Mark Notes Rec                               139702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>
            <v>-2153371836.9000001</v>
          </cell>
          <cell r="I2283">
            <v>-2153371836.9000001</v>
          </cell>
          <cell r="J2283">
            <v>0</v>
          </cell>
          <cell r="K2283">
            <v>-2153371836.9000001</v>
          </cell>
        </row>
        <row r="2284">
          <cell r="B2284">
            <v>139704</v>
          </cell>
          <cell r="C2284" t="str">
            <v>Scusa Purchase Mark Sop                                     139704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>
            <v>-137867925.77000001</v>
          </cell>
          <cell r="I2284">
            <v>-137867925.77000001</v>
          </cell>
          <cell r="J2284">
            <v>0</v>
          </cell>
          <cell r="K2284">
            <v>-137867925.77000001</v>
          </cell>
        </row>
        <row r="2285">
          <cell r="B2285">
            <v>139705</v>
          </cell>
          <cell r="C2285" t="str">
            <v>Scusa Purchase Mark Note Rec Fvo                            139705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  <cell r="H2285">
            <v>-256872367.37</v>
          </cell>
          <cell r="I2285">
            <v>-256872367.37</v>
          </cell>
          <cell r="J2285">
            <v>0</v>
          </cell>
          <cell r="K2285">
            <v>-256872367.37</v>
          </cell>
        </row>
        <row r="2286">
          <cell r="B2286">
            <v>139709</v>
          </cell>
          <cell r="C2286" t="str">
            <v>Scusa Purchase Mark Note Rec Hfs                            139709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</row>
        <row r="2287">
          <cell r="B2287">
            <v>139710</v>
          </cell>
          <cell r="C2287" t="str">
            <v>Scusa Purchase Mark Nr Fvo 2                                139710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>
            <v>467040667.94</v>
          </cell>
          <cell r="I2287">
            <v>467040667.94</v>
          </cell>
          <cell r="J2287">
            <v>0</v>
          </cell>
          <cell r="K2287">
            <v>467040667.94</v>
          </cell>
        </row>
        <row r="2288">
          <cell r="B2288">
            <v>139712</v>
          </cell>
          <cell r="C2288" t="str">
            <v>Scusa Purchase Mark Nr Sop                                  139712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</row>
        <row r="2289">
          <cell r="B2289" t="str">
            <v>R_CC6c_K137</v>
          </cell>
          <cell r="C2289" t="str">
            <v>Automobile                                                  R_CC6c_K137</v>
          </cell>
          <cell r="D2289">
            <v>59839808.130000003</v>
          </cell>
          <cell r="E2289">
            <v>59839808.130000003</v>
          </cell>
          <cell r="F2289">
            <v>22743230360.839996</v>
          </cell>
          <cell r="G2289">
            <v>0</v>
          </cell>
          <cell r="H2289">
            <v>-1880549040.0500002</v>
          </cell>
          <cell r="I2289">
            <v>20862681320.789997</v>
          </cell>
          <cell r="J2289">
            <v>0</v>
          </cell>
          <cell r="K2289">
            <v>20922521128.919998</v>
          </cell>
        </row>
        <row r="2290">
          <cell r="B2290">
            <v>120047</v>
          </cell>
          <cell r="C2290" t="str">
            <v>Closed Fasb In Process Save Lns                             120047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</row>
        <row r="2291">
          <cell r="B2291">
            <v>120048</v>
          </cell>
          <cell r="C2291" t="str">
            <v>Closed Fasb In Process Unsecured                            120048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</row>
        <row r="2292">
          <cell r="B2292">
            <v>121000</v>
          </cell>
          <cell r="C2292" t="str">
            <v>Closed Savings Account Loans                                121000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</row>
        <row r="2293">
          <cell r="B2293">
            <v>121007</v>
          </cell>
          <cell r="C2293" t="str">
            <v>Savings / Cd                                                121007</v>
          </cell>
          <cell r="D2293">
            <v>9488883.0299999993</v>
          </cell>
          <cell r="E2293">
            <v>9488883.0299999993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9488883.0299999993</v>
          </cell>
        </row>
        <row r="2294">
          <cell r="B2294">
            <v>121008</v>
          </cell>
          <cell r="C2294" t="str">
            <v>Contra Prin For Chrgd Off Svg/Cd Ln                         121008</v>
          </cell>
          <cell r="D2294">
            <v>-26327.82</v>
          </cell>
          <cell r="E2294">
            <v>-26327.82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-26327.82</v>
          </cell>
        </row>
        <row r="2295">
          <cell r="B2295">
            <v>121010</v>
          </cell>
          <cell r="C2295" t="str">
            <v>Savings / Cd                                                121010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</row>
        <row r="2296">
          <cell r="B2296">
            <v>121011</v>
          </cell>
          <cell r="C2296" t="str">
            <v>Savings / Cd (A98)                                          121011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</row>
        <row r="2297">
          <cell r="B2297">
            <v>121014</v>
          </cell>
          <cell r="C2297" t="str">
            <v>Savings/Cd Pca                                              121014</v>
          </cell>
          <cell r="D2297">
            <v>30873.54</v>
          </cell>
          <cell r="E2297">
            <v>30873.54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30873.54</v>
          </cell>
        </row>
        <row r="2298">
          <cell r="B2298">
            <v>123036</v>
          </cell>
          <cell r="C2298" t="str">
            <v>Mob Home Fr                                                 123036</v>
          </cell>
          <cell r="D2298">
            <v>24359870.989999998</v>
          </cell>
          <cell r="E2298">
            <v>24359870.989999998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24359870.989999998</v>
          </cell>
        </row>
        <row r="2299">
          <cell r="B2299">
            <v>123129</v>
          </cell>
          <cell r="C2299" t="str">
            <v>Cont Prn Chargeoff Var Mob Home Ln                          123129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</row>
        <row r="2300">
          <cell r="B2300">
            <v>123136</v>
          </cell>
          <cell r="C2300" t="str">
            <v>Contra Princ For Charged Off Fixed                          123136</v>
          </cell>
          <cell r="D2300">
            <v>-3311193.86</v>
          </cell>
          <cell r="E2300">
            <v>-3311193.86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-3311193.86</v>
          </cell>
        </row>
        <row r="2301">
          <cell r="B2301">
            <v>123736</v>
          </cell>
          <cell r="C2301" t="str">
            <v>Ue Dlr Res Mob Home Fr                                      123736</v>
          </cell>
          <cell r="D2301">
            <v>3485778.31</v>
          </cell>
          <cell r="E2301">
            <v>3485778.31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3485778.31</v>
          </cell>
        </row>
        <row r="2302">
          <cell r="B2302">
            <v>124035</v>
          </cell>
          <cell r="C2302" t="str">
            <v>Closed Student Loans - Slma - So                            124035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</row>
        <row r="2303">
          <cell r="B2303">
            <v>124040</v>
          </cell>
          <cell r="C2303" t="str">
            <v>Closed Student Loans - Risla                                124040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</row>
        <row r="2304">
          <cell r="B2304">
            <v>124151</v>
          </cell>
          <cell r="C2304" t="str">
            <v>Closed Pheaa Keystone/1229                                  124151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</row>
        <row r="2305">
          <cell r="B2305">
            <v>124153</v>
          </cell>
          <cell r="C2305" t="str">
            <v>Pheaa Svb2/2886                                             124153</v>
          </cell>
          <cell r="D2305">
            <v>20695558.210000001</v>
          </cell>
          <cell r="E2305">
            <v>20695558.210000001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20695558.210000001</v>
          </cell>
        </row>
        <row r="2306">
          <cell r="B2306">
            <v>124156</v>
          </cell>
          <cell r="C2306" t="str">
            <v>Closed Pheaa Kr-Plus/4267                                   124156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</row>
        <row r="2307">
          <cell r="B2307">
            <v>124157</v>
          </cell>
          <cell r="C2307" t="str">
            <v>Pheaa Svkb/4467                                             124157</v>
          </cell>
          <cell r="D2307">
            <v>9330307.3000000007</v>
          </cell>
          <cell r="E2307">
            <v>9330307.3000000007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9330307.3000000007</v>
          </cell>
        </row>
        <row r="2308">
          <cell r="B2308">
            <v>124412</v>
          </cell>
          <cell r="C2308" t="str">
            <v>Closed Purch Acctg Boat                                     124412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</row>
        <row r="2309">
          <cell r="B2309">
            <v>124416</v>
          </cell>
          <cell r="C2309" t="str">
            <v>Closed Purch Acctg Mobile                                   124416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</row>
        <row r="2310">
          <cell r="B2310">
            <v>124418</v>
          </cell>
          <cell r="C2310" t="str">
            <v>Closed Purch Acctg Rv Veh                                   124418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</row>
        <row r="2311">
          <cell r="B2311">
            <v>124474</v>
          </cell>
          <cell r="C2311" t="str">
            <v>Closed Pm Unsecured                                         124474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</row>
        <row r="2312">
          <cell r="B2312">
            <v>124475</v>
          </cell>
          <cell r="C2312" t="str">
            <v>Closed Pm Save/Cd                                           124475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</row>
        <row r="2313">
          <cell r="B2313">
            <v>125025</v>
          </cell>
          <cell r="C2313" t="str">
            <v>Note Rec Rv                                                 125025</v>
          </cell>
          <cell r="D2313">
            <v>0</v>
          </cell>
          <cell r="E2313">
            <v>0</v>
          </cell>
          <cell r="F2313">
            <v>859089602.98000002</v>
          </cell>
          <cell r="G2313">
            <v>0</v>
          </cell>
          <cell r="H2313">
            <v>0</v>
          </cell>
          <cell r="I2313">
            <v>859089602.98000002</v>
          </cell>
          <cell r="J2313">
            <v>0</v>
          </cell>
          <cell r="K2313">
            <v>859089602.98000002</v>
          </cell>
        </row>
        <row r="2314">
          <cell r="B2314">
            <v>125026</v>
          </cell>
          <cell r="C2314" t="str">
            <v>Note Rec Rv Payment                                         125026</v>
          </cell>
          <cell r="D2314">
            <v>0</v>
          </cell>
          <cell r="E2314">
            <v>0</v>
          </cell>
          <cell r="F2314">
            <v>-254115793.66999999</v>
          </cell>
          <cell r="G2314">
            <v>0</v>
          </cell>
          <cell r="H2314">
            <v>0</v>
          </cell>
          <cell r="I2314">
            <v>-254115793.66999999</v>
          </cell>
          <cell r="J2314">
            <v>0</v>
          </cell>
          <cell r="K2314">
            <v>-254115793.66999999</v>
          </cell>
        </row>
        <row r="2315">
          <cell r="B2315">
            <v>125027</v>
          </cell>
          <cell r="C2315" t="str">
            <v>Accretable Dis Rv                                           125027</v>
          </cell>
          <cell r="D2315">
            <v>0</v>
          </cell>
          <cell r="E2315">
            <v>0</v>
          </cell>
          <cell r="F2315">
            <v>-109398180.23999999</v>
          </cell>
          <cell r="G2315">
            <v>0</v>
          </cell>
          <cell r="H2315">
            <v>110433030.04000001</v>
          </cell>
          <cell r="I2315">
            <v>1034849.8000000119</v>
          </cell>
          <cell r="J2315">
            <v>0</v>
          </cell>
          <cell r="K2315">
            <v>1034849.8000000119</v>
          </cell>
        </row>
        <row r="2316">
          <cell r="B2316">
            <v>125028</v>
          </cell>
          <cell r="C2316" t="str">
            <v>Non Accret Dis Rv                                           125028</v>
          </cell>
          <cell r="D2316">
            <v>0</v>
          </cell>
          <cell r="E2316">
            <v>0</v>
          </cell>
          <cell r="F2316">
            <v>-163343640.66</v>
          </cell>
          <cell r="G2316">
            <v>0</v>
          </cell>
          <cell r="H2316">
            <v>162312258.00999999</v>
          </cell>
          <cell r="I2316">
            <v>-1031382.650000006</v>
          </cell>
          <cell r="J2316">
            <v>0</v>
          </cell>
          <cell r="K2316">
            <v>-1031382.650000006</v>
          </cell>
        </row>
        <row r="2317">
          <cell r="B2317">
            <v>125029</v>
          </cell>
          <cell r="C2317" t="str">
            <v>Dis Accreting Rv                                            125029</v>
          </cell>
          <cell r="D2317">
            <v>0</v>
          </cell>
          <cell r="E2317">
            <v>0</v>
          </cell>
          <cell r="F2317">
            <v>43554218.130000003</v>
          </cell>
          <cell r="G2317">
            <v>0</v>
          </cell>
          <cell r="H2317">
            <v>-43557473.810000002</v>
          </cell>
          <cell r="I2317">
            <v>-3255.679999999702</v>
          </cell>
          <cell r="J2317">
            <v>0</v>
          </cell>
          <cell r="K2317">
            <v>-3255.679999999702</v>
          </cell>
        </row>
        <row r="2318">
          <cell r="B2318">
            <v>125030</v>
          </cell>
          <cell r="C2318" t="str">
            <v>Sop Net Loss Non Acc Rv                                     125030</v>
          </cell>
          <cell r="D2318">
            <v>0</v>
          </cell>
          <cell r="E2318">
            <v>0</v>
          </cell>
          <cell r="F2318">
            <v>106315756.11</v>
          </cell>
          <cell r="G2318">
            <v>0</v>
          </cell>
          <cell r="H2318">
            <v>-106315756.11</v>
          </cell>
          <cell r="I2318">
            <v>0</v>
          </cell>
          <cell r="J2318">
            <v>0</v>
          </cell>
          <cell r="K2318">
            <v>0</v>
          </cell>
        </row>
        <row r="2319">
          <cell r="B2319">
            <v>125031</v>
          </cell>
          <cell r="C2319" t="str">
            <v>N/R Charge Offs - Rv                                        125031</v>
          </cell>
          <cell r="D2319">
            <v>0</v>
          </cell>
          <cell r="E2319">
            <v>0</v>
          </cell>
          <cell r="F2319">
            <v>-177266857.91</v>
          </cell>
          <cell r="G2319">
            <v>0</v>
          </cell>
          <cell r="H2319">
            <v>0</v>
          </cell>
          <cell r="I2319">
            <v>-177266857.91</v>
          </cell>
          <cell r="J2319">
            <v>0</v>
          </cell>
          <cell r="K2319">
            <v>-177266857.91</v>
          </cell>
        </row>
        <row r="2320">
          <cell r="B2320">
            <v>125032</v>
          </cell>
          <cell r="C2320" t="str">
            <v>Closed Boat Loans -Ma                                       125032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</row>
        <row r="2321">
          <cell r="B2321">
            <v>125033</v>
          </cell>
          <cell r="C2321" t="str">
            <v>Closed N/R Repo Inventory Adj-Rv                            125033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</row>
        <row r="2322">
          <cell r="B2322">
            <v>125034</v>
          </cell>
          <cell r="C2322" t="str">
            <v>Closed Mobile Home Loan                                     125034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</row>
        <row r="2323">
          <cell r="B2323">
            <v>125036</v>
          </cell>
          <cell r="C2323" t="str">
            <v>Closed Rv Vehicles - Ma                                     125036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</row>
        <row r="2324">
          <cell r="B2324">
            <v>125054</v>
          </cell>
          <cell r="C2324" t="str">
            <v>Closed Sop-03 Life Loss Reserve                             125054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</row>
        <row r="2325">
          <cell r="B2325">
            <v>125055</v>
          </cell>
          <cell r="C2325" t="str">
            <v>Instal Sbo Caf -Rv/Marine                                   125055</v>
          </cell>
          <cell r="D2325">
            <v>1063041820.3200001</v>
          </cell>
          <cell r="E2325">
            <v>1063041820.3200001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1063041820.3200001</v>
          </cell>
        </row>
        <row r="2326">
          <cell r="B2326">
            <v>125056</v>
          </cell>
          <cell r="C2326" t="str">
            <v>Prem Instal Sbo-Rv/Marine                                   125056</v>
          </cell>
          <cell r="D2326">
            <v>38206866.43</v>
          </cell>
          <cell r="E2326">
            <v>38206866.43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38206866.43</v>
          </cell>
        </row>
        <row r="2327">
          <cell r="B2327">
            <v>125057</v>
          </cell>
          <cell r="C2327" t="str">
            <v>Prem Sop03-3 Sbo Rv /Mar                                    125057</v>
          </cell>
          <cell r="D2327">
            <v>67145.55</v>
          </cell>
          <cell r="E2327">
            <v>67145.55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67145.55</v>
          </cell>
        </row>
        <row r="2328">
          <cell r="B2328">
            <v>125065</v>
          </cell>
          <cell r="C2328" t="str">
            <v>Disc Install Rv                                             125065</v>
          </cell>
          <cell r="D2328">
            <v>-2252817.27</v>
          </cell>
          <cell r="E2328">
            <v>-2252817.27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-2252817.27</v>
          </cell>
        </row>
        <row r="2329">
          <cell r="B2329">
            <v>125068</v>
          </cell>
          <cell r="C2329" t="str">
            <v>Closed Indirect Rv Loans                                    125068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</row>
        <row r="2330">
          <cell r="B2330">
            <v>125079</v>
          </cell>
          <cell r="C2330" t="str">
            <v>Closed Indirect Boat Loan                                   125079</v>
          </cell>
          <cell r="D2330">
            <v>-3282505.95</v>
          </cell>
          <cell r="E2330">
            <v>-3282505.95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-3282505.95</v>
          </cell>
        </row>
        <row r="2331">
          <cell r="B2331">
            <v>125083</v>
          </cell>
          <cell r="C2331" t="str">
            <v>Closed Aircraft Fiserv                                      125083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</row>
        <row r="2332">
          <cell r="B2332">
            <v>125155</v>
          </cell>
          <cell r="C2332" t="str">
            <v>Principal - Rv Act/360                                      125155</v>
          </cell>
          <cell r="D2332">
            <v>4293867.9400000004</v>
          </cell>
          <cell r="E2332">
            <v>4293867.9400000004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4293867.9400000004</v>
          </cell>
        </row>
        <row r="2333">
          <cell r="B2333">
            <v>125156</v>
          </cell>
          <cell r="C2333" t="str">
            <v>Premium - Rv Act/360                                        125156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</row>
        <row r="2334">
          <cell r="B2334">
            <v>125175</v>
          </cell>
          <cell r="C2334" t="str">
            <v>Closed Indirect Motorcycl                                   125175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</row>
        <row r="2335">
          <cell r="B2335">
            <v>125550</v>
          </cell>
          <cell r="C2335" t="str">
            <v>Closed Unsecured Il Loan                                    125550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</row>
        <row r="2336">
          <cell r="B2336">
            <v>125552</v>
          </cell>
          <cell r="C2336" t="str">
            <v>Closed Overdraft Line - N                                   125552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</row>
        <row r="2337">
          <cell r="B2337">
            <v>125554</v>
          </cell>
          <cell r="C2337" t="str">
            <v>Closed Unsecured Personal                                   125554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</row>
        <row r="2338">
          <cell r="B2338">
            <v>125555</v>
          </cell>
          <cell r="C2338" t="str">
            <v>Closed Unsec Line Fr- Ma                                    125555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</row>
        <row r="2339">
          <cell r="B2339">
            <v>125565</v>
          </cell>
          <cell r="C2339" t="str">
            <v>Closed Unsec Line Fr- Ne                                    125565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</row>
        <row r="2340">
          <cell r="B2340">
            <v>125571</v>
          </cell>
          <cell r="C2340" t="str">
            <v>Closed Unse/Ovrdrft Loc V                                   125571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</row>
        <row r="2341">
          <cell r="B2341">
            <v>125632</v>
          </cell>
          <cell r="C2341" t="str">
            <v>Purch Acct - Marine Fr                                      125632</v>
          </cell>
          <cell r="D2341">
            <v>-2081.12</v>
          </cell>
          <cell r="E2341">
            <v>-2081.12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-2081.12</v>
          </cell>
        </row>
        <row r="2342">
          <cell r="B2342">
            <v>125652</v>
          </cell>
          <cell r="C2342" t="str">
            <v>Purch Acct - P Unsec Vr                                     125652</v>
          </cell>
          <cell r="D2342">
            <v>70694.36</v>
          </cell>
          <cell r="E2342">
            <v>70694.36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70694.36</v>
          </cell>
        </row>
        <row r="2343">
          <cell r="B2343">
            <v>125681</v>
          </cell>
          <cell r="C2343" t="str">
            <v>Closed Unsec/Ovrdrft Loc                                    125681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</row>
        <row r="2344">
          <cell r="B2344">
            <v>125682</v>
          </cell>
          <cell r="C2344" t="str">
            <v>Unsec/Ovrdrft Loc Fx(156)                                   125682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</row>
        <row r="2345">
          <cell r="B2345">
            <v>125790</v>
          </cell>
          <cell r="C2345" t="str">
            <v>Closed Bus Banking Overdraft-Ne                             125790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</row>
        <row r="2346">
          <cell r="B2346">
            <v>125850</v>
          </cell>
          <cell r="C2346" t="str">
            <v>Nan Passbk And Cd Sec(50)                                   125850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</row>
        <row r="2347">
          <cell r="B2347">
            <v>125863</v>
          </cell>
          <cell r="C2347" t="str">
            <v>Closed Nan Home Improvement (63)                            125863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</row>
        <row r="2348">
          <cell r="B2348">
            <v>125864</v>
          </cell>
          <cell r="C2348" t="str">
            <v>Closed Nanáothráloansásecured                               125864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</row>
        <row r="2349">
          <cell r="B2349">
            <v>125866</v>
          </cell>
          <cell r="C2349" t="str">
            <v>Nan Install Unsecured(66)                                   125866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</row>
        <row r="2350">
          <cell r="B2350">
            <v>125867</v>
          </cell>
          <cell r="C2350" t="str">
            <v>Closed Nan Boat Install Sec (67)                            125867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  <cell r="J2350">
            <v>0</v>
          </cell>
          <cell r="K2350">
            <v>0</v>
          </cell>
        </row>
        <row r="2351">
          <cell r="B2351">
            <v>125890</v>
          </cell>
          <cell r="C2351" t="str">
            <v>Unsecured                                                   125890</v>
          </cell>
          <cell r="D2351">
            <v>53757242.43</v>
          </cell>
          <cell r="E2351">
            <v>53757242.43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53757242.43</v>
          </cell>
        </row>
        <row r="2352">
          <cell r="B2352">
            <v>125891</v>
          </cell>
          <cell r="C2352" t="str">
            <v>Contra Prin For Chrgd Off Unsec Lns                         125891</v>
          </cell>
          <cell r="D2352">
            <v>-7625575.3300000001</v>
          </cell>
          <cell r="E2352">
            <v>-7625575.3300000001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-7625575.3300000001</v>
          </cell>
        </row>
        <row r="2353">
          <cell r="B2353">
            <v>125893</v>
          </cell>
          <cell r="C2353" t="str">
            <v>Unsecured                                                   125893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</row>
        <row r="2354">
          <cell r="B2354">
            <v>125894</v>
          </cell>
          <cell r="C2354" t="str">
            <v>Unsecured (A98)                                             125894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  <cell r="K2354">
            <v>0</v>
          </cell>
        </row>
        <row r="2355">
          <cell r="B2355">
            <v>125896</v>
          </cell>
          <cell r="C2355" t="str">
            <v>Unsecured Pca                                               125896</v>
          </cell>
          <cell r="D2355">
            <v>7317.6</v>
          </cell>
          <cell r="E2355">
            <v>7317.6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7317.6</v>
          </cell>
        </row>
        <row r="2356">
          <cell r="B2356">
            <v>125900</v>
          </cell>
          <cell r="C2356" t="str">
            <v>Other Secured                                               125900</v>
          </cell>
          <cell r="D2356">
            <v>113031763.47</v>
          </cell>
          <cell r="E2356">
            <v>113031763.47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113031763.47</v>
          </cell>
        </row>
        <row r="2357">
          <cell r="B2357">
            <v>125901</v>
          </cell>
          <cell r="C2357" t="str">
            <v>Cont Prn Chargeoff Other Sec Loan                           125901</v>
          </cell>
          <cell r="D2357">
            <v>-27168029.079999998</v>
          </cell>
          <cell r="E2357">
            <v>-27168029.079999998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-27168029.079999998</v>
          </cell>
        </row>
        <row r="2358">
          <cell r="B2358">
            <v>125903</v>
          </cell>
          <cell r="C2358" t="str">
            <v>Other Secured                                               125903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</row>
        <row r="2359">
          <cell r="B2359">
            <v>125904</v>
          </cell>
          <cell r="C2359" t="str">
            <v>Other Secured (A98)                                         125904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</row>
        <row r="2360">
          <cell r="B2360">
            <v>126150</v>
          </cell>
          <cell r="C2360" t="str">
            <v>Closed Amerifee Dental                                      126150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</row>
        <row r="2361">
          <cell r="B2361">
            <v>126560</v>
          </cell>
          <cell r="C2361" t="str">
            <v>Closed Principal Small Business                             126560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</row>
        <row r="2362">
          <cell r="B2362">
            <v>126850</v>
          </cell>
          <cell r="C2362" t="str">
            <v>Fasb Nan Pbk &amp; Cd Sec(50)                                   126850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</row>
        <row r="2363">
          <cell r="B2363">
            <v>126859</v>
          </cell>
          <cell r="C2363" t="str">
            <v>Fasb Nan Reserve Cr (59)                                    126859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</row>
        <row r="2364">
          <cell r="B2364">
            <v>126866</v>
          </cell>
          <cell r="C2364" t="str">
            <v>Fasb Nan Instal Unsec(66)                                   126866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</row>
        <row r="2365">
          <cell r="B2365">
            <v>129007</v>
          </cell>
          <cell r="C2365" t="str">
            <v>Fasb Savings / Cd                                           129007</v>
          </cell>
          <cell r="D2365">
            <v>34411.449999999997</v>
          </cell>
          <cell r="E2365">
            <v>34411.449999999997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34411.449999999997</v>
          </cell>
        </row>
        <row r="2366">
          <cell r="B2366">
            <v>129010</v>
          </cell>
          <cell r="C2366" t="str">
            <v>Fasb Savings / Cd                                           129010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</row>
        <row r="2367">
          <cell r="B2367">
            <v>129136</v>
          </cell>
          <cell r="C2367" t="str">
            <v>Fasb Mob Home Fr                                            129136</v>
          </cell>
          <cell r="D2367">
            <v>-1271346.6100000001</v>
          </cell>
          <cell r="E2367">
            <v>-1271346.6100000001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-1271346.6100000001</v>
          </cell>
        </row>
        <row r="2368">
          <cell r="B2368">
            <v>129614</v>
          </cell>
          <cell r="C2368" t="str">
            <v>Closed Fasb Saving Ln Ma - 5                                129614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</row>
        <row r="2369">
          <cell r="B2369">
            <v>129620</v>
          </cell>
          <cell r="C2369" t="str">
            <v>Closed Fasb Boat Loans - Ma                                 129620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</row>
        <row r="2370">
          <cell r="B2370">
            <v>129622</v>
          </cell>
          <cell r="C2370" t="str">
            <v>Closed Fasb Rv Vehicle Ln - Ma                              129622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</row>
        <row r="2371">
          <cell r="B2371">
            <v>129632</v>
          </cell>
          <cell r="C2371" t="str">
            <v>Closed Fasb Unsec P203 - Ne                                 129632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</row>
        <row r="2372">
          <cell r="B2372">
            <v>129635</v>
          </cell>
          <cell r="C2372" t="str">
            <v>Closed Fasb Unsec P203 Ma                                   129635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</row>
        <row r="2373">
          <cell r="B2373">
            <v>129640</v>
          </cell>
          <cell r="C2373" t="str">
            <v>Closed Fasb Unsec Line Fr- Ma                               129640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</row>
        <row r="2374">
          <cell r="B2374">
            <v>129641</v>
          </cell>
          <cell r="C2374" t="str">
            <v>Closed Fasb Unsec Line Fr- Ne                               129641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</row>
        <row r="2375">
          <cell r="B2375">
            <v>129705</v>
          </cell>
          <cell r="C2375" t="str">
            <v>Closed Fasb Mobile Hm Direct                                129705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</row>
        <row r="2376">
          <cell r="B2376">
            <v>129756</v>
          </cell>
          <cell r="C2376" t="str">
            <v>Closed Fasb Unsecured Ldgr-4                                129756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</row>
        <row r="2377">
          <cell r="B2377">
            <v>129790</v>
          </cell>
          <cell r="C2377" t="str">
            <v>Ue Dlr Res Other                                            129790</v>
          </cell>
          <cell r="D2377">
            <v>1253115.1000000001</v>
          </cell>
          <cell r="E2377">
            <v>1253115.1000000001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1253115.1000000001</v>
          </cell>
        </row>
        <row r="2378">
          <cell r="B2378">
            <v>129793</v>
          </cell>
          <cell r="C2378" t="str">
            <v>Fasb Unsecured                                              129793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</row>
        <row r="2379">
          <cell r="B2379">
            <v>129890</v>
          </cell>
          <cell r="C2379" t="str">
            <v>Fasb Unsecured                                              129890</v>
          </cell>
          <cell r="D2379">
            <v>132176.54</v>
          </cell>
          <cell r="E2379">
            <v>132176.54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132176.54</v>
          </cell>
        </row>
        <row r="2380">
          <cell r="B2380">
            <v>129900</v>
          </cell>
          <cell r="C2380" t="str">
            <v>Fasb Other Secured                                          129900</v>
          </cell>
          <cell r="D2380">
            <v>2556.62</v>
          </cell>
          <cell r="E2380">
            <v>2556.62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2556.62</v>
          </cell>
        </row>
        <row r="2381">
          <cell r="B2381">
            <v>129903</v>
          </cell>
          <cell r="C2381" t="str">
            <v>Fasb Other Secured                                          129903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</row>
        <row r="2382">
          <cell r="B2382">
            <v>125035</v>
          </cell>
          <cell r="C2382" t="str">
            <v>N/R Repo Inventory Adj - Rv                                 125035</v>
          </cell>
          <cell r="D2382">
            <v>0</v>
          </cell>
          <cell r="E2382">
            <v>0</v>
          </cell>
          <cell r="F2382">
            <v>-1293282.8899999999</v>
          </cell>
          <cell r="G2382">
            <v>0</v>
          </cell>
          <cell r="H2382">
            <v>0</v>
          </cell>
          <cell r="I2382">
            <v>-1293282.8899999999</v>
          </cell>
          <cell r="J2382">
            <v>0</v>
          </cell>
          <cell r="K2382">
            <v>-1293282.8899999999</v>
          </cell>
        </row>
        <row r="2383">
          <cell r="B2383">
            <v>139500</v>
          </cell>
          <cell r="C2383" t="str">
            <v>Notes Receivable - Unsecured                                139500</v>
          </cell>
          <cell r="D2383">
            <v>0</v>
          </cell>
          <cell r="E2383">
            <v>0</v>
          </cell>
          <cell r="F2383">
            <v>282652342.20999998</v>
          </cell>
          <cell r="G2383">
            <v>0</v>
          </cell>
          <cell r="H2383">
            <v>0</v>
          </cell>
          <cell r="I2383">
            <v>282652342.20999998</v>
          </cell>
          <cell r="J2383">
            <v>0</v>
          </cell>
          <cell r="K2383">
            <v>282652342.20999998</v>
          </cell>
        </row>
        <row r="2384">
          <cell r="B2384">
            <v>139501</v>
          </cell>
          <cell r="C2384" t="str">
            <v>Notes Rec - Unsecured Payment                               139501</v>
          </cell>
          <cell r="D2384">
            <v>0</v>
          </cell>
          <cell r="E2384">
            <v>0</v>
          </cell>
          <cell r="F2384">
            <v>-32752511.510000002</v>
          </cell>
          <cell r="G2384">
            <v>0</v>
          </cell>
          <cell r="H2384">
            <v>0</v>
          </cell>
          <cell r="I2384">
            <v>-32752511.510000002</v>
          </cell>
          <cell r="J2384">
            <v>0</v>
          </cell>
          <cell r="K2384">
            <v>-32752511.510000002</v>
          </cell>
        </row>
        <row r="2385">
          <cell r="B2385">
            <v>139502</v>
          </cell>
          <cell r="C2385" t="str">
            <v>N/R Charge Offs-Unsecured                                   139502</v>
          </cell>
          <cell r="D2385">
            <v>0</v>
          </cell>
          <cell r="E2385">
            <v>0</v>
          </cell>
          <cell r="F2385">
            <v>-800226.29</v>
          </cell>
          <cell r="G2385">
            <v>0</v>
          </cell>
          <cell r="H2385">
            <v>0</v>
          </cell>
          <cell r="I2385">
            <v>-800226.29</v>
          </cell>
          <cell r="J2385">
            <v>0</v>
          </cell>
          <cell r="K2385">
            <v>-800226.29</v>
          </cell>
        </row>
        <row r="2386">
          <cell r="B2386">
            <v>125041</v>
          </cell>
          <cell r="C2386" t="str">
            <v>Notes Receivable - Organic Rv                               125041</v>
          </cell>
          <cell r="D2386">
            <v>0</v>
          </cell>
          <cell r="E2386">
            <v>0</v>
          </cell>
          <cell r="F2386">
            <v>314093.78999999998</v>
          </cell>
          <cell r="G2386">
            <v>0</v>
          </cell>
          <cell r="H2386">
            <v>0</v>
          </cell>
          <cell r="I2386">
            <v>314093.78999999998</v>
          </cell>
          <cell r="J2386">
            <v>0</v>
          </cell>
          <cell r="K2386">
            <v>314093.78999999998</v>
          </cell>
        </row>
        <row r="2387">
          <cell r="B2387">
            <v>125042</v>
          </cell>
          <cell r="C2387" t="str">
            <v>N/R Repo Inventory Adj - Organic Rv                         125042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</row>
        <row r="2388">
          <cell r="B2388">
            <v>125043</v>
          </cell>
          <cell r="C2388" t="str">
            <v>Notes Receivable - Organic Rv Pmt                           125043</v>
          </cell>
          <cell r="D2388">
            <v>0</v>
          </cell>
          <cell r="E2388">
            <v>0</v>
          </cell>
          <cell r="F2388">
            <v>-81307.789999999994</v>
          </cell>
          <cell r="G2388">
            <v>0</v>
          </cell>
          <cell r="H2388">
            <v>0</v>
          </cell>
          <cell r="I2388">
            <v>-81307.789999999994</v>
          </cell>
          <cell r="J2388">
            <v>0</v>
          </cell>
          <cell r="K2388">
            <v>-81307.789999999994</v>
          </cell>
        </row>
        <row r="2389">
          <cell r="B2389">
            <v>125044</v>
          </cell>
          <cell r="C2389" t="str">
            <v>N/R Charge Offs - Organic Rv                                125044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</row>
        <row r="2390">
          <cell r="B2390">
            <v>125045</v>
          </cell>
          <cell r="C2390" t="str">
            <v>Accretable Discount - Organic Rv                            125045</v>
          </cell>
          <cell r="D2390">
            <v>0</v>
          </cell>
          <cell r="E2390">
            <v>0</v>
          </cell>
          <cell r="F2390">
            <v>-3467.15</v>
          </cell>
          <cell r="G2390">
            <v>0</v>
          </cell>
          <cell r="H2390">
            <v>0</v>
          </cell>
          <cell r="I2390">
            <v>-3467.15</v>
          </cell>
          <cell r="J2390">
            <v>0</v>
          </cell>
          <cell r="K2390">
            <v>-3467.15</v>
          </cell>
        </row>
        <row r="2391">
          <cell r="B2391">
            <v>125046</v>
          </cell>
          <cell r="C2391" t="str">
            <v>Discount Accretion - Organic Rv                             125046</v>
          </cell>
          <cell r="D2391">
            <v>0</v>
          </cell>
          <cell r="E2391">
            <v>0</v>
          </cell>
          <cell r="F2391">
            <v>3366.04</v>
          </cell>
          <cell r="G2391">
            <v>0</v>
          </cell>
          <cell r="H2391">
            <v>0</v>
          </cell>
          <cell r="I2391">
            <v>3366.04</v>
          </cell>
          <cell r="J2391">
            <v>0</v>
          </cell>
          <cell r="K2391">
            <v>3366.04</v>
          </cell>
        </row>
        <row r="2392">
          <cell r="B2392">
            <v>139703</v>
          </cell>
          <cell r="C2392" t="str">
            <v>Scusa Purchase Mark Rv                                      139703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  <cell r="H2392">
            <v>-123062243.83</v>
          </cell>
          <cell r="I2392">
            <v>-123062243.83</v>
          </cell>
          <cell r="J2392">
            <v>0</v>
          </cell>
          <cell r="K2392">
            <v>-123062243.83</v>
          </cell>
        </row>
        <row r="2393">
          <cell r="B2393">
            <v>139760</v>
          </cell>
          <cell r="C2393" t="str">
            <v>Scusa Purchase Mark Gen Unsecured                           139760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  <cell r="H2393">
            <v>-9460019.9499999993</v>
          </cell>
          <cell r="I2393">
            <v>-9460019.9499999993</v>
          </cell>
          <cell r="J2393">
            <v>0</v>
          </cell>
          <cell r="K2393">
            <v>-9460019.9499999993</v>
          </cell>
        </row>
        <row r="2394">
          <cell r="B2394">
            <v>139503</v>
          </cell>
          <cell r="C2394" t="str">
            <v>Origination Fees - Unsecured                                139503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</row>
        <row r="2395">
          <cell r="B2395">
            <v>139505</v>
          </cell>
          <cell r="C2395" t="str">
            <v>Orig Fees Amort - Unsecured                                 139505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</row>
        <row r="2396">
          <cell r="B2396" t="str">
            <v>R_CC6d_K207</v>
          </cell>
          <cell r="C2396" t="str">
            <v>Other Cons Loans Single Pmt Install                         R_CC6d_K207</v>
          </cell>
          <cell r="D2396">
            <v>1296350372.1500001</v>
          </cell>
          <cell r="E2396">
            <v>1296350372.1500001</v>
          </cell>
          <cell r="F2396">
            <v>552874111.15000021</v>
          </cell>
          <cell r="G2396">
            <v>0</v>
          </cell>
          <cell r="H2396">
            <v>-9650205.6499999873</v>
          </cell>
          <cell r="I2396">
            <v>543223905.50000024</v>
          </cell>
          <cell r="J2396">
            <v>0</v>
          </cell>
          <cell r="K2396">
            <v>1839574277.6500003</v>
          </cell>
        </row>
        <row r="2397">
          <cell r="B2397" t="str">
            <v>R_CC6</v>
          </cell>
          <cell r="C2397" t="str">
            <v>Loans To Indiv For Household Exp                            R_CC6</v>
          </cell>
          <cell r="D2397">
            <v>1790712001.8800001</v>
          </cell>
          <cell r="E2397">
            <v>1790712001.8800001</v>
          </cell>
          <cell r="F2397">
            <v>24250739642.459999</v>
          </cell>
          <cell r="G2397">
            <v>0</v>
          </cell>
          <cell r="H2397">
            <v>-2013366269.2900002</v>
          </cell>
          <cell r="I2397">
            <v>22237373373.169998</v>
          </cell>
          <cell r="J2397">
            <v>0</v>
          </cell>
          <cell r="K2397">
            <v>24028085375.049999</v>
          </cell>
        </row>
        <row r="2398">
          <cell r="B2398">
            <v>138500</v>
          </cell>
          <cell r="C2398" t="str">
            <v>Freign Gov &amp; Offi Inst Fx                                   138500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</row>
        <row r="2399">
          <cell r="B2399">
            <v>138501</v>
          </cell>
          <cell r="C2399" t="str">
            <v>Fasb Fore Gov&amp;Off Inst Fx                                   138501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</row>
        <row r="2400">
          <cell r="B2400">
            <v>138503</v>
          </cell>
          <cell r="C2400" t="str">
            <v>Pu Ac D F Gov&amp;Off Inst Fx                                   138503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</row>
        <row r="2401">
          <cell r="B2401">
            <v>138510</v>
          </cell>
          <cell r="C2401" t="str">
            <v>Foreign Gov&amp;Offic Inst Vr                                   138510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</row>
        <row r="2402">
          <cell r="B2402">
            <v>138511</v>
          </cell>
          <cell r="C2402" t="str">
            <v>Fasb Fore Gov&amp;Off Inst Vr                                   138511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</row>
        <row r="2403">
          <cell r="B2403">
            <v>138513</v>
          </cell>
          <cell r="C2403" t="str">
            <v>Pu Ac D F Gov&amp;Off Inst Vr                                   138513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</row>
        <row r="2404">
          <cell r="B2404" t="str">
            <v>R_CC7_2081</v>
          </cell>
          <cell r="C2404" t="str">
            <v>Loans To Foreign Gov And Instit                             R_CC7_2081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</row>
        <row r="2405">
          <cell r="B2405">
            <v>117301</v>
          </cell>
          <cell r="C2405" t="str">
            <v>Od Nib Govern Usa                                           117301</v>
          </cell>
          <cell r="D2405">
            <v>3180.41</v>
          </cell>
          <cell r="E2405">
            <v>3180.41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3180.41</v>
          </cell>
        </row>
        <row r="2406">
          <cell r="B2406">
            <v>117310</v>
          </cell>
          <cell r="C2406" t="str">
            <v>Od Now Govern Usa                                           117310</v>
          </cell>
          <cell r="D2406">
            <v>70167.259999999995</v>
          </cell>
          <cell r="E2406">
            <v>70167.259999999995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70167.259999999995</v>
          </cell>
        </row>
        <row r="2407">
          <cell r="B2407">
            <v>125400</v>
          </cell>
          <cell r="C2407" t="str">
            <v>Notes Receivable - Gov                                      125400</v>
          </cell>
          <cell r="D2407">
            <v>0</v>
          </cell>
          <cell r="E2407">
            <v>0</v>
          </cell>
          <cell r="F2407">
            <v>184478.56</v>
          </cell>
          <cell r="G2407">
            <v>0</v>
          </cell>
          <cell r="H2407">
            <v>0</v>
          </cell>
          <cell r="I2407">
            <v>184478.56</v>
          </cell>
          <cell r="J2407">
            <v>0</v>
          </cell>
          <cell r="K2407">
            <v>184478.56</v>
          </cell>
        </row>
        <row r="2408">
          <cell r="B2408">
            <v>125401</v>
          </cell>
          <cell r="C2408" t="str">
            <v>Notes Receivable Pmt - Gov                                  125401</v>
          </cell>
          <cell r="D2408">
            <v>0</v>
          </cell>
          <cell r="E2408">
            <v>0</v>
          </cell>
          <cell r="F2408">
            <v>-7905.87</v>
          </cell>
          <cell r="G2408">
            <v>0</v>
          </cell>
          <cell r="H2408">
            <v>0</v>
          </cell>
          <cell r="I2408">
            <v>-7905.87</v>
          </cell>
          <cell r="J2408">
            <v>0</v>
          </cell>
          <cell r="K2408">
            <v>-7905.87</v>
          </cell>
        </row>
        <row r="2409">
          <cell r="B2409">
            <v>125402</v>
          </cell>
          <cell r="C2409" t="str">
            <v>Accretable Discount - Gov                                   125402</v>
          </cell>
          <cell r="D2409">
            <v>0</v>
          </cell>
          <cell r="E2409">
            <v>0</v>
          </cell>
          <cell r="F2409">
            <v>3268.38</v>
          </cell>
          <cell r="G2409">
            <v>0</v>
          </cell>
          <cell r="H2409">
            <v>-3268.38</v>
          </cell>
          <cell r="I2409">
            <v>0</v>
          </cell>
          <cell r="J2409">
            <v>0</v>
          </cell>
          <cell r="K2409">
            <v>0</v>
          </cell>
        </row>
        <row r="2410">
          <cell r="B2410">
            <v>125403</v>
          </cell>
          <cell r="C2410" t="str">
            <v>Origination Fees - Gov                                      125403</v>
          </cell>
          <cell r="D2410">
            <v>0</v>
          </cell>
          <cell r="E2410">
            <v>0</v>
          </cell>
          <cell r="F2410">
            <v>183.95</v>
          </cell>
          <cell r="G2410">
            <v>0</v>
          </cell>
          <cell r="H2410">
            <v>-183.95</v>
          </cell>
          <cell r="I2410">
            <v>0</v>
          </cell>
          <cell r="J2410">
            <v>0</v>
          </cell>
          <cell r="K2410">
            <v>0</v>
          </cell>
        </row>
        <row r="2411">
          <cell r="B2411">
            <v>125404</v>
          </cell>
          <cell r="C2411" t="str">
            <v>Origination Fee Amort - Gov                                 125404</v>
          </cell>
          <cell r="D2411">
            <v>0</v>
          </cell>
          <cell r="E2411">
            <v>0</v>
          </cell>
          <cell r="F2411">
            <v>-29.98</v>
          </cell>
          <cell r="G2411">
            <v>0</v>
          </cell>
          <cell r="H2411">
            <v>29.98</v>
          </cell>
          <cell r="I2411">
            <v>0</v>
          </cell>
          <cell r="J2411">
            <v>0</v>
          </cell>
          <cell r="K2411">
            <v>0</v>
          </cell>
        </row>
        <row r="2412">
          <cell r="B2412">
            <v>125405</v>
          </cell>
          <cell r="C2412" t="str">
            <v>Discount Accretion - Gov                                    125405</v>
          </cell>
          <cell r="D2412">
            <v>0</v>
          </cell>
          <cell r="E2412">
            <v>0</v>
          </cell>
          <cell r="F2412">
            <v>-150.85</v>
          </cell>
          <cell r="G2412">
            <v>0</v>
          </cell>
          <cell r="H2412">
            <v>150.85</v>
          </cell>
          <cell r="I2412">
            <v>0</v>
          </cell>
          <cell r="J2412">
            <v>0</v>
          </cell>
          <cell r="K2412">
            <v>0</v>
          </cell>
        </row>
        <row r="2413">
          <cell r="B2413">
            <v>139707</v>
          </cell>
          <cell r="C2413" t="str">
            <v>Scusa Purchase Mark Gov                                     139707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  <cell r="H2413">
            <v>-19648.53</v>
          </cell>
          <cell r="I2413">
            <v>-19648.53</v>
          </cell>
          <cell r="J2413">
            <v>0</v>
          </cell>
          <cell r="K2413">
            <v>-19648.53</v>
          </cell>
        </row>
        <row r="2414">
          <cell r="B2414" t="str">
            <v>R_CC8_2107</v>
          </cell>
          <cell r="C2414" t="str">
            <v>Obligations Of States And Political                         R_CC8_2107</v>
          </cell>
          <cell r="D2414">
            <v>73347.67</v>
          </cell>
          <cell r="E2414">
            <v>73347.67</v>
          </cell>
          <cell r="F2414">
            <v>179844.19</v>
          </cell>
          <cell r="G2414">
            <v>0</v>
          </cell>
          <cell r="H2414">
            <v>-22920.03</v>
          </cell>
          <cell r="I2414">
            <v>156924.16</v>
          </cell>
          <cell r="J2414">
            <v>0</v>
          </cell>
          <cell r="K2414">
            <v>230271.83000000002</v>
          </cell>
        </row>
        <row r="2415">
          <cell r="B2415">
            <v>121160</v>
          </cell>
          <cell r="C2415" t="str">
            <v>Non-Dep Fin Inst Line Vr                                    121160</v>
          </cell>
          <cell r="D2415">
            <v>61518495.659999996</v>
          </cell>
          <cell r="E2415">
            <v>61518495.659999996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61518495.659999996</v>
          </cell>
        </row>
        <row r="2416">
          <cell r="B2416">
            <v>121170</v>
          </cell>
          <cell r="C2416" t="str">
            <v>Non-Dep Fin Inst Line Fx                                    121170</v>
          </cell>
          <cell r="D2416">
            <v>15493.71</v>
          </cell>
          <cell r="E2416">
            <v>15493.71</v>
          </cell>
          <cell r="F2416">
            <v>0</v>
          </cell>
          <cell r="G2416">
            <v>0</v>
          </cell>
          <cell r="H2416">
            <v>0</v>
          </cell>
          <cell r="I2416">
            <v>0</v>
          </cell>
          <cell r="J2416">
            <v>0</v>
          </cell>
          <cell r="K2416">
            <v>15493.71</v>
          </cell>
        </row>
        <row r="2417">
          <cell r="B2417">
            <v>121594</v>
          </cell>
          <cell r="C2417" t="str">
            <v>Secured Loc - Bank                                          121594</v>
          </cell>
          <cell r="D2417">
            <v>193329</v>
          </cell>
          <cell r="E2417">
            <v>0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</row>
        <row r="2418">
          <cell r="B2418">
            <v>126002</v>
          </cell>
          <cell r="C2418" t="str">
            <v>Non-Dep Fin Inst Term Fx                                    126002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  <cell r="H2418">
            <v>0</v>
          </cell>
          <cell r="I2418">
            <v>0</v>
          </cell>
          <cell r="J2418">
            <v>0</v>
          </cell>
          <cell r="K2418">
            <v>0</v>
          </cell>
        </row>
        <row r="2419">
          <cell r="B2419">
            <v>126159</v>
          </cell>
          <cell r="C2419" t="str">
            <v>Warehouse Loans Pro Merit                                   126159</v>
          </cell>
          <cell r="D2419">
            <v>303809071.29000002</v>
          </cell>
          <cell r="E2419">
            <v>303809071.29000002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303809071.29000002</v>
          </cell>
        </row>
        <row r="2420">
          <cell r="B2420">
            <v>126160</v>
          </cell>
          <cell r="C2420" t="str">
            <v>Closed Contra Whse Lns Pr                                   126160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  <cell r="H2420">
            <v>0</v>
          </cell>
          <cell r="I2420">
            <v>0</v>
          </cell>
          <cell r="J2420">
            <v>0</v>
          </cell>
          <cell r="K2420">
            <v>0</v>
          </cell>
        </row>
        <row r="2421">
          <cell r="B2421">
            <v>126340</v>
          </cell>
          <cell r="C2421" t="str">
            <v>Non-Dep Fin Inst Term Vr                                    126340</v>
          </cell>
          <cell r="D2421">
            <v>88681140.340000004</v>
          </cell>
          <cell r="E2421">
            <v>88681140.340000004</v>
          </cell>
          <cell r="F2421">
            <v>0</v>
          </cell>
          <cell r="G2421">
            <v>0</v>
          </cell>
          <cell r="H2421">
            <v>0</v>
          </cell>
          <cell r="I2421">
            <v>0</v>
          </cell>
          <cell r="J2421">
            <v>0</v>
          </cell>
          <cell r="K2421">
            <v>88681140.340000004</v>
          </cell>
        </row>
        <row r="2422">
          <cell r="B2422">
            <v>127022</v>
          </cell>
          <cell r="C2422" t="str">
            <v>Pur Act Dis Nd Fi Term Fx                                   127022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  <cell r="H2422">
            <v>0</v>
          </cell>
          <cell r="I2422">
            <v>0</v>
          </cell>
          <cell r="J2422">
            <v>0</v>
          </cell>
          <cell r="K2422">
            <v>0</v>
          </cell>
        </row>
        <row r="2423">
          <cell r="B2423">
            <v>127060</v>
          </cell>
          <cell r="C2423" t="str">
            <v>Pur Act Dis Nd Fi Line Vr                                   127060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  <cell r="H2423">
            <v>0</v>
          </cell>
          <cell r="I2423">
            <v>0</v>
          </cell>
          <cell r="J2423">
            <v>0</v>
          </cell>
          <cell r="K2423">
            <v>0</v>
          </cell>
        </row>
        <row r="2424">
          <cell r="B2424">
            <v>127070</v>
          </cell>
          <cell r="C2424" t="str">
            <v>Pur Act Dis Nd Fi Line Fx                                   127070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>
            <v>0</v>
          </cell>
          <cell r="K2424">
            <v>0</v>
          </cell>
        </row>
        <row r="2425">
          <cell r="B2425">
            <v>127160</v>
          </cell>
          <cell r="C2425" t="str">
            <v>Fasb Nd Fin Inst Line Vr                                    127160</v>
          </cell>
          <cell r="D2425">
            <v>-634227.68999999994</v>
          </cell>
          <cell r="E2425">
            <v>-634227.68999999994</v>
          </cell>
          <cell r="F2425">
            <v>0</v>
          </cell>
          <cell r="G2425">
            <v>0</v>
          </cell>
          <cell r="H2425">
            <v>0</v>
          </cell>
          <cell r="I2425">
            <v>0</v>
          </cell>
          <cell r="J2425">
            <v>0</v>
          </cell>
          <cell r="K2425">
            <v>-634227.68999999994</v>
          </cell>
        </row>
        <row r="2426">
          <cell r="B2426">
            <v>127170</v>
          </cell>
          <cell r="C2426" t="str">
            <v>Fasb Nd Fin Inst Line Fx                                    127170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  <cell r="H2426">
            <v>0</v>
          </cell>
          <cell r="I2426">
            <v>0</v>
          </cell>
          <cell r="J2426">
            <v>0</v>
          </cell>
          <cell r="K2426">
            <v>0</v>
          </cell>
        </row>
        <row r="2427">
          <cell r="B2427">
            <v>127340</v>
          </cell>
          <cell r="C2427" t="str">
            <v>Fasb Nd Fin Inst Term Vr                                    127340</v>
          </cell>
          <cell r="D2427">
            <v>-254193.81</v>
          </cell>
          <cell r="E2427">
            <v>-254193.81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-254193.81</v>
          </cell>
        </row>
        <row r="2428">
          <cell r="B2428">
            <v>129340</v>
          </cell>
          <cell r="C2428" t="str">
            <v>Pur Act Dis Nd Fi Term Vr                                   129340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</row>
        <row r="2429">
          <cell r="B2429">
            <v>129722</v>
          </cell>
          <cell r="C2429" t="str">
            <v>Fasb Nd Fin Inst Term Fx                                    129722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  <cell r="H2429">
            <v>0</v>
          </cell>
          <cell r="I2429">
            <v>0</v>
          </cell>
          <cell r="J2429">
            <v>0</v>
          </cell>
          <cell r="K2429">
            <v>0</v>
          </cell>
        </row>
        <row r="2430">
          <cell r="B2430">
            <v>131159</v>
          </cell>
          <cell r="C2430" t="str">
            <v>Term Debt Receivable - Paydown                              131159</v>
          </cell>
          <cell r="D2430">
            <v>0</v>
          </cell>
          <cell r="E2430">
            <v>0</v>
          </cell>
          <cell r="F2430">
            <v>-50000000</v>
          </cell>
          <cell r="G2430">
            <v>0</v>
          </cell>
          <cell r="H2430">
            <v>0</v>
          </cell>
          <cell r="I2430">
            <v>-50000000</v>
          </cell>
          <cell r="J2430">
            <v>0</v>
          </cell>
          <cell r="K2430">
            <v>-50000000</v>
          </cell>
        </row>
        <row r="2431">
          <cell r="B2431">
            <v>136165</v>
          </cell>
          <cell r="C2431" t="str">
            <v>Scusa Line From Shusa                                       136165</v>
          </cell>
          <cell r="D2431">
            <v>0</v>
          </cell>
          <cell r="E2431">
            <v>300000000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-300000000</v>
          </cell>
          <cell r="K2431">
            <v>0</v>
          </cell>
        </row>
        <row r="2432">
          <cell r="B2432">
            <v>136265</v>
          </cell>
          <cell r="C2432" t="str">
            <v>Def Fsb Scusa Line-Shusa                                    136265</v>
          </cell>
          <cell r="D2432">
            <v>0</v>
          </cell>
          <cell r="E2432">
            <v>-292876.78000000003</v>
          </cell>
          <cell r="F2432">
            <v>0</v>
          </cell>
          <cell r="G2432">
            <v>0</v>
          </cell>
          <cell r="H2432">
            <v>0</v>
          </cell>
          <cell r="I2432">
            <v>0</v>
          </cell>
          <cell r="J2432">
            <v>292876.78000000003</v>
          </cell>
          <cell r="K2432">
            <v>0</v>
          </cell>
        </row>
        <row r="2433">
          <cell r="B2433">
            <v>131152</v>
          </cell>
          <cell r="C2433" t="str">
            <v>Debt Rec Term                                               131152</v>
          </cell>
          <cell r="D2433">
            <v>0</v>
          </cell>
          <cell r="E2433">
            <v>0</v>
          </cell>
          <cell r="F2433">
            <v>100000000</v>
          </cell>
          <cell r="G2433">
            <v>0</v>
          </cell>
          <cell r="H2433">
            <v>0</v>
          </cell>
          <cell r="I2433">
            <v>100000000</v>
          </cell>
          <cell r="J2433">
            <v>0</v>
          </cell>
          <cell r="K2433">
            <v>100000000</v>
          </cell>
        </row>
        <row r="2434">
          <cell r="B2434" t="str">
            <v>R_CC9a_J454</v>
          </cell>
          <cell r="C2434" t="str">
            <v>Loans To Nondeposit Fin Instit                              R_CC9a_J454</v>
          </cell>
          <cell r="D2434">
            <v>453329108.49999237</v>
          </cell>
          <cell r="E2434">
            <v>752842902.7199924</v>
          </cell>
          <cell r="F2434">
            <v>50000000</v>
          </cell>
          <cell r="G2434">
            <v>0</v>
          </cell>
          <cell r="H2434">
            <v>0</v>
          </cell>
          <cell r="I2434">
            <v>50000000</v>
          </cell>
          <cell r="J2434">
            <v>-299707123.22000003</v>
          </cell>
          <cell r="K2434">
            <v>503135779.49999237</v>
          </cell>
        </row>
        <row r="2435">
          <cell r="B2435">
            <v>125851</v>
          </cell>
          <cell r="C2435" t="str">
            <v>Closed Stock Loans (51)                                     125851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</row>
        <row r="2436">
          <cell r="B2436" t="str">
            <v>R_CC9b1_1545</v>
          </cell>
          <cell r="C2436" t="str">
            <v>Loans For Purchasing Carrying Sec                           R_CC9b1_1545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</row>
        <row r="2437">
          <cell r="B2437">
            <v>117951</v>
          </cell>
          <cell r="C2437" t="str">
            <v>Od Mma Other Fin Spain                                      117951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</row>
        <row r="2438">
          <cell r="B2438">
            <v>117952</v>
          </cell>
          <cell r="C2438" t="str">
            <v>Od Nib Other Fin Spain                                      117952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</row>
        <row r="2439">
          <cell r="B2439">
            <v>117953</v>
          </cell>
          <cell r="C2439" t="str">
            <v>Od Now Other Fin Spain                                      117953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</row>
        <row r="2440">
          <cell r="B2440">
            <v>117954</v>
          </cell>
          <cell r="C2440" t="str">
            <v>Od Save Other Fin Spain                                     117954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</row>
        <row r="2441">
          <cell r="B2441">
            <v>117961</v>
          </cell>
          <cell r="C2441" t="str">
            <v>Od Mma Other Fin Usa                                        117961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</row>
        <row r="2442">
          <cell r="B2442">
            <v>117962</v>
          </cell>
          <cell r="C2442" t="str">
            <v>Od Nib Other Fin Usa                                        117962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</row>
        <row r="2443">
          <cell r="B2443">
            <v>117963</v>
          </cell>
          <cell r="C2443" t="str">
            <v>Od Now Other Fin Usa                                        117963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</row>
        <row r="2444">
          <cell r="B2444">
            <v>117965</v>
          </cell>
          <cell r="C2444" t="str">
            <v>Od Repo Other Fin Usa                                       117965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</row>
        <row r="2445">
          <cell r="B2445">
            <v>117964</v>
          </cell>
          <cell r="C2445" t="str">
            <v>Od Save Other Fin Usa                                       117964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</row>
        <row r="2446">
          <cell r="B2446">
            <v>117971</v>
          </cell>
          <cell r="C2446" t="str">
            <v>Od Mma Other Fin Oth World                                  117971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</row>
        <row r="2447">
          <cell r="B2447">
            <v>117972</v>
          </cell>
          <cell r="C2447" t="str">
            <v>Od Nib Other Fin Oth World                                  117972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</row>
        <row r="2448">
          <cell r="B2448">
            <v>117973</v>
          </cell>
          <cell r="C2448" t="str">
            <v>Od Now Other Fin Oth World                                  117973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</row>
        <row r="2449">
          <cell r="B2449">
            <v>117975</v>
          </cell>
          <cell r="C2449" t="str">
            <v>Od Repo Other Fin Oth World                                 117975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</row>
        <row r="2450">
          <cell r="B2450">
            <v>117974</v>
          </cell>
          <cell r="C2450" t="str">
            <v>Od Save Other Fin Oth World                                 117974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</row>
        <row r="2451">
          <cell r="B2451">
            <v>116190</v>
          </cell>
          <cell r="C2451" t="str">
            <v>Closed Od Commercial Loan                                   116190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</row>
        <row r="2452">
          <cell r="B2452">
            <v>116192</v>
          </cell>
          <cell r="C2452" t="str">
            <v>Closed Od Comm Loans Unse                                   116192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</row>
        <row r="2453">
          <cell r="B2453">
            <v>116193</v>
          </cell>
          <cell r="C2453" t="str">
            <v>Closed Od Consumer Loans                                    116193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</row>
        <row r="2454">
          <cell r="B2454">
            <v>117201</v>
          </cell>
          <cell r="C2454" t="str">
            <v>Od Nib Fin Spain                                            117201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</row>
        <row r="2455">
          <cell r="B2455">
            <v>117204</v>
          </cell>
          <cell r="C2455" t="str">
            <v>Od Now Fin Spain                                            117204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</row>
        <row r="2456">
          <cell r="B2456">
            <v>117208</v>
          </cell>
          <cell r="C2456" t="str">
            <v>Od Mma Fin Spain                                            117208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</row>
        <row r="2457">
          <cell r="B2457">
            <v>117216</v>
          </cell>
          <cell r="C2457" t="str">
            <v>Od Save Fin Spain                                           117216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</row>
        <row r="2458">
          <cell r="B2458">
            <v>117308</v>
          </cell>
          <cell r="C2458" t="str">
            <v>Od Mma Gov Us                                               117308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</row>
        <row r="2459">
          <cell r="B2459">
            <v>117401</v>
          </cell>
          <cell r="C2459" t="str">
            <v>Od Nib Fin Usa                                              117401</v>
          </cell>
          <cell r="D2459">
            <v>47.12</v>
          </cell>
          <cell r="E2459">
            <v>47.12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47.12</v>
          </cell>
        </row>
        <row r="2460">
          <cell r="B2460">
            <v>117404</v>
          </cell>
          <cell r="C2460" t="str">
            <v>Od Now Fin Usa                                              117404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</row>
        <row r="2461">
          <cell r="B2461">
            <v>117408</v>
          </cell>
          <cell r="C2461" t="str">
            <v>Od Mma Fin Usa                                              117408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</row>
        <row r="2462">
          <cell r="B2462">
            <v>117416</v>
          </cell>
          <cell r="C2462" t="str">
            <v>Od Save Fin Usa                                             117416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</row>
        <row r="2463">
          <cell r="B2463">
            <v>117460</v>
          </cell>
          <cell r="C2463" t="str">
            <v>Od Nib Fannie Mae                                           117460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</row>
        <row r="2464">
          <cell r="B2464">
            <v>117461</v>
          </cell>
          <cell r="C2464" t="str">
            <v>Od Nib Freddie Mac                                          117461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</row>
        <row r="2465">
          <cell r="B2465">
            <v>117500</v>
          </cell>
          <cell r="C2465" t="str">
            <v>Od Nib Retail Usa                                           117500</v>
          </cell>
          <cell r="D2465">
            <v>2549378.9900000002</v>
          </cell>
          <cell r="E2465">
            <v>2549378.9900000002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2549378.9900000002</v>
          </cell>
        </row>
        <row r="2466">
          <cell r="B2466">
            <v>117501</v>
          </cell>
          <cell r="C2466" t="str">
            <v>Od Nib Com Usa                                              117501</v>
          </cell>
          <cell r="D2466">
            <v>5173400.25</v>
          </cell>
          <cell r="E2466">
            <v>5173400.25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5173400.25</v>
          </cell>
        </row>
        <row r="2467">
          <cell r="B2467">
            <v>117503</v>
          </cell>
          <cell r="C2467" t="str">
            <v>Od Now Retail Usa                                           117503</v>
          </cell>
          <cell r="D2467">
            <v>3718216.9</v>
          </cell>
          <cell r="E2467">
            <v>3718216.9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3718216.9</v>
          </cell>
        </row>
        <row r="2468">
          <cell r="B2468">
            <v>117504</v>
          </cell>
          <cell r="C2468" t="str">
            <v>Od Now Com Usa                                              117504</v>
          </cell>
          <cell r="D2468">
            <v>261054.41</v>
          </cell>
          <cell r="E2468">
            <v>261054.41</v>
          </cell>
          <cell r="F2468">
            <v>0</v>
          </cell>
          <cell r="G2468">
            <v>0</v>
          </cell>
          <cell r="H2468">
            <v>0</v>
          </cell>
          <cell r="I2468">
            <v>0</v>
          </cell>
          <cell r="J2468">
            <v>0</v>
          </cell>
          <cell r="K2468">
            <v>261054.41</v>
          </cell>
        </row>
        <row r="2469">
          <cell r="B2469">
            <v>117507</v>
          </cell>
          <cell r="C2469" t="str">
            <v>Od Mma Retail Usa                                           117507</v>
          </cell>
          <cell r="D2469">
            <v>103113.58</v>
          </cell>
          <cell r="E2469">
            <v>103113.58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103113.58</v>
          </cell>
        </row>
        <row r="2470">
          <cell r="B2470">
            <v>117508</v>
          </cell>
          <cell r="C2470" t="str">
            <v>Od Mma Com Usa                                              117508</v>
          </cell>
          <cell r="D2470">
            <v>12408.96</v>
          </cell>
          <cell r="E2470">
            <v>12408.96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12408.96</v>
          </cell>
        </row>
        <row r="2471">
          <cell r="B2471">
            <v>117515</v>
          </cell>
          <cell r="C2471" t="str">
            <v>Od Save Retail Usa                                          117515</v>
          </cell>
          <cell r="D2471">
            <v>189283.23</v>
          </cell>
          <cell r="E2471">
            <v>189283.23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189283.23</v>
          </cell>
        </row>
        <row r="2472">
          <cell r="B2472">
            <v>117516</v>
          </cell>
          <cell r="C2472" t="str">
            <v>Od Save Com Usa                                             117516</v>
          </cell>
          <cell r="D2472">
            <v>4633.51</v>
          </cell>
          <cell r="E2472">
            <v>4633.51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4633.51</v>
          </cell>
        </row>
        <row r="2473">
          <cell r="B2473">
            <v>117520</v>
          </cell>
          <cell r="C2473" t="str">
            <v>Od Nib Internal Usa                                         117520</v>
          </cell>
          <cell r="D2473">
            <v>20068456.75</v>
          </cell>
          <cell r="E2473">
            <v>20068456.75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20068456.75</v>
          </cell>
        </row>
        <row r="2474">
          <cell r="B2474">
            <v>117522</v>
          </cell>
          <cell r="C2474" t="str">
            <v>Od Euro Com Usa                                             117522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</row>
        <row r="2475">
          <cell r="B2475">
            <v>117601</v>
          </cell>
          <cell r="C2475" t="str">
            <v>Od Nib Fin Oth World                                        117601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</row>
        <row r="2476">
          <cell r="B2476">
            <v>117604</v>
          </cell>
          <cell r="C2476" t="str">
            <v>Od Now Fin Oth World                                        117604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</row>
        <row r="2477">
          <cell r="B2477">
            <v>117608</v>
          </cell>
          <cell r="C2477" t="str">
            <v>Od Mma Fin Oth World                                        117608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</row>
        <row r="2478">
          <cell r="B2478">
            <v>117616</v>
          </cell>
          <cell r="C2478" t="str">
            <v>Od Save Fin Oth World                                       117616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</row>
        <row r="2479">
          <cell r="B2479">
            <v>117700</v>
          </cell>
          <cell r="C2479" t="str">
            <v>Od Nib Retail Spain                                         117700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</row>
        <row r="2480">
          <cell r="B2480">
            <v>117701</v>
          </cell>
          <cell r="C2480" t="str">
            <v>Od Nib Com Spain                                            117701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</row>
        <row r="2481">
          <cell r="B2481">
            <v>117703</v>
          </cell>
          <cell r="C2481" t="str">
            <v>Od Now Retail Spain                                         117703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</row>
        <row r="2482">
          <cell r="B2482">
            <v>117704</v>
          </cell>
          <cell r="C2482" t="str">
            <v>Od Now Com Spain                                            117704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</row>
        <row r="2483">
          <cell r="B2483">
            <v>117707</v>
          </cell>
          <cell r="C2483" t="str">
            <v>Od Mma Retail Spain                                         117707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</row>
        <row r="2484">
          <cell r="B2484">
            <v>117708</v>
          </cell>
          <cell r="C2484" t="str">
            <v>Od Mma Com Spain                                            117708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</row>
        <row r="2485">
          <cell r="B2485">
            <v>117715</v>
          </cell>
          <cell r="C2485" t="str">
            <v>Od Save Retail Spain                                        117715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</row>
        <row r="2486">
          <cell r="B2486">
            <v>117716</v>
          </cell>
          <cell r="C2486" t="str">
            <v>Od Save Com Spain                                           117716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</row>
        <row r="2487">
          <cell r="B2487">
            <v>117800</v>
          </cell>
          <cell r="C2487" t="str">
            <v>Od Nib Retail Oth World                                     117800</v>
          </cell>
          <cell r="D2487">
            <v>16076.55</v>
          </cell>
          <cell r="E2487">
            <v>16076.55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16076.55</v>
          </cell>
        </row>
        <row r="2488">
          <cell r="B2488">
            <v>117801</v>
          </cell>
          <cell r="C2488" t="str">
            <v>Od Nib Com Oth World                                        117801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</row>
        <row r="2489">
          <cell r="B2489">
            <v>117803</v>
          </cell>
          <cell r="C2489" t="str">
            <v>Od Now Retail Oth World                                     117803</v>
          </cell>
          <cell r="D2489">
            <v>4432.28</v>
          </cell>
          <cell r="E2489">
            <v>4432.28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4432.28</v>
          </cell>
        </row>
        <row r="2490">
          <cell r="B2490">
            <v>117804</v>
          </cell>
          <cell r="C2490" t="str">
            <v>Od Now Com Oth World                                        117804</v>
          </cell>
          <cell r="D2490">
            <v>988.62</v>
          </cell>
          <cell r="E2490">
            <v>988.62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988.62</v>
          </cell>
        </row>
        <row r="2491">
          <cell r="B2491">
            <v>117807</v>
          </cell>
          <cell r="C2491" t="str">
            <v>Od Mma Retail Oth World                                     117807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</row>
        <row r="2492">
          <cell r="B2492">
            <v>117808</v>
          </cell>
          <cell r="C2492" t="str">
            <v>Od Mma Com Oth World                                        117808</v>
          </cell>
          <cell r="D2492">
            <v>27.48</v>
          </cell>
          <cell r="E2492">
            <v>27.48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27.48</v>
          </cell>
        </row>
        <row r="2493">
          <cell r="B2493">
            <v>117815</v>
          </cell>
          <cell r="C2493" t="str">
            <v>Od Save Retail Oth World                                    117815</v>
          </cell>
          <cell r="D2493">
            <v>738</v>
          </cell>
          <cell r="E2493">
            <v>738</v>
          </cell>
          <cell r="F2493">
            <v>0</v>
          </cell>
          <cell r="G2493">
            <v>0</v>
          </cell>
          <cell r="H2493">
            <v>0</v>
          </cell>
          <cell r="I2493">
            <v>0</v>
          </cell>
          <cell r="J2493">
            <v>0</v>
          </cell>
          <cell r="K2493">
            <v>738</v>
          </cell>
        </row>
        <row r="2494">
          <cell r="B2494">
            <v>117816</v>
          </cell>
          <cell r="C2494" t="str">
            <v>Od Save Com Oth World                                       117816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</row>
        <row r="2495">
          <cell r="B2495">
            <v>117851</v>
          </cell>
          <cell r="C2495" t="str">
            <v>Od Nib Gov Other World                                      117851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</row>
        <row r="2496">
          <cell r="B2496">
            <v>117854</v>
          </cell>
          <cell r="C2496" t="str">
            <v>Od Interest Ck Gov Other World                              117854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</row>
        <row r="2497">
          <cell r="B2497">
            <v>117857</v>
          </cell>
          <cell r="C2497" t="str">
            <v>Od Mma Gov Other World                                      117857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</row>
        <row r="2498">
          <cell r="B2498">
            <v>117905</v>
          </cell>
          <cell r="C2498" t="str">
            <v>Od Repo Sweep Mma Us                                        117905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</row>
        <row r="2499">
          <cell r="B2499">
            <v>117910</v>
          </cell>
          <cell r="C2499" t="str">
            <v>Od Repo Sweep Mma Other World                               117910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</row>
        <row r="2500">
          <cell r="B2500">
            <v>117920</v>
          </cell>
          <cell r="C2500" t="str">
            <v>Od Internal Mma Us                                          117920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</row>
        <row r="2501">
          <cell r="B2501" t="str">
            <v>R_CC9b2_J451</v>
          </cell>
          <cell r="C2501" t="str">
            <v>All Other Loans Excluding Cons                              R_CC9b2_J451</v>
          </cell>
          <cell r="D2501">
            <v>32102256.630000006</v>
          </cell>
          <cell r="E2501">
            <v>32102256.630000006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32102256.630000006</v>
          </cell>
        </row>
        <row r="2502">
          <cell r="B2502" t="str">
            <v>R_CC9b</v>
          </cell>
          <cell r="C2502" t="str">
            <v>Other Loans                                                 R_CC9b</v>
          </cell>
          <cell r="D2502">
            <v>32102256.630000006</v>
          </cell>
          <cell r="E2502">
            <v>32102256.630000006</v>
          </cell>
          <cell r="F2502">
            <v>0</v>
          </cell>
          <cell r="G2502">
            <v>0</v>
          </cell>
          <cell r="H2502">
            <v>0</v>
          </cell>
          <cell r="I2502">
            <v>0</v>
          </cell>
          <cell r="J2502">
            <v>0</v>
          </cell>
          <cell r="K2502">
            <v>32102256.630000006</v>
          </cell>
        </row>
        <row r="2503">
          <cell r="B2503" t="str">
            <v>R_CC9_1563</v>
          </cell>
          <cell r="C2503" t="str">
            <v>Loans To Nondeposit Fin Instit                              R_CC9_1563</v>
          </cell>
          <cell r="D2503">
            <v>485431365.12999237</v>
          </cell>
          <cell r="E2503">
            <v>784945159.34999239</v>
          </cell>
          <cell r="F2503">
            <v>50000000</v>
          </cell>
          <cell r="G2503">
            <v>0</v>
          </cell>
          <cell r="H2503">
            <v>0</v>
          </cell>
          <cell r="I2503">
            <v>50000000</v>
          </cell>
          <cell r="J2503">
            <v>-299707123.22000003</v>
          </cell>
          <cell r="K2503">
            <v>535238036.12999237</v>
          </cell>
        </row>
        <row r="2504">
          <cell r="B2504" t="str">
            <v>R_C4b_B528</v>
          </cell>
          <cell r="C2504" t="str">
            <v>Loans, Net Unearned Inc                                     R_C4b_B528</v>
          </cell>
          <cell r="D2504">
            <v>51278111366.529991</v>
          </cell>
          <cell r="E2504">
            <v>51577625160.749992</v>
          </cell>
          <cell r="F2504">
            <v>24847809220.169998</v>
          </cell>
          <cell r="G2504">
            <v>0</v>
          </cell>
          <cell r="H2504">
            <v>-2063111935.8600001</v>
          </cell>
          <cell r="I2504">
            <v>22784697284.309998</v>
          </cell>
          <cell r="J2504">
            <v>-299707123.22000003</v>
          </cell>
          <cell r="K2504">
            <v>74062615321.839996</v>
          </cell>
        </row>
        <row r="2505">
          <cell r="B2505">
            <v>108756</v>
          </cell>
          <cell r="C2505" t="str">
            <v>Recov 1-4 Fam Constr Afs                                    108756</v>
          </cell>
          <cell r="D2505">
            <v>-2588206.96</v>
          </cell>
          <cell r="E2505">
            <v>-2588206.96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-2588206.96</v>
          </cell>
        </row>
        <row r="2506">
          <cell r="B2506" t="str">
            <v>R_C4c_RIB_1a1_REC</v>
          </cell>
          <cell r="C2506" t="str">
            <v>1-4 Resi Const Loans                                        R_C4c_RIB_1a1_REC</v>
          </cell>
          <cell r="D2506">
            <v>-2588206.96</v>
          </cell>
          <cell r="E2506">
            <v>-2588206.96</v>
          </cell>
          <cell r="F2506">
            <v>0</v>
          </cell>
          <cell r="G2506">
            <v>0</v>
          </cell>
          <cell r="H2506">
            <v>0</v>
          </cell>
          <cell r="I2506">
            <v>0</v>
          </cell>
          <cell r="J2506">
            <v>0</v>
          </cell>
          <cell r="K2506">
            <v>-2588206.96</v>
          </cell>
        </row>
        <row r="2507">
          <cell r="B2507" t="str">
            <v>R_C4c_RIB_1a2_REC</v>
          </cell>
          <cell r="C2507" t="str">
            <v>Other Const And Land Loans                                  R_C4c_RIB_1a2_REC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0</v>
          </cell>
          <cell r="K2507">
            <v>0</v>
          </cell>
        </row>
        <row r="2508">
          <cell r="B2508" t="str">
            <v>R_C4c_RIB_1b_REC</v>
          </cell>
          <cell r="C2508" t="str">
            <v>Secured By Farmland                                         R_C4c_RIB_1b_REC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  <cell r="H2508">
            <v>0</v>
          </cell>
          <cell r="I2508">
            <v>0</v>
          </cell>
          <cell r="J2508">
            <v>0</v>
          </cell>
          <cell r="K2508">
            <v>0</v>
          </cell>
        </row>
        <row r="2509">
          <cell r="B2509">
            <v>109052</v>
          </cell>
          <cell r="C2509" t="str">
            <v>Res Rec He Revolving                                        109052</v>
          </cell>
          <cell r="D2509">
            <v>-8738448.9100000001</v>
          </cell>
          <cell r="E2509">
            <v>-8738448.9100000001</v>
          </cell>
          <cell r="F2509">
            <v>0</v>
          </cell>
          <cell r="G2509">
            <v>0</v>
          </cell>
          <cell r="H2509">
            <v>0</v>
          </cell>
          <cell r="I2509">
            <v>0</v>
          </cell>
          <cell r="J2509">
            <v>0</v>
          </cell>
          <cell r="K2509">
            <v>-8738448.9100000001</v>
          </cell>
        </row>
        <row r="2510">
          <cell r="B2510">
            <v>109062</v>
          </cell>
          <cell r="C2510" t="str">
            <v>Res Rec He Revolving Pic                                    109062</v>
          </cell>
          <cell r="D2510">
            <v>-1367208.32</v>
          </cell>
          <cell r="E2510">
            <v>-1367208.32</v>
          </cell>
          <cell r="F2510">
            <v>0</v>
          </cell>
          <cell r="G2510">
            <v>0</v>
          </cell>
          <cell r="H2510">
            <v>0</v>
          </cell>
          <cell r="I2510">
            <v>0</v>
          </cell>
          <cell r="J2510">
            <v>0</v>
          </cell>
          <cell r="K2510">
            <v>-1367208.32</v>
          </cell>
        </row>
        <row r="2511">
          <cell r="B2511" t="str">
            <v>R_C4c_RIB_1c1_REC</v>
          </cell>
          <cell r="C2511" t="str">
            <v>Revolving 1-4 Resi Loc                                      R_C4c_RIB_1c1_REC</v>
          </cell>
          <cell r="D2511">
            <v>-10105657.23</v>
          </cell>
          <cell r="E2511">
            <v>-10105657.23</v>
          </cell>
          <cell r="F2511">
            <v>0</v>
          </cell>
          <cell r="G2511">
            <v>0</v>
          </cell>
          <cell r="H2511">
            <v>0</v>
          </cell>
          <cell r="I2511">
            <v>0</v>
          </cell>
          <cell r="J2511">
            <v>0</v>
          </cell>
          <cell r="K2511">
            <v>-10105657.23</v>
          </cell>
        </row>
        <row r="2512">
          <cell r="B2512">
            <v>108016</v>
          </cell>
          <cell r="C2512" t="str">
            <v>Res Rec He Lns 1st L                                        108016</v>
          </cell>
          <cell r="D2512">
            <v>-36114.629999999997</v>
          </cell>
          <cell r="E2512">
            <v>-36114.629999999997</v>
          </cell>
          <cell r="F2512">
            <v>0</v>
          </cell>
          <cell r="G2512">
            <v>0</v>
          </cell>
          <cell r="H2512">
            <v>0</v>
          </cell>
          <cell r="I2512">
            <v>0</v>
          </cell>
          <cell r="J2512">
            <v>0</v>
          </cell>
          <cell r="K2512">
            <v>-36114.629999999997</v>
          </cell>
        </row>
        <row r="2513">
          <cell r="B2513">
            <v>108051</v>
          </cell>
          <cell r="C2513" t="str">
            <v>Res Rec 1 Lien He Closed                                    108051</v>
          </cell>
          <cell r="D2513">
            <v>-2137125.73</v>
          </cell>
          <cell r="E2513">
            <v>-2137125.73</v>
          </cell>
          <cell r="F2513">
            <v>0</v>
          </cell>
          <cell r="G2513">
            <v>0</v>
          </cell>
          <cell r="H2513">
            <v>0</v>
          </cell>
          <cell r="I2513">
            <v>0</v>
          </cell>
          <cell r="J2513">
            <v>0</v>
          </cell>
          <cell r="K2513">
            <v>-2137125.73</v>
          </cell>
        </row>
        <row r="2514">
          <cell r="B2514">
            <v>108054</v>
          </cell>
          <cell r="C2514" t="str">
            <v>Res Rec 1 Lien Hltv Gt 90                                   108054</v>
          </cell>
          <cell r="D2514">
            <v>-94845.46</v>
          </cell>
          <cell r="E2514">
            <v>-94845.46</v>
          </cell>
          <cell r="F2514">
            <v>0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-94845.46</v>
          </cell>
        </row>
        <row r="2515">
          <cell r="B2515">
            <v>108056</v>
          </cell>
          <cell r="C2515" t="str">
            <v>Res Rec 1 Lien Hltv Gt100                                   108056</v>
          </cell>
          <cell r="D2515">
            <v>740.88</v>
          </cell>
          <cell r="E2515">
            <v>740.88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740.88</v>
          </cell>
        </row>
        <row r="2516">
          <cell r="B2516">
            <v>108061</v>
          </cell>
          <cell r="C2516" t="str">
            <v>Res Rec 1 Lien He Cld Pic                                   108061</v>
          </cell>
          <cell r="D2516">
            <v>-947922.07</v>
          </cell>
          <cell r="E2516">
            <v>-947922.07</v>
          </cell>
          <cell r="F2516">
            <v>0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-947922.07</v>
          </cell>
        </row>
        <row r="2517">
          <cell r="B2517">
            <v>108071</v>
          </cell>
          <cell r="C2517" t="str">
            <v>Contra Res Rec 1 L He Pic                                   108071</v>
          </cell>
          <cell r="D2517">
            <v>3293.38</v>
          </cell>
          <cell r="E2517">
            <v>3293.38</v>
          </cell>
          <cell r="F2517">
            <v>0</v>
          </cell>
          <cell r="G2517">
            <v>0</v>
          </cell>
          <cell r="H2517">
            <v>0</v>
          </cell>
          <cell r="I2517">
            <v>0</v>
          </cell>
          <cell r="J2517">
            <v>0</v>
          </cell>
          <cell r="K2517">
            <v>3293.38</v>
          </cell>
        </row>
        <row r="2518">
          <cell r="B2518">
            <v>108757</v>
          </cell>
          <cell r="C2518" t="str">
            <v>Recov 1-4 Fam Perm Afs                                      108757</v>
          </cell>
          <cell r="D2518">
            <v>-602932.14</v>
          </cell>
          <cell r="E2518">
            <v>-602932.14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-602932.14</v>
          </cell>
        </row>
        <row r="2519">
          <cell r="B2519">
            <v>109037</v>
          </cell>
          <cell r="C2519" t="str">
            <v>Closed Res Rec 1st Lien R                                   109037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</row>
        <row r="2520">
          <cell r="B2520">
            <v>109050</v>
          </cell>
          <cell r="C2520" t="str">
            <v>Recovery Resi 1-4 Family                                    109050</v>
          </cell>
          <cell r="D2520">
            <v>-31402533.400000002</v>
          </cell>
          <cell r="E2520">
            <v>-31402533.400000002</v>
          </cell>
          <cell r="F2520">
            <v>0</v>
          </cell>
          <cell r="G2520">
            <v>0</v>
          </cell>
          <cell r="H2520">
            <v>0</v>
          </cell>
          <cell r="I2520">
            <v>0</v>
          </cell>
          <cell r="J2520">
            <v>0</v>
          </cell>
          <cell r="K2520">
            <v>-31402533.400000002</v>
          </cell>
        </row>
        <row r="2521">
          <cell r="B2521">
            <v>109054</v>
          </cell>
          <cell r="C2521" t="str">
            <v>Res Rec Hltv Gt 90                                          109054</v>
          </cell>
          <cell r="D2521">
            <v>-6267366.1399999997</v>
          </cell>
          <cell r="E2521">
            <v>-6267366.1399999997</v>
          </cell>
          <cell r="F2521">
            <v>0</v>
          </cell>
          <cell r="G2521">
            <v>0</v>
          </cell>
          <cell r="H2521">
            <v>0</v>
          </cell>
          <cell r="I2521">
            <v>0</v>
          </cell>
          <cell r="J2521">
            <v>0</v>
          </cell>
          <cell r="K2521">
            <v>-6267366.1399999997</v>
          </cell>
        </row>
        <row r="2522">
          <cell r="B2522">
            <v>109056</v>
          </cell>
          <cell r="C2522" t="str">
            <v>Res Rec Hltv Gt 100                                         109056</v>
          </cell>
          <cell r="D2522">
            <v>-1956327.57</v>
          </cell>
          <cell r="E2522">
            <v>-1956327.57</v>
          </cell>
          <cell r="F2522">
            <v>0</v>
          </cell>
          <cell r="G2522">
            <v>0</v>
          </cell>
          <cell r="H2522">
            <v>0</v>
          </cell>
          <cell r="I2522">
            <v>0</v>
          </cell>
          <cell r="J2522">
            <v>0</v>
          </cell>
          <cell r="K2522">
            <v>-1956327.57</v>
          </cell>
        </row>
        <row r="2523">
          <cell r="B2523">
            <v>109064</v>
          </cell>
          <cell r="C2523" t="str">
            <v>Res Rec Hltv Gt 90 Pic                                      109064</v>
          </cell>
          <cell r="D2523">
            <v>-54285.27</v>
          </cell>
          <cell r="E2523">
            <v>-54285.27</v>
          </cell>
          <cell r="F2523">
            <v>0</v>
          </cell>
          <cell r="G2523">
            <v>0</v>
          </cell>
          <cell r="H2523">
            <v>0</v>
          </cell>
          <cell r="I2523">
            <v>0</v>
          </cell>
          <cell r="J2523">
            <v>0</v>
          </cell>
          <cell r="K2523">
            <v>-54285.27</v>
          </cell>
        </row>
        <row r="2524">
          <cell r="B2524" t="str">
            <v>R_C4c_RIB_1c2a_REC</v>
          </cell>
          <cell r="C2524" t="str">
            <v>Secured By First Liens                                      R_C4c_RIB_1c2a_REC</v>
          </cell>
          <cell r="D2524">
            <v>-43495418.150000006</v>
          </cell>
          <cell r="E2524">
            <v>-43495418.150000006</v>
          </cell>
          <cell r="F2524">
            <v>0</v>
          </cell>
          <cell r="G2524">
            <v>0</v>
          </cell>
          <cell r="H2524">
            <v>0</v>
          </cell>
          <cell r="I2524">
            <v>0</v>
          </cell>
          <cell r="J2524">
            <v>0</v>
          </cell>
          <cell r="K2524">
            <v>-43495418.150000006</v>
          </cell>
        </row>
        <row r="2525">
          <cell r="B2525">
            <v>109016</v>
          </cell>
          <cell r="C2525" t="str">
            <v>Res Rec He Lns 2nd L                                        109016</v>
          </cell>
          <cell r="D2525">
            <v>-2798136.35</v>
          </cell>
          <cell r="E2525">
            <v>-2798136.35</v>
          </cell>
          <cell r="F2525">
            <v>0</v>
          </cell>
          <cell r="G2525">
            <v>0</v>
          </cell>
          <cell r="H2525">
            <v>0</v>
          </cell>
          <cell r="I2525">
            <v>0</v>
          </cell>
          <cell r="J2525">
            <v>0</v>
          </cell>
          <cell r="K2525">
            <v>-2798136.35</v>
          </cell>
        </row>
        <row r="2526">
          <cell r="B2526">
            <v>109051</v>
          </cell>
          <cell r="C2526" t="str">
            <v>Res Rec He Closed End                                       109051</v>
          </cell>
          <cell r="D2526">
            <v>-12873063.43</v>
          </cell>
          <cell r="E2526">
            <v>-12873063.43</v>
          </cell>
          <cell r="F2526">
            <v>0</v>
          </cell>
          <cell r="G2526">
            <v>0</v>
          </cell>
          <cell r="H2526">
            <v>0</v>
          </cell>
          <cell r="I2526">
            <v>0</v>
          </cell>
          <cell r="J2526">
            <v>0</v>
          </cell>
          <cell r="K2526">
            <v>-12873063.43</v>
          </cell>
        </row>
        <row r="2527">
          <cell r="B2527">
            <v>109060</v>
          </cell>
          <cell r="C2527" t="str">
            <v>Recoveries On 2nd Lien Mortages                             109060</v>
          </cell>
          <cell r="D2527">
            <v>-141635.66</v>
          </cell>
          <cell r="E2527">
            <v>-141635.66</v>
          </cell>
          <cell r="F2527">
            <v>0</v>
          </cell>
          <cell r="G2527">
            <v>0</v>
          </cell>
          <cell r="H2527">
            <v>0</v>
          </cell>
          <cell r="I2527">
            <v>0</v>
          </cell>
          <cell r="J2527">
            <v>0</v>
          </cell>
          <cell r="K2527">
            <v>-141635.66</v>
          </cell>
        </row>
        <row r="2528">
          <cell r="B2528">
            <v>109061</v>
          </cell>
          <cell r="C2528" t="str">
            <v>Res Rec He Closed Pic                                       109061</v>
          </cell>
          <cell r="D2528">
            <v>-5204962.3600000003</v>
          </cell>
          <cell r="E2528">
            <v>-5204962.3600000003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-5204962.3600000003</v>
          </cell>
        </row>
        <row r="2529">
          <cell r="B2529">
            <v>109164</v>
          </cell>
          <cell r="C2529" t="str">
            <v>Res Rec He Lns Hltv Gt 90                                   109164</v>
          </cell>
          <cell r="D2529">
            <v>-25469.759999999998</v>
          </cell>
          <cell r="E2529">
            <v>-25469.759999999998</v>
          </cell>
          <cell r="F2529">
            <v>0</v>
          </cell>
          <cell r="G2529">
            <v>0</v>
          </cell>
          <cell r="H2529">
            <v>0</v>
          </cell>
          <cell r="I2529">
            <v>0</v>
          </cell>
          <cell r="J2529">
            <v>0</v>
          </cell>
          <cell r="K2529">
            <v>-25469.759999999998</v>
          </cell>
        </row>
        <row r="2530">
          <cell r="B2530">
            <v>109572</v>
          </cell>
          <cell r="C2530" t="str">
            <v>Recovery Hud T 1-I/L 071                                    109572</v>
          </cell>
          <cell r="D2530">
            <v>-45874.400000000001</v>
          </cell>
          <cell r="E2530">
            <v>-45874.400000000001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-45874.400000000001</v>
          </cell>
        </row>
        <row r="2531">
          <cell r="B2531" t="str">
            <v>R_C4c_RIB_1c2b_REC</v>
          </cell>
          <cell r="C2531" t="str">
            <v>Secured By Junior Liens                                     R_C4c_RIB_1c2b_REC</v>
          </cell>
          <cell r="D2531">
            <v>-21089141.960000001</v>
          </cell>
          <cell r="E2531">
            <v>-21089141.960000001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-21089141.960000001</v>
          </cell>
        </row>
        <row r="2532">
          <cell r="B2532" t="str">
            <v>R_C4c_RIB_1d_REC</v>
          </cell>
          <cell r="C2532" t="str">
            <v>Secured By Mf Resi                                          R_C4c_RIB_1d_REC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</row>
        <row r="2533">
          <cell r="B2533">
            <v>109053</v>
          </cell>
          <cell r="C2533" t="str">
            <v>Recovery Commercial                                         109053</v>
          </cell>
          <cell r="D2533">
            <v>-64028987.020000003</v>
          </cell>
          <cell r="E2533">
            <v>-64028987.020000003</v>
          </cell>
          <cell r="F2533">
            <v>0</v>
          </cell>
          <cell r="G2533">
            <v>0</v>
          </cell>
          <cell r="H2533">
            <v>0</v>
          </cell>
          <cell r="I2533">
            <v>0</v>
          </cell>
          <cell r="J2533">
            <v>0</v>
          </cell>
          <cell r="K2533">
            <v>-64028987.020000003</v>
          </cell>
        </row>
        <row r="2534">
          <cell r="B2534">
            <v>109063</v>
          </cell>
          <cell r="C2534" t="str">
            <v>Recovery Commer Re Pic                                      109063</v>
          </cell>
          <cell r="D2534">
            <v>-4581400.79</v>
          </cell>
          <cell r="E2534">
            <v>-4581400.79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-4581400.79</v>
          </cell>
        </row>
        <row r="2535">
          <cell r="B2535">
            <v>109066</v>
          </cell>
          <cell r="C2535" t="str">
            <v>Rec Sub Prime Comm Re Pic                                   109066</v>
          </cell>
          <cell r="D2535">
            <v>-100459.63</v>
          </cell>
          <cell r="E2535">
            <v>-100459.63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  <cell r="K2535">
            <v>-100459.63</v>
          </cell>
        </row>
        <row r="2536">
          <cell r="B2536">
            <v>129053</v>
          </cell>
          <cell r="C2536" t="str">
            <v>Recov Sub Prime Com Pic                                     129053</v>
          </cell>
          <cell r="D2536">
            <v>-3150</v>
          </cell>
          <cell r="E2536">
            <v>-3150</v>
          </cell>
          <cell r="F2536">
            <v>0</v>
          </cell>
          <cell r="G2536">
            <v>0</v>
          </cell>
          <cell r="H2536">
            <v>0</v>
          </cell>
          <cell r="I2536">
            <v>0</v>
          </cell>
          <cell r="J2536">
            <v>0</v>
          </cell>
          <cell r="K2536">
            <v>-3150</v>
          </cell>
        </row>
        <row r="2537">
          <cell r="B2537">
            <v>129063</v>
          </cell>
          <cell r="C2537" t="str">
            <v>Recov Sub Prime Com Nopic                                   129063</v>
          </cell>
          <cell r="D2537">
            <v>-12018.97</v>
          </cell>
          <cell r="E2537">
            <v>-12018.97</v>
          </cell>
          <cell r="F2537">
            <v>0</v>
          </cell>
          <cell r="G2537">
            <v>0</v>
          </cell>
          <cell r="H2537">
            <v>0</v>
          </cell>
          <cell r="I2537">
            <v>0</v>
          </cell>
          <cell r="J2537">
            <v>0</v>
          </cell>
          <cell r="K2537">
            <v>-12018.97</v>
          </cell>
        </row>
        <row r="2538">
          <cell r="B2538">
            <v>129432</v>
          </cell>
          <cell r="C2538" t="str">
            <v>Chrysler Cap Cre Recoveries                                 129432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</row>
        <row r="2539">
          <cell r="B2539" t="str">
            <v>R_C4c_RIB_1e1_REC</v>
          </cell>
          <cell r="C2539" t="str">
            <v>Owner-Occupied Non-Farm Non-Resi                            R_C4c_RIB_1e1_REC</v>
          </cell>
          <cell r="D2539">
            <v>-68726016.409999996</v>
          </cell>
          <cell r="E2539">
            <v>-68726016.409999996</v>
          </cell>
          <cell r="F2539">
            <v>0</v>
          </cell>
          <cell r="G2539">
            <v>0</v>
          </cell>
          <cell r="H2539">
            <v>0</v>
          </cell>
          <cell r="I2539">
            <v>0</v>
          </cell>
          <cell r="J2539">
            <v>0</v>
          </cell>
          <cell r="K2539">
            <v>-68726016.409999996</v>
          </cell>
        </row>
        <row r="2540">
          <cell r="B2540">
            <v>109058</v>
          </cell>
          <cell r="C2540" t="str">
            <v>Recovery Multi Family Lns                                   109058</v>
          </cell>
          <cell r="D2540">
            <v>-28410075.82</v>
          </cell>
          <cell r="E2540">
            <v>-28410075.82</v>
          </cell>
          <cell r="F2540">
            <v>0</v>
          </cell>
          <cell r="G2540">
            <v>0</v>
          </cell>
          <cell r="H2540">
            <v>0</v>
          </cell>
          <cell r="I2540">
            <v>0</v>
          </cell>
          <cell r="J2540">
            <v>0</v>
          </cell>
          <cell r="K2540">
            <v>-28410075.82</v>
          </cell>
        </row>
        <row r="2541">
          <cell r="B2541" t="str">
            <v>R_C4c_RIB_1e2_REC</v>
          </cell>
          <cell r="C2541" t="str">
            <v>Other Non-Farm Non-Resi                                     R_C4c_RIB_1e2_REC</v>
          </cell>
          <cell r="D2541">
            <v>-28410075.82</v>
          </cell>
          <cell r="E2541">
            <v>-28410075.82</v>
          </cell>
          <cell r="F2541">
            <v>0</v>
          </cell>
          <cell r="G2541">
            <v>0</v>
          </cell>
          <cell r="H2541">
            <v>0</v>
          </cell>
          <cell r="I2541">
            <v>0</v>
          </cell>
          <cell r="J2541">
            <v>0</v>
          </cell>
          <cell r="K2541">
            <v>-28410075.82</v>
          </cell>
        </row>
        <row r="2542">
          <cell r="B2542" t="str">
            <v>R_C4c_RIB_1f_REC</v>
          </cell>
          <cell r="C2542" t="str">
            <v>In Foreign Offices                                          R_C4c_RIB_1f_REC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  <cell r="H2542">
            <v>0</v>
          </cell>
          <cell r="I2542">
            <v>0</v>
          </cell>
          <cell r="J2542">
            <v>0</v>
          </cell>
          <cell r="K2542">
            <v>0</v>
          </cell>
        </row>
        <row r="2543">
          <cell r="B2543" t="str">
            <v>R_C4c_RIB_2a_REC</v>
          </cell>
          <cell r="C2543" t="str">
            <v>Loans To Dep Inst- To U.S. Banks                            R_C4c_RIB_2a_REC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</row>
        <row r="2544">
          <cell r="B2544" t="str">
            <v>R_C4c_RIB_2b_REC</v>
          </cell>
          <cell r="C2544" t="str">
            <v>Loans To Dep Inst- To Foreign Banks                         R_C4c_RIB_2b_REC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</row>
        <row r="2545">
          <cell r="B2545" t="str">
            <v>R_C4c_RIB_3_REC</v>
          </cell>
          <cell r="C2545" t="str">
            <v>To Finance Agri Production And Othe                         R_C4c_RIB_3_REC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</row>
        <row r="2546">
          <cell r="B2546">
            <v>129042</v>
          </cell>
          <cell r="C2546" t="str">
            <v>Recovery - Comm Deposits                                    129042</v>
          </cell>
          <cell r="D2546">
            <v>-3301820.25</v>
          </cell>
          <cell r="E2546">
            <v>-3301820.25</v>
          </cell>
          <cell r="F2546">
            <v>0</v>
          </cell>
          <cell r="G2546">
            <v>0</v>
          </cell>
          <cell r="H2546">
            <v>0</v>
          </cell>
          <cell r="I2546">
            <v>0</v>
          </cell>
          <cell r="J2546">
            <v>0</v>
          </cell>
          <cell r="K2546">
            <v>-3301820.25</v>
          </cell>
        </row>
        <row r="2547">
          <cell r="B2547">
            <v>129050</v>
          </cell>
          <cell r="C2547" t="str">
            <v>Res Recovery Commer Pic                                     129050</v>
          </cell>
          <cell r="D2547">
            <v>-20566127.68</v>
          </cell>
          <cell r="E2547">
            <v>-20566127.68</v>
          </cell>
          <cell r="F2547">
            <v>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-20566127.68</v>
          </cell>
        </row>
        <row r="2548">
          <cell r="B2548">
            <v>129060</v>
          </cell>
          <cell r="C2548" t="str">
            <v>Res Recovery Commercial                                     129060</v>
          </cell>
          <cell r="D2548">
            <v>-138655847.39000002</v>
          </cell>
          <cell r="E2548">
            <v>-138655847.39000002</v>
          </cell>
          <cell r="F2548">
            <v>0</v>
          </cell>
          <cell r="G2548">
            <v>0</v>
          </cell>
          <cell r="H2548">
            <v>0</v>
          </cell>
          <cell r="I2548">
            <v>0</v>
          </cell>
          <cell r="J2548">
            <v>0</v>
          </cell>
          <cell r="K2548">
            <v>-138655847.39000002</v>
          </cell>
        </row>
        <row r="2549">
          <cell r="B2549">
            <v>129150</v>
          </cell>
          <cell r="C2549" t="str">
            <v>Res Recover Commer Ldgr-6                                   129150</v>
          </cell>
          <cell r="D2549">
            <v>-44378.07</v>
          </cell>
          <cell r="E2549">
            <v>-44378.07</v>
          </cell>
          <cell r="F2549">
            <v>0</v>
          </cell>
          <cell r="G2549">
            <v>0</v>
          </cell>
          <cell r="H2549">
            <v>0</v>
          </cell>
          <cell r="I2549">
            <v>0</v>
          </cell>
          <cell r="J2549">
            <v>0</v>
          </cell>
          <cell r="K2549">
            <v>-44378.07</v>
          </cell>
        </row>
        <row r="2550">
          <cell r="B2550">
            <v>129430</v>
          </cell>
          <cell r="C2550" t="str">
            <v>Chrysler Cap Dfp Recoveries                                 129430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</row>
        <row r="2551">
          <cell r="B2551">
            <v>129431</v>
          </cell>
          <cell r="C2551" t="str">
            <v>Chrysler Cap C&amp;I Recoveries                                 129431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  <cell r="H2551">
            <v>0</v>
          </cell>
          <cell r="I2551">
            <v>0</v>
          </cell>
          <cell r="J2551">
            <v>0</v>
          </cell>
          <cell r="K2551">
            <v>0</v>
          </cell>
        </row>
        <row r="2552">
          <cell r="B2552" t="str">
            <v>R_C4c_RIB_4a_REC</v>
          </cell>
          <cell r="C2552" t="str">
            <v>C&amp;I Loans                                                   R_C4c_RIB_4a_REC</v>
          </cell>
          <cell r="D2552">
            <v>-162568173.39000002</v>
          </cell>
          <cell r="E2552">
            <v>-162568173.39000002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-162568173.39000002</v>
          </cell>
        </row>
        <row r="2553">
          <cell r="B2553" t="str">
            <v>R_C4c_RIB_4b_REC</v>
          </cell>
          <cell r="C2553" t="str">
            <v>C&amp;I Loans- To Non-U.S. Addressees                           R_C4c_RIB_4b_REC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</row>
        <row r="2554">
          <cell r="B2554">
            <v>129260</v>
          </cell>
          <cell r="C2554" t="str">
            <v>Consumer Cc - Recoveries                                    129260</v>
          </cell>
          <cell r="D2554">
            <v>-2389166.15</v>
          </cell>
          <cell r="E2554">
            <v>-2389166.15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  <cell r="K2554">
            <v>-2389166.15</v>
          </cell>
        </row>
        <row r="2555">
          <cell r="B2555" t="str">
            <v>R_C4c_RIB_5a_REC</v>
          </cell>
          <cell r="C2555" t="str">
            <v>Credit Cards                                                R_C4c_RIB_5a_REC</v>
          </cell>
          <cell r="D2555">
            <v>-2389166.15</v>
          </cell>
          <cell r="E2555">
            <v>-2389166.15</v>
          </cell>
          <cell r="F2555">
            <v>0</v>
          </cell>
          <cell r="G2555">
            <v>0</v>
          </cell>
          <cell r="H2555">
            <v>0</v>
          </cell>
          <cell r="I2555">
            <v>0</v>
          </cell>
          <cell r="J2555">
            <v>0</v>
          </cell>
          <cell r="K2555">
            <v>-2389166.15</v>
          </cell>
        </row>
        <row r="2556">
          <cell r="B2556">
            <v>106970</v>
          </cell>
          <cell r="C2556" t="str">
            <v>Mx-Drive Recoveries                                         106970</v>
          </cell>
          <cell r="D2556">
            <v>-4469140.46</v>
          </cell>
          <cell r="E2556">
            <v>-4469140.46</v>
          </cell>
          <cell r="F2556">
            <v>0</v>
          </cell>
          <cell r="G2556">
            <v>0</v>
          </cell>
          <cell r="H2556">
            <v>0</v>
          </cell>
          <cell r="I2556">
            <v>0</v>
          </cell>
          <cell r="J2556">
            <v>0</v>
          </cell>
          <cell r="K2556">
            <v>-4469140.46</v>
          </cell>
        </row>
        <row r="2557">
          <cell r="B2557">
            <v>106971</v>
          </cell>
          <cell r="C2557" t="str">
            <v>Contra Mx-Drive Recovery                                    106971</v>
          </cell>
          <cell r="D2557">
            <v>4469140.46</v>
          </cell>
          <cell r="E2557">
            <v>4469140.46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4469140.46</v>
          </cell>
        </row>
        <row r="2558">
          <cell r="B2558">
            <v>109085</v>
          </cell>
          <cell r="C2558" t="str">
            <v>Res Rec Auto/Mob Home                                       109085</v>
          </cell>
          <cell r="D2558">
            <v>-17732.02</v>
          </cell>
          <cell r="E2558">
            <v>-17732.02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-17732.02</v>
          </cell>
        </row>
        <row r="2559">
          <cell r="B2559">
            <v>109170</v>
          </cell>
          <cell r="C2559" t="str">
            <v>Drive Recoveries                                            109170</v>
          </cell>
          <cell r="D2559">
            <v>-98366176.120000005</v>
          </cell>
          <cell r="E2559">
            <v>-98366176.120000005</v>
          </cell>
          <cell r="F2559">
            <v>0</v>
          </cell>
          <cell r="G2559">
            <v>0</v>
          </cell>
          <cell r="H2559">
            <v>0</v>
          </cell>
          <cell r="I2559">
            <v>0</v>
          </cell>
          <cell r="J2559">
            <v>0</v>
          </cell>
          <cell r="K2559">
            <v>-98366176.120000005</v>
          </cell>
        </row>
        <row r="2560">
          <cell r="B2560">
            <v>129061</v>
          </cell>
          <cell r="C2560" t="str">
            <v>Res Recovery Auto Loans                                     129061</v>
          </cell>
          <cell r="D2560">
            <v>-219824256.25</v>
          </cell>
          <cell r="E2560">
            <v>-219824256.25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-219824256.25</v>
          </cell>
        </row>
        <row r="2561">
          <cell r="B2561">
            <v>129075</v>
          </cell>
          <cell r="C2561" t="str">
            <v>Securitized Auto Recov Re                                   129075</v>
          </cell>
          <cell r="D2561">
            <v>-29567700</v>
          </cell>
          <cell r="E2561">
            <v>-29567700</v>
          </cell>
          <cell r="F2561">
            <v>0</v>
          </cell>
          <cell r="G2561">
            <v>0</v>
          </cell>
          <cell r="H2561">
            <v>0</v>
          </cell>
          <cell r="I2561">
            <v>0</v>
          </cell>
          <cell r="J2561">
            <v>0</v>
          </cell>
          <cell r="K2561">
            <v>-29567700</v>
          </cell>
        </row>
        <row r="2562">
          <cell r="B2562" t="str">
            <v>R_C4c_RIB_5b_REC</v>
          </cell>
          <cell r="C2562" t="str">
            <v>Automobile Loans                                            R_C4c_RIB_5b_REC</v>
          </cell>
          <cell r="D2562">
            <v>-347775864.38999999</v>
          </cell>
          <cell r="E2562">
            <v>-347775864.38999999</v>
          </cell>
          <cell r="F2562">
            <v>0</v>
          </cell>
          <cell r="G2562">
            <v>0</v>
          </cell>
          <cell r="H2562">
            <v>0</v>
          </cell>
          <cell r="I2562">
            <v>0</v>
          </cell>
          <cell r="J2562">
            <v>0</v>
          </cell>
          <cell r="K2562">
            <v>-347775864.38999999</v>
          </cell>
        </row>
        <row r="2563">
          <cell r="B2563">
            <v>109099</v>
          </cell>
          <cell r="C2563" t="str">
            <v>Res Rec Other                                               109099</v>
          </cell>
          <cell r="D2563">
            <v>-12897.93</v>
          </cell>
          <cell r="E2563">
            <v>-12897.93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-12897.93</v>
          </cell>
        </row>
        <row r="2564">
          <cell r="B2564">
            <v>129041</v>
          </cell>
          <cell r="C2564" t="str">
            <v>Recovery - Retail Deposit                                   129041</v>
          </cell>
          <cell r="D2564">
            <v>-19483989.52</v>
          </cell>
          <cell r="E2564">
            <v>-19483989.52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-19483989.52</v>
          </cell>
        </row>
        <row r="2565">
          <cell r="B2565">
            <v>129052</v>
          </cell>
          <cell r="C2565" t="str">
            <v>Res Rec Oth Consumer Pic                                    129052</v>
          </cell>
          <cell r="D2565">
            <v>-3940438.05</v>
          </cell>
          <cell r="E2565">
            <v>-3940438.05</v>
          </cell>
          <cell r="F2565">
            <v>0</v>
          </cell>
          <cell r="G2565">
            <v>0</v>
          </cell>
          <cell r="H2565">
            <v>0</v>
          </cell>
          <cell r="I2565">
            <v>0</v>
          </cell>
          <cell r="J2565">
            <v>0</v>
          </cell>
          <cell r="K2565">
            <v>-3940438.05</v>
          </cell>
        </row>
        <row r="2566">
          <cell r="B2566">
            <v>129062</v>
          </cell>
          <cell r="C2566" t="str">
            <v>Res Recovery Other Consum                                   129062</v>
          </cell>
          <cell r="D2566">
            <v>-15708559.789999999</v>
          </cell>
          <cell r="E2566">
            <v>-15708559.789999999</v>
          </cell>
          <cell r="F2566">
            <v>0</v>
          </cell>
          <cell r="G2566">
            <v>0</v>
          </cell>
          <cell r="H2566">
            <v>0</v>
          </cell>
          <cell r="I2566">
            <v>0</v>
          </cell>
          <cell r="J2566">
            <v>0</v>
          </cell>
          <cell r="K2566">
            <v>-15708559.789999999</v>
          </cell>
        </row>
        <row r="2567">
          <cell r="B2567">
            <v>129066</v>
          </cell>
          <cell r="C2567" t="str">
            <v>Res Rec Indirect Other                                      129066</v>
          </cell>
          <cell r="D2567">
            <v>-8396713.3399999999</v>
          </cell>
          <cell r="E2567">
            <v>-8396713.3399999999</v>
          </cell>
          <cell r="F2567">
            <v>0</v>
          </cell>
          <cell r="G2567">
            <v>0</v>
          </cell>
          <cell r="H2567">
            <v>0</v>
          </cell>
          <cell r="I2567">
            <v>0</v>
          </cell>
          <cell r="J2567">
            <v>0</v>
          </cell>
          <cell r="K2567">
            <v>-8396713.3399999999</v>
          </cell>
        </row>
        <row r="2568">
          <cell r="B2568" t="str">
            <v>R_C4c_RIB_5c_REC</v>
          </cell>
          <cell r="C2568" t="str">
            <v>Other Consumer Loans                                        R_C4c_RIB_5c_REC</v>
          </cell>
          <cell r="D2568">
            <v>-47542598.629999995</v>
          </cell>
          <cell r="E2568">
            <v>-47542598.629999995</v>
          </cell>
          <cell r="F2568">
            <v>0</v>
          </cell>
          <cell r="G2568">
            <v>0</v>
          </cell>
          <cell r="H2568">
            <v>0</v>
          </cell>
          <cell r="I2568">
            <v>0</v>
          </cell>
          <cell r="J2568">
            <v>0</v>
          </cell>
          <cell r="K2568">
            <v>-47542598.629999995</v>
          </cell>
        </row>
        <row r="2569">
          <cell r="B2569" t="str">
            <v>R_C4c_RIB_6_REC</v>
          </cell>
          <cell r="C2569" t="str">
            <v>To Foreign Govts And Official Inst                          R_C4c_RIB_6_REC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  <cell r="H2569">
            <v>0</v>
          </cell>
          <cell r="I2569">
            <v>0</v>
          </cell>
          <cell r="J2569">
            <v>0</v>
          </cell>
          <cell r="K2569">
            <v>0</v>
          </cell>
        </row>
        <row r="2570">
          <cell r="B2570" t="str">
            <v>R_C4c_RIB_7_REC</v>
          </cell>
          <cell r="C2570" t="str">
            <v>All Other Loans                                             R_C4c_RIB_7_REC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</row>
        <row r="2571">
          <cell r="B2571" t="str">
            <v>R_C4c_RIB_8a_REC</v>
          </cell>
          <cell r="C2571" t="str">
            <v>Leases To Individuals                                       R_C4c_RIB_8a_REC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</row>
        <row r="2572">
          <cell r="B2572" t="str">
            <v>R_C4c_RIB_8b_REC</v>
          </cell>
          <cell r="C2572" t="str">
            <v>All Other Leases                                            R_C4c_RIB_8b_REC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</row>
        <row r="2573">
          <cell r="B2573" t="str">
            <v>R_C4c_RIB_4605_REC</v>
          </cell>
          <cell r="C2573" t="str">
            <v>Loan Recovery                                               R_C4c_RIB_4605_REC</v>
          </cell>
          <cell r="D2573">
            <v>-734690319.08999991</v>
          </cell>
          <cell r="E2573">
            <v>-734690319.08999991</v>
          </cell>
          <cell r="F2573">
            <v>0</v>
          </cell>
          <cell r="G2573">
            <v>0</v>
          </cell>
          <cell r="H2573">
            <v>0</v>
          </cell>
          <cell r="I2573">
            <v>0</v>
          </cell>
          <cell r="J2573">
            <v>0</v>
          </cell>
          <cell r="K2573">
            <v>-734690319.08999991</v>
          </cell>
        </row>
        <row r="2574">
          <cell r="B2574">
            <v>109756</v>
          </cell>
          <cell r="C2574" t="str">
            <v>C-Off 1-4 Fam Constr Afs                                    109756</v>
          </cell>
          <cell r="D2574">
            <v>4292819.1100000003</v>
          </cell>
          <cell r="E2574">
            <v>4292819.1100000003</v>
          </cell>
          <cell r="F2574">
            <v>0</v>
          </cell>
          <cell r="G2574">
            <v>0</v>
          </cell>
          <cell r="H2574">
            <v>0</v>
          </cell>
          <cell r="I2574">
            <v>0</v>
          </cell>
          <cell r="J2574">
            <v>0</v>
          </cell>
          <cell r="K2574">
            <v>4292819.1100000003</v>
          </cell>
        </row>
        <row r="2575">
          <cell r="B2575" t="str">
            <v>R_C4c_RIB_1a1_CO</v>
          </cell>
          <cell r="C2575" t="str">
            <v>1-4 Resi Const Loans                                        R_C4c_RIB_1a1_CO</v>
          </cell>
          <cell r="D2575">
            <v>4292819.1100000003</v>
          </cell>
          <cell r="E2575">
            <v>4292819.1100000003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4292819.1100000003</v>
          </cell>
        </row>
        <row r="2576">
          <cell r="B2576" t="str">
            <v>R_C4c_RIB_1a2_CO</v>
          </cell>
          <cell r="C2576" t="str">
            <v>Other Const And Land Loans                                  R_C4c_RIB_1a2_CO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0</v>
          </cell>
          <cell r="J2576">
            <v>0</v>
          </cell>
          <cell r="K2576">
            <v>0</v>
          </cell>
        </row>
        <row r="2577">
          <cell r="B2577" t="str">
            <v>R_C4c_RIB_1b_CO</v>
          </cell>
          <cell r="C2577" t="str">
            <v>Secured By Farmland                                         R_C4c_RIB_1b_CO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  <cell r="H2577">
            <v>0</v>
          </cell>
          <cell r="I2577">
            <v>0</v>
          </cell>
          <cell r="J2577">
            <v>0</v>
          </cell>
          <cell r="K2577">
            <v>0</v>
          </cell>
        </row>
        <row r="2578">
          <cell r="B2578">
            <v>109002</v>
          </cell>
          <cell r="C2578" t="str">
            <v>Res He - Revolving                                          109002</v>
          </cell>
          <cell r="D2578">
            <v>150986305.68000001</v>
          </cell>
          <cell r="E2578">
            <v>150986305.68000001</v>
          </cell>
          <cell r="F2578">
            <v>0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150986305.68000001</v>
          </cell>
        </row>
        <row r="2579">
          <cell r="B2579">
            <v>109022</v>
          </cell>
          <cell r="C2579" t="str">
            <v>Res Chgoff He Revolv Pic                                    109022</v>
          </cell>
          <cell r="D2579">
            <v>7937401.4900000002</v>
          </cell>
          <cell r="E2579">
            <v>7937401.4900000002</v>
          </cell>
          <cell r="F2579">
            <v>0</v>
          </cell>
          <cell r="G2579">
            <v>0</v>
          </cell>
          <cell r="H2579">
            <v>0</v>
          </cell>
          <cell r="I2579">
            <v>0</v>
          </cell>
          <cell r="J2579">
            <v>0</v>
          </cell>
          <cell r="K2579">
            <v>7937401.4900000002</v>
          </cell>
        </row>
        <row r="2580">
          <cell r="B2580" t="str">
            <v>R_C4c_RIB_1c1_CO</v>
          </cell>
          <cell r="C2580" t="str">
            <v>Revolving 1-4 Resi Loc                                      R_C4c_RIB_1c1_CO</v>
          </cell>
          <cell r="D2580">
            <v>158923707.17000002</v>
          </cell>
          <cell r="E2580">
            <v>158923707.17000002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158923707.17000002</v>
          </cell>
        </row>
        <row r="2581">
          <cell r="B2581">
            <v>108001</v>
          </cell>
          <cell r="C2581" t="str">
            <v>Res 1 Lien He-Closed End                                    108001</v>
          </cell>
          <cell r="D2581">
            <v>25969323.129999999</v>
          </cell>
          <cell r="E2581">
            <v>25969323.129999999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25969323.129999999</v>
          </cell>
        </row>
        <row r="2582">
          <cell r="B2582">
            <v>108004</v>
          </cell>
          <cell r="C2582" t="str">
            <v>Res Chgoff 1 Lien Hltv 90                                   108004</v>
          </cell>
          <cell r="D2582">
            <v>2953732.22</v>
          </cell>
          <cell r="E2582">
            <v>2953732.22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2953732.22</v>
          </cell>
        </row>
        <row r="2583">
          <cell r="B2583">
            <v>108006</v>
          </cell>
          <cell r="C2583" t="str">
            <v>Res 1 Lien Hltv Gt 100                                      108006</v>
          </cell>
          <cell r="D2583">
            <v>6192236.1200000001</v>
          </cell>
          <cell r="E2583">
            <v>6192236.1200000001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6192236.1200000001</v>
          </cell>
        </row>
        <row r="2584">
          <cell r="B2584">
            <v>108021</v>
          </cell>
          <cell r="C2584" t="str">
            <v>Res Chgoff 1 Lien He Pic                                    108021</v>
          </cell>
          <cell r="D2584">
            <v>1560218.32</v>
          </cell>
          <cell r="E2584">
            <v>1560218.32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1560218.32</v>
          </cell>
        </row>
        <row r="2585">
          <cell r="B2585">
            <v>108024</v>
          </cell>
          <cell r="C2585" t="str">
            <v>Res 1 Lien Hltv Gt 90                                       108024</v>
          </cell>
          <cell r="D2585">
            <v>38669.83</v>
          </cell>
          <cell r="E2585">
            <v>38669.83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38669.83</v>
          </cell>
        </row>
        <row r="2586">
          <cell r="B2586">
            <v>109000</v>
          </cell>
          <cell r="C2586" t="str">
            <v>Reserve Res 1-4 Fam Mtg                                     109000</v>
          </cell>
          <cell r="D2586">
            <v>466379801.67000002</v>
          </cell>
          <cell r="E2586">
            <v>466379801.67000002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466379801.67000002</v>
          </cell>
        </row>
        <row r="2587">
          <cell r="B2587">
            <v>109004</v>
          </cell>
          <cell r="C2587" t="str">
            <v>Res Hltv Gt 90                                              109004</v>
          </cell>
          <cell r="D2587">
            <v>68808256.800000012</v>
          </cell>
          <cell r="E2587">
            <v>68808256.800000012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68808256.800000012</v>
          </cell>
        </row>
        <row r="2588">
          <cell r="B2588">
            <v>109006</v>
          </cell>
          <cell r="C2588" t="str">
            <v>Res Hltv Gt 100                                             109006</v>
          </cell>
          <cell r="D2588">
            <v>38222023.289999999</v>
          </cell>
          <cell r="E2588">
            <v>38222023.289999999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38222023.289999999</v>
          </cell>
        </row>
        <row r="2589">
          <cell r="B2589">
            <v>109009</v>
          </cell>
          <cell r="C2589" t="str">
            <v>C\O Held For Sale Firsts                                    109009</v>
          </cell>
          <cell r="D2589">
            <v>22407436.27</v>
          </cell>
          <cell r="E2589">
            <v>22407436.27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22407436.27</v>
          </cell>
        </row>
        <row r="2590">
          <cell r="B2590">
            <v>109024</v>
          </cell>
          <cell r="C2590" t="str">
            <v>Res Chgoff Hltv 90                                          109024</v>
          </cell>
          <cell r="D2590">
            <v>673772.7</v>
          </cell>
          <cell r="E2590">
            <v>673772.7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673772.7</v>
          </cell>
        </row>
        <row r="2591">
          <cell r="B2591">
            <v>109026</v>
          </cell>
          <cell r="C2591" t="str">
            <v>Res Chgoff Hltv 100                                         109026</v>
          </cell>
          <cell r="D2591">
            <v>173202.28</v>
          </cell>
          <cell r="E2591">
            <v>173202.28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173202.28</v>
          </cell>
        </row>
        <row r="2592">
          <cell r="B2592">
            <v>109121</v>
          </cell>
          <cell r="C2592" t="str">
            <v>Res C-Off He Lns 1st L                                      109121</v>
          </cell>
          <cell r="D2592">
            <v>75425</v>
          </cell>
          <cell r="E2592">
            <v>75425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75425</v>
          </cell>
        </row>
        <row r="2593">
          <cell r="B2593">
            <v>109757</v>
          </cell>
          <cell r="C2593" t="str">
            <v>C-Off 1-4 Fam Perm Afs                                      109757</v>
          </cell>
          <cell r="D2593">
            <v>3061446.22</v>
          </cell>
          <cell r="E2593">
            <v>3061446.22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3061446.22</v>
          </cell>
        </row>
        <row r="2594">
          <cell r="B2594" t="str">
            <v>R_C4c_RIB_1c2a_CO</v>
          </cell>
          <cell r="C2594" t="str">
            <v>Secured By First Liens                                      R_C4c_RIB_1c2a_CO</v>
          </cell>
          <cell r="D2594">
            <v>636515543.85000002</v>
          </cell>
          <cell r="E2594">
            <v>636515543.85000002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636515543.85000002</v>
          </cell>
        </row>
        <row r="2595">
          <cell r="B2595">
            <v>108121</v>
          </cell>
          <cell r="C2595" t="str">
            <v>Res C-Off He Lns 2nd L                                      108121</v>
          </cell>
          <cell r="D2595">
            <v>27420036.059999999</v>
          </cell>
          <cell r="E2595">
            <v>27420036.059999999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27420036.059999999</v>
          </cell>
        </row>
        <row r="2596">
          <cell r="B2596">
            <v>109001</v>
          </cell>
          <cell r="C2596" t="str">
            <v>Res He - Closed End                                         109001</v>
          </cell>
          <cell r="D2596">
            <v>473728833.63</v>
          </cell>
          <cell r="E2596">
            <v>473728833.63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473728833.63</v>
          </cell>
        </row>
        <row r="2597">
          <cell r="B2597">
            <v>109007</v>
          </cell>
          <cell r="C2597" t="str">
            <v>C\O Held For Sale Seconds                                   109007</v>
          </cell>
          <cell r="D2597">
            <v>34775386.289999999</v>
          </cell>
          <cell r="E2597">
            <v>34775386.289999999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34775386.289999999</v>
          </cell>
        </row>
        <row r="2598">
          <cell r="B2598">
            <v>109021</v>
          </cell>
          <cell r="C2598" t="str">
            <v>Res Chgoff He Closed Pic                                    109021</v>
          </cell>
          <cell r="D2598">
            <v>4839266.9000000004</v>
          </cell>
          <cell r="E2598">
            <v>4839266.9000000004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4839266.9000000004</v>
          </cell>
        </row>
        <row r="2599">
          <cell r="B2599">
            <v>109124</v>
          </cell>
          <cell r="C2599" t="str">
            <v>Res C-Off He Hltv 90                                        109124</v>
          </cell>
          <cell r="D2599">
            <v>842372.07</v>
          </cell>
          <cell r="E2599">
            <v>842372.07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842372.07</v>
          </cell>
        </row>
        <row r="2600">
          <cell r="B2600">
            <v>109126</v>
          </cell>
          <cell r="C2600" t="str">
            <v>Res Chgoff Hltv 100+                                        109126</v>
          </cell>
          <cell r="D2600">
            <v>112524</v>
          </cell>
          <cell r="E2600">
            <v>112524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112524</v>
          </cell>
        </row>
        <row r="2601">
          <cell r="B2601">
            <v>109571</v>
          </cell>
          <cell r="C2601" t="str">
            <v>Chg Off Hud T 1-I/L 071                                     109571</v>
          </cell>
          <cell r="D2601">
            <v>145235.54</v>
          </cell>
          <cell r="E2601">
            <v>145235.54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145235.54</v>
          </cell>
        </row>
        <row r="2602">
          <cell r="B2602" t="str">
            <v>R_C4c_RIB_1c2b_CO</v>
          </cell>
          <cell r="C2602" t="str">
            <v>Secured By Junior Liens                                     R_C4c_RIB_1c2b_CO</v>
          </cell>
          <cell r="D2602">
            <v>541863654.49000001</v>
          </cell>
          <cell r="E2602">
            <v>541863654.49000001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541863654.49000001</v>
          </cell>
        </row>
        <row r="2603">
          <cell r="B2603">
            <v>109008</v>
          </cell>
          <cell r="C2603" t="str">
            <v>Charge-Off Multi Family                                     109008</v>
          </cell>
          <cell r="D2603">
            <v>235414971.09999999</v>
          </cell>
          <cell r="E2603">
            <v>235414971.09999999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235414971.09999999</v>
          </cell>
        </row>
        <row r="2604">
          <cell r="B2604">
            <v>129215</v>
          </cell>
          <cell r="C2604" t="str">
            <v>Fas166 Mf Cmbs C/Os                                         129215</v>
          </cell>
          <cell r="D2604">
            <v>1919479</v>
          </cell>
          <cell r="E2604">
            <v>1919479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1919479</v>
          </cell>
        </row>
        <row r="2605">
          <cell r="B2605" t="str">
            <v>R_C4c_RIB_1d_CO</v>
          </cell>
          <cell r="C2605" t="str">
            <v>Secured By Mf Resi                                          R_C4c_RIB_1d_CO</v>
          </cell>
          <cell r="D2605">
            <v>237334450.09999999</v>
          </cell>
          <cell r="E2605">
            <v>237334450.09999999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237334450.09999999</v>
          </cell>
        </row>
        <row r="2606">
          <cell r="B2606">
            <v>129932</v>
          </cell>
          <cell r="C2606" t="str">
            <v>Chrysler Cap Cre Charge-Offs                                129932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</row>
        <row r="2607">
          <cell r="B2607" t="str">
            <v>R_C4c_RIB_1e1_CO</v>
          </cell>
          <cell r="C2607" t="str">
            <v>Owner-Occupied Non-Farm Non-Resi                            R_C4c_RIB_1e1_CO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</row>
        <row r="2608">
          <cell r="B2608">
            <v>109003</v>
          </cell>
          <cell r="C2608" t="str">
            <v>Res Comm Re                                                 109003</v>
          </cell>
          <cell r="D2608">
            <v>838569236.38999999</v>
          </cell>
          <cell r="E2608">
            <v>838569236.38999999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838569236.38999999</v>
          </cell>
        </row>
        <row r="2609">
          <cell r="B2609">
            <v>109005</v>
          </cell>
          <cell r="C2609" t="str">
            <v>Res Sub-Prime Cre                                           109005</v>
          </cell>
          <cell r="D2609">
            <v>-2619</v>
          </cell>
          <cell r="E2609">
            <v>-2619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-2619</v>
          </cell>
        </row>
        <row r="2610">
          <cell r="B2610">
            <v>109023</v>
          </cell>
          <cell r="C2610" t="str">
            <v>Chgoff Commercial Re Pic                                    109023</v>
          </cell>
          <cell r="D2610">
            <v>46002865.630000003</v>
          </cell>
          <cell r="E2610">
            <v>46002865.630000003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46002865.630000003</v>
          </cell>
        </row>
        <row r="2611">
          <cell r="B2611">
            <v>129220</v>
          </cell>
          <cell r="C2611" t="str">
            <v>Fas166 Cre Cmbs C/Os                                        129220</v>
          </cell>
          <cell r="D2611">
            <v>325145</v>
          </cell>
          <cell r="E2611">
            <v>325145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325145</v>
          </cell>
        </row>
        <row r="2612">
          <cell r="B2612" t="str">
            <v>R_C4c_RIB_1e2_CO</v>
          </cell>
          <cell r="C2612" t="str">
            <v>Other Non-Farm Non-Resi                                     R_C4c_RIB_1e2_CO</v>
          </cell>
          <cell r="D2612">
            <v>884894628.01999998</v>
          </cell>
          <cell r="E2612">
            <v>884894628.01999998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884894628.01999998</v>
          </cell>
        </row>
        <row r="2613">
          <cell r="B2613" t="str">
            <v>R_C4c_RIB_1f_CO</v>
          </cell>
          <cell r="C2613" t="str">
            <v>In Foreign Offices                                          R_C4c_RIB_1f_CO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</row>
        <row r="2614">
          <cell r="B2614" t="str">
            <v>R_C4c_RIB_2a_CO</v>
          </cell>
          <cell r="C2614" t="str">
            <v>Loans To Dep Inst- To U.S. Banks                            R_C4c_RIB_2a_CO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</row>
        <row r="2615">
          <cell r="B2615" t="str">
            <v>R_C4c_RIB_2b_CO</v>
          </cell>
          <cell r="C2615" t="str">
            <v>Loans To Dep Inst- To Foreign Banks                         R_C4c_RIB_2b_CO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</row>
        <row r="2616">
          <cell r="B2616" t="str">
            <v>R_C4c_RIB_3_CO</v>
          </cell>
          <cell r="C2616" t="str">
            <v>To Finance Agri Production And Othe                         R_C4c_RIB_3_CO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</row>
        <row r="2617">
          <cell r="B2617">
            <v>129020</v>
          </cell>
          <cell r="C2617" t="str">
            <v>Res Chgoff Commer Pic                                       129020</v>
          </cell>
          <cell r="D2617">
            <v>167920784.96000001</v>
          </cell>
          <cell r="E2617">
            <v>167920784.96000001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167920784.96000001</v>
          </cell>
        </row>
        <row r="2618">
          <cell r="B2618">
            <v>129032</v>
          </cell>
          <cell r="C2618" t="str">
            <v>Chargeoffs - Comm Deposit                                   129032</v>
          </cell>
          <cell r="D2618">
            <v>11036748.890000001</v>
          </cell>
          <cell r="E2618">
            <v>11036748.890000001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11036748.890000001</v>
          </cell>
        </row>
        <row r="2619">
          <cell r="B2619">
            <v>129070</v>
          </cell>
          <cell r="C2619" t="str">
            <v>Allowance For Non-Mtg Lns                                   129070</v>
          </cell>
          <cell r="D2619">
            <v>1348351409.21</v>
          </cell>
          <cell r="E2619">
            <v>1348351409.21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1348351409.21</v>
          </cell>
        </row>
        <row r="2620">
          <cell r="B2620">
            <v>129930</v>
          </cell>
          <cell r="C2620" t="str">
            <v>Chrysler Cap Dfp Charge-Offs                                129930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</row>
        <row r="2621">
          <cell r="B2621">
            <v>129931</v>
          </cell>
          <cell r="C2621" t="str">
            <v>Chrysler Cap C&amp;I Charge-Offs                                129931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</row>
        <row r="2622">
          <cell r="B2622" t="str">
            <v>R_C4c_RIB_4a_CO</v>
          </cell>
          <cell r="C2622" t="str">
            <v>C&amp;I Loans- To U.S. Addressees                               R_C4c_RIB_4a_CO</v>
          </cell>
          <cell r="D2622">
            <v>1527308943.0599999</v>
          </cell>
          <cell r="E2622">
            <v>1527308943.0599999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1527308943.0599999</v>
          </cell>
        </row>
        <row r="2623">
          <cell r="B2623" t="str">
            <v>R_C4c_RIB_4b_CO</v>
          </cell>
          <cell r="C2623" t="str">
            <v>C&amp;I Loans- To Non-U.S. Addressees                           R_C4c_RIB_4b_CO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</row>
        <row r="2624">
          <cell r="B2624">
            <v>129160</v>
          </cell>
          <cell r="C2624" t="str">
            <v>Consumer Cc -Charge-Offs                                    129160</v>
          </cell>
          <cell r="D2624">
            <v>22295216.920000002</v>
          </cell>
          <cell r="E2624">
            <v>22295216.920000002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22295216.920000002</v>
          </cell>
        </row>
        <row r="2625">
          <cell r="B2625" t="str">
            <v>R_C4c_RIB_5a_CO</v>
          </cell>
          <cell r="C2625" t="str">
            <v>Credit Cards                                                R_C4c_RIB_5a_CO</v>
          </cell>
          <cell r="D2625">
            <v>22295216.920000002</v>
          </cell>
          <cell r="E2625">
            <v>22295216.920000002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22295216.920000002</v>
          </cell>
        </row>
        <row r="2626">
          <cell r="B2626">
            <v>106960</v>
          </cell>
          <cell r="C2626" t="str">
            <v>Mx-Drive Charge Offs                                        106960</v>
          </cell>
          <cell r="D2626">
            <v>7795009.6299999999</v>
          </cell>
          <cell r="E2626">
            <v>7795009.6299999999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7795009.6299999999</v>
          </cell>
        </row>
        <row r="2627">
          <cell r="B2627">
            <v>106961</v>
          </cell>
          <cell r="C2627" t="str">
            <v>Contra Mx-Drive Chrg-Offs                                   106961</v>
          </cell>
          <cell r="D2627">
            <v>-7795009.6299999999</v>
          </cell>
          <cell r="E2627">
            <v>-7795009.6299999999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-7795009.6299999999</v>
          </cell>
        </row>
        <row r="2628">
          <cell r="B2628">
            <v>109160</v>
          </cell>
          <cell r="C2628" t="str">
            <v>Drive Charge Offs                                           109160</v>
          </cell>
          <cell r="D2628">
            <v>232761199.25</v>
          </cell>
          <cell r="E2628">
            <v>232761199.25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232761199.25</v>
          </cell>
        </row>
        <row r="2629">
          <cell r="B2629">
            <v>129071</v>
          </cell>
          <cell r="C2629" t="str">
            <v>Res Auto Loans                                              129071</v>
          </cell>
          <cell r="D2629">
            <v>699223434.92000008</v>
          </cell>
          <cell r="E2629">
            <v>699223434.92000008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699223434.92000008</v>
          </cell>
        </row>
        <row r="2630">
          <cell r="B2630">
            <v>129074</v>
          </cell>
          <cell r="C2630" t="str">
            <v>Securitized Auto Chgoff R                                   129074</v>
          </cell>
          <cell r="D2630">
            <v>63277743.159999996</v>
          </cell>
          <cell r="E2630">
            <v>63277743.159999996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63277743.159999996</v>
          </cell>
        </row>
        <row r="2631">
          <cell r="B2631">
            <v>129078</v>
          </cell>
          <cell r="C2631" t="str">
            <v>Res Chgoff Mv Forgiv Auto                                   129078</v>
          </cell>
          <cell r="D2631">
            <v>597096.43999999994</v>
          </cell>
          <cell r="E2631">
            <v>597096.43999999994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597096.43999999994</v>
          </cell>
        </row>
        <row r="2632">
          <cell r="B2632">
            <v>129085</v>
          </cell>
          <cell r="C2632" t="str">
            <v>Res Chg Off Auto/Mob Home                                   129085</v>
          </cell>
          <cell r="D2632">
            <v>2903519.22</v>
          </cell>
          <cell r="E2632">
            <v>2903519.22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2903519.22</v>
          </cell>
        </row>
        <row r="2633">
          <cell r="B2633">
            <v>129115</v>
          </cell>
          <cell r="C2633" t="str">
            <v>Llr - Write Down - Tdr                                      129115</v>
          </cell>
          <cell r="D2633">
            <v>0</v>
          </cell>
          <cell r="E2633">
            <v>0</v>
          </cell>
          <cell r="F2633">
            <v>50832217.140000001</v>
          </cell>
          <cell r="G2633">
            <v>0</v>
          </cell>
          <cell r="H2633">
            <v>-46329761.609999999</v>
          </cell>
          <cell r="I2633">
            <v>4502455.5300000012</v>
          </cell>
          <cell r="J2633">
            <v>0</v>
          </cell>
          <cell r="K2633">
            <v>4502455.5300000012</v>
          </cell>
        </row>
        <row r="2634">
          <cell r="B2634" t="str">
            <v>R_C4c_RIB_5b_CO</v>
          </cell>
          <cell r="C2634" t="str">
            <v>Automobile Loans                                            R_C4c_RIB_5b_CO</v>
          </cell>
          <cell r="D2634">
            <v>998762992.99000013</v>
          </cell>
          <cell r="E2634">
            <v>998762992.99000013</v>
          </cell>
          <cell r="F2634">
            <v>50832217.140000001</v>
          </cell>
          <cell r="G2634">
            <v>0</v>
          </cell>
          <cell r="H2634">
            <v>-46329761.609999999</v>
          </cell>
          <cell r="I2634">
            <v>4502455.5300000012</v>
          </cell>
          <cell r="J2634">
            <v>0</v>
          </cell>
          <cell r="K2634">
            <v>1003265448.5200001</v>
          </cell>
        </row>
        <row r="2635">
          <cell r="B2635">
            <v>129022</v>
          </cell>
          <cell r="C2635" t="str">
            <v>Res Chgoff Other Cons Pic                                   129022</v>
          </cell>
          <cell r="D2635">
            <v>15538921.949999999</v>
          </cell>
          <cell r="E2635">
            <v>15538921.949999999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15538921.949999999</v>
          </cell>
        </row>
        <row r="2636">
          <cell r="B2636">
            <v>129031</v>
          </cell>
          <cell r="C2636" t="str">
            <v>Charegeoffs - Retail Dep                                    129031</v>
          </cell>
          <cell r="D2636">
            <v>53995166.240000002</v>
          </cell>
          <cell r="E2636">
            <v>53995166.240000002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53995166.240000002</v>
          </cell>
        </row>
        <row r="2637">
          <cell r="B2637">
            <v>129072</v>
          </cell>
          <cell r="C2637" t="str">
            <v>Res Other Consumer Loans                                    129072</v>
          </cell>
          <cell r="D2637">
            <v>32824085.530000001</v>
          </cell>
          <cell r="E2637">
            <v>32824085.530000001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32824085.530000001</v>
          </cell>
        </row>
        <row r="2638">
          <cell r="B2638">
            <v>129076</v>
          </cell>
          <cell r="C2638" t="str">
            <v>Res Chgoff Indirect Other                                   129076</v>
          </cell>
          <cell r="D2638">
            <v>38981428.840000004</v>
          </cell>
          <cell r="E2638">
            <v>38981428.840000004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38981428.840000004</v>
          </cell>
        </row>
        <row r="2639">
          <cell r="B2639">
            <v>129099</v>
          </cell>
          <cell r="C2639" t="str">
            <v>Res Chg Off Other                                           129099</v>
          </cell>
          <cell r="D2639">
            <v>37187489.159999996</v>
          </cell>
          <cell r="E2639">
            <v>37187489.159999996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37187489.159999996</v>
          </cell>
        </row>
        <row r="2640">
          <cell r="B2640" t="str">
            <v>R_C4c_RIB_5c_CO</v>
          </cell>
          <cell r="C2640" t="str">
            <v>Other Consumer Loans                                        R_C4c_RIB_5c_CO</v>
          </cell>
          <cell r="D2640">
            <v>178527091.72</v>
          </cell>
          <cell r="E2640">
            <v>178527091.72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178527091.72</v>
          </cell>
        </row>
        <row r="2641">
          <cell r="B2641" t="str">
            <v>R_C4c_RIB_6_CO</v>
          </cell>
          <cell r="C2641" t="str">
            <v>To Foreign Govts And Official Inst                          R_C4c_RIB_6_CO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</row>
        <row r="2642">
          <cell r="B2642">
            <v>129025</v>
          </cell>
          <cell r="C2642" t="str">
            <v>Closed Swap Chargeoffs                                      129025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</row>
        <row r="2643">
          <cell r="B2643" t="str">
            <v>R_C4c_RIB_7_CO</v>
          </cell>
          <cell r="C2643" t="str">
            <v>All Other Loans                                             R_C4c_RIB_7_CO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</row>
        <row r="2644">
          <cell r="B2644" t="str">
            <v>R_C4c_RIB_8a_CO</v>
          </cell>
          <cell r="C2644" t="str">
            <v>Leases To Individuals                                       R_C4c_RIB_8a_CO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</row>
        <row r="2645">
          <cell r="B2645" t="str">
            <v>R_C4c_RIB_8b_CO</v>
          </cell>
          <cell r="C2645" t="str">
            <v>All Other Leases                                            R_C4c_RIB_8b_CO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</row>
        <row r="2646">
          <cell r="B2646" t="str">
            <v>R_C4c_RIB_4635_CO</v>
          </cell>
          <cell r="C2646" t="str">
            <v>Loan Chargeoffs                                             R_C4c_RIB_4635_CO</v>
          </cell>
          <cell r="D2646">
            <v>5190719047.4300003</v>
          </cell>
          <cell r="E2646">
            <v>5190719047.4300003</v>
          </cell>
          <cell r="F2646">
            <v>50832217.140000001</v>
          </cell>
          <cell r="G2646">
            <v>0</v>
          </cell>
          <cell r="H2646">
            <v>-46329761.609999999</v>
          </cell>
          <cell r="I2646">
            <v>4502455.5300000012</v>
          </cell>
          <cell r="J2646">
            <v>0</v>
          </cell>
          <cell r="K2646">
            <v>5195221502.96</v>
          </cell>
        </row>
        <row r="2647">
          <cell r="B2647">
            <v>109010</v>
          </cell>
          <cell r="C2647" t="str">
            <v>Spec Reserve Fas 114                                        109010</v>
          </cell>
          <cell r="D2647">
            <v>-218312655.78</v>
          </cell>
          <cell r="E2647">
            <v>-218312655.78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-218312655.78</v>
          </cell>
        </row>
        <row r="2648">
          <cell r="B2648">
            <v>109100</v>
          </cell>
          <cell r="C2648" t="str">
            <v>Allow For Mortgage Loans                                    109100</v>
          </cell>
          <cell r="D2648">
            <v>-2773196676.4000001</v>
          </cell>
          <cell r="E2648">
            <v>-2773196676.4000001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-2773196676.4000001</v>
          </cell>
        </row>
        <row r="2649">
          <cell r="B2649">
            <v>129080</v>
          </cell>
          <cell r="C2649" t="str">
            <v>Spec Res - Non Mort Ln                                      129080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</row>
        <row r="2650">
          <cell r="B2650">
            <v>129100</v>
          </cell>
          <cell r="C2650" t="str">
            <v>Allow For Non Mtg Lns                                       129100</v>
          </cell>
          <cell r="D2650">
            <v>-2289849051.5999999</v>
          </cell>
          <cell r="E2650">
            <v>-2289849051.5999999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-2289849051.5999999</v>
          </cell>
        </row>
        <row r="2651">
          <cell r="B2651">
            <v>129102</v>
          </cell>
          <cell r="C2651" t="str">
            <v>Loan Loss Reserve - Com                                     129102</v>
          </cell>
          <cell r="D2651">
            <v>0</v>
          </cell>
          <cell r="E2651">
            <v>0</v>
          </cell>
          <cell r="F2651">
            <v>-34630879.780000001</v>
          </cell>
          <cell r="G2651">
            <v>0</v>
          </cell>
          <cell r="H2651">
            <v>34630879.780000001</v>
          </cell>
          <cell r="I2651">
            <v>0</v>
          </cell>
          <cell r="J2651">
            <v>0</v>
          </cell>
          <cell r="K2651">
            <v>0</v>
          </cell>
        </row>
        <row r="2652">
          <cell r="B2652">
            <v>129103</v>
          </cell>
          <cell r="C2652" t="str">
            <v>Floor Plan Reserve                                          129103</v>
          </cell>
          <cell r="D2652">
            <v>0</v>
          </cell>
          <cell r="E2652">
            <v>0</v>
          </cell>
          <cell r="F2652">
            <v>-176850</v>
          </cell>
          <cell r="G2652">
            <v>0</v>
          </cell>
          <cell r="H2652">
            <v>0</v>
          </cell>
          <cell r="I2652">
            <v>-176850</v>
          </cell>
          <cell r="J2652">
            <v>0</v>
          </cell>
          <cell r="K2652">
            <v>-176850</v>
          </cell>
        </row>
        <row r="2653">
          <cell r="B2653">
            <v>129104</v>
          </cell>
          <cell r="C2653" t="str">
            <v>Term Debt Reserve                                           129104</v>
          </cell>
          <cell r="D2653">
            <v>0</v>
          </cell>
          <cell r="E2653">
            <v>0</v>
          </cell>
          <cell r="F2653">
            <v>-415000</v>
          </cell>
          <cell r="G2653">
            <v>0</v>
          </cell>
          <cell r="H2653">
            <v>0</v>
          </cell>
          <cell r="I2653">
            <v>-415000</v>
          </cell>
          <cell r="J2653">
            <v>0</v>
          </cell>
          <cell r="K2653">
            <v>-415000</v>
          </cell>
        </row>
        <row r="2654">
          <cell r="B2654">
            <v>129106</v>
          </cell>
          <cell r="C2654" t="str">
            <v>Real Estate Reserve                                         129106</v>
          </cell>
          <cell r="D2654">
            <v>0</v>
          </cell>
          <cell r="E2654">
            <v>0</v>
          </cell>
          <cell r="F2654">
            <v>-86870</v>
          </cell>
          <cell r="G2654">
            <v>0</v>
          </cell>
          <cell r="H2654">
            <v>0</v>
          </cell>
          <cell r="I2654">
            <v>-86870</v>
          </cell>
          <cell r="J2654">
            <v>0</v>
          </cell>
          <cell r="K2654">
            <v>-86870</v>
          </cell>
        </row>
        <row r="2655">
          <cell r="B2655">
            <v>129107</v>
          </cell>
          <cell r="C2655" t="str">
            <v>Working Capital Reserve                                     129107</v>
          </cell>
          <cell r="D2655">
            <v>0</v>
          </cell>
          <cell r="E2655">
            <v>0</v>
          </cell>
          <cell r="F2655">
            <v>-328400</v>
          </cell>
          <cell r="G2655">
            <v>0</v>
          </cell>
          <cell r="H2655">
            <v>0</v>
          </cell>
          <cell r="I2655">
            <v>-328400</v>
          </cell>
          <cell r="J2655">
            <v>0</v>
          </cell>
          <cell r="K2655">
            <v>-328400</v>
          </cell>
        </row>
        <row r="2656">
          <cell r="B2656">
            <v>129109</v>
          </cell>
          <cell r="C2656" t="str">
            <v>Lines Of Credit Reserve                                     129109</v>
          </cell>
          <cell r="D2656">
            <v>0</v>
          </cell>
          <cell r="E2656">
            <v>0</v>
          </cell>
          <cell r="F2656">
            <v>-15900</v>
          </cell>
          <cell r="G2656">
            <v>0</v>
          </cell>
          <cell r="H2656">
            <v>0</v>
          </cell>
          <cell r="I2656">
            <v>-15900</v>
          </cell>
          <cell r="J2656">
            <v>0</v>
          </cell>
          <cell r="K2656">
            <v>-15900</v>
          </cell>
        </row>
        <row r="2657">
          <cell r="B2657">
            <v>129110</v>
          </cell>
          <cell r="C2657" t="str">
            <v>Real Estate Reserve - Construction                          129110</v>
          </cell>
          <cell r="D2657">
            <v>0</v>
          </cell>
          <cell r="E2657">
            <v>0</v>
          </cell>
          <cell r="F2657">
            <v>-12880</v>
          </cell>
          <cell r="G2657">
            <v>0</v>
          </cell>
          <cell r="H2657">
            <v>0</v>
          </cell>
          <cell r="I2657">
            <v>-12880</v>
          </cell>
          <cell r="J2657">
            <v>0</v>
          </cell>
          <cell r="K2657">
            <v>-12880</v>
          </cell>
        </row>
        <row r="2658">
          <cell r="B2658">
            <v>129111</v>
          </cell>
          <cell r="C2658" t="str">
            <v>Loan Loss Reserve-Gen Unsecured                             129111</v>
          </cell>
          <cell r="D2658">
            <v>0</v>
          </cell>
          <cell r="E2658">
            <v>0</v>
          </cell>
          <cell r="F2658">
            <v>-16490000</v>
          </cell>
          <cell r="G2658">
            <v>0</v>
          </cell>
          <cell r="H2658">
            <v>9460019.9499999993</v>
          </cell>
          <cell r="I2658">
            <v>-7029980.0500000007</v>
          </cell>
          <cell r="J2658">
            <v>0</v>
          </cell>
          <cell r="K2658">
            <v>-7029980.0500000007</v>
          </cell>
        </row>
        <row r="2659">
          <cell r="B2659">
            <v>129112</v>
          </cell>
          <cell r="C2659" t="str">
            <v>Loan Loss Res-General Revolving                             129112</v>
          </cell>
          <cell r="D2659">
            <v>0</v>
          </cell>
          <cell r="E2659">
            <v>0</v>
          </cell>
          <cell r="F2659">
            <v>-186700000</v>
          </cell>
          <cell r="G2659">
            <v>0</v>
          </cell>
          <cell r="H2659">
            <v>137332041.68000001</v>
          </cell>
          <cell r="I2659">
            <v>-49367958.319999993</v>
          </cell>
          <cell r="J2659">
            <v>0</v>
          </cell>
          <cell r="K2659">
            <v>-49367958.319999993</v>
          </cell>
        </row>
        <row r="2660">
          <cell r="B2660">
            <v>129113</v>
          </cell>
          <cell r="C2660" t="str">
            <v>Llr Offset - Tdr                                            129113</v>
          </cell>
          <cell r="D2660">
            <v>0</v>
          </cell>
          <cell r="E2660">
            <v>0</v>
          </cell>
          <cell r="F2660">
            <v>548988907.58000004</v>
          </cell>
          <cell r="G2660">
            <v>0</v>
          </cell>
          <cell r="H2660">
            <v>-535439577.68000001</v>
          </cell>
          <cell r="I2660">
            <v>13549329.900000036</v>
          </cell>
          <cell r="J2660">
            <v>0</v>
          </cell>
          <cell r="K2660">
            <v>13549329.900000036</v>
          </cell>
        </row>
        <row r="2661">
          <cell r="B2661">
            <v>129114</v>
          </cell>
          <cell r="C2661" t="str">
            <v>Llr - Tdr                                                   129114</v>
          </cell>
          <cell r="D2661">
            <v>0</v>
          </cell>
          <cell r="E2661">
            <v>0</v>
          </cell>
          <cell r="F2661">
            <v>-548988907.58000004</v>
          </cell>
          <cell r="G2661">
            <v>0</v>
          </cell>
          <cell r="H2661">
            <v>535439577.68000001</v>
          </cell>
          <cell r="I2661">
            <v>-13549329.900000036</v>
          </cell>
          <cell r="J2661">
            <v>0</v>
          </cell>
          <cell r="K2661">
            <v>-13549329.900000036</v>
          </cell>
        </row>
        <row r="2662">
          <cell r="B2662">
            <v>129117</v>
          </cell>
          <cell r="C2662" t="str">
            <v>Loan Loss Reserve - Gov                                    129117</v>
          </cell>
          <cell r="D2662">
            <v>0</v>
          </cell>
          <cell r="E2662">
            <v>0</v>
          </cell>
          <cell r="F2662">
            <v>-15602.94</v>
          </cell>
          <cell r="G2662">
            <v>0</v>
          </cell>
          <cell r="H2662">
            <v>14268.74</v>
          </cell>
          <cell r="I2662">
            <v>-1334.2000000000007</v>
          </cell>
          <cell r="J2662">
            <v>0</v>
          </cell>
          <cell r="K2662">
            <v>-1334.2000000000007</v>
          </cell>
        </row>
        <row r="2663">
          <cell r="B2663" t="str">
            <v>R_C4c_RIB_Allow</v>
          </cell>
          <cell r="C2663" t="str">
            <v>General And Specific Allowance                              R_C4c_RIB_Allow</v>
          </cell>
          <cell r="D2663">
            <v>-5281358383.7800007</v>
          </cell>
          <cell r="E2663">
            <v>-5281358383.7800007</v>
          </cell>
          <cell r="F2663">
            <v>-238872382.71999997</v>
          </cell>
          <cell r="G2663">
            <v>0</v>
          </cell>
          <cell r="H2663">
            <v>181437210.15000004</v>
          </cell>
          <cell r="I2663">
            <v>-57435172.569999933</v>
          </cell>
          <cell r="J2663">
            <v>0</v>
          </cell>
          <cell r="K2663">
            <v>-5338793556.3500004</v>
          </cell>
        </row>
        <row r="2664">
          <cell r="B2664">
            <v>129081</v>
          </cell>
          <cell r="C2664" t="str">
            <v>Loss Prov - Specific                                        129081</v>
          </cell>
          <cell r="D2664">
            <v>0</v>
          </cell>
          <cell r="E2664">
            <v>0</v>
          </cell>
          <cell r="F2664">
            <v>-611193252.50999999</v>
          </cell>
          <cell r="G2664">
            <v>0</v>
          </cell>
          <cell r="H2664">
            <v>646278265.66999996</v>
          </cell>
          <cell r="I2664">
            <v>35085013.159999967</v>
          </cell>
          <cell r="J2664">
            <v>0</v>
          </cell>
          <cell r="K2664">
            <v>35085013.159999967</v>
          </cell>
        </row>
        <row r="2665">
          <cell r="B2665">
            <v>129101</v>
          </cell>
          <cell r="C2665" t="str">
            <v>Loss - Provisions                                           129101</v>
          </cell>
          <cell r="D2665">
            <v>0</v>
          </cell>
          <cell r="E2665">
            <v>0</v>
          </cell>
          <cell r="F2665">
            <v>-1849544838.74</v>
          </cell>
          <cell r="G2665">
            <v>0</v>
          </cell>
          <cell r="H2665">
            <v>1582130621.74</v>
          </cell>
          <cell r="I2665">
            <v>-267414217</v>
          </cell>
          <cell r="J2665">
            <v>0</v>
          </cell>
          <cell r="K2665">
            <v>-267414217</v>
          </cell>
        </row>
        <row r="2666">
          <cell r="B2666" t="str">
            <v>R_C4c_3123</v>
          </cell>
          <cell r="C2666" t="str">
            <v>Allowance For Loan Losses                                   R_C4c_3123</v>
          </cell>
          <cell r="D2666">
            <v>-825329655.44000053</v>
          </cell>
          <cell r="E2666">
            <v>-825329655.44000053</v>
          </cell>
          <cell r="F2666">
            <v>-2648778256.8299999</v>
          </cell>
          <cell r="G2666">
            <v>0</v>
          </cell>
          <cell r="H2666">
            <v>2363516335.9499998</v>
          </cell>
          <cell r="I2666">
            <v>-285261920.88000011</v>
          </cell>
          <cell r="J2666">
            <v>0</v>
          </cell>
          <cell r="K2666">
            <v>-1110591576.3200006</v>
          </cell>
        </row>
        <row r="2667">
          <cell r="B2667" t="str">
            <v>R_C4d_B529</v>
          </cell>
          <cell r="C2667" t="str">
            <v>Loans, Net Of Unearned Inc And All                          R_C4d_B529</v>
          </cell>
          <cell r="D2667">
            <v>50452781711.089989</v>
          </cell>
          <cell r="E2667">
            <v>50752295505.30999</v>
          </cell>
          <cell r="F2667">
            <v>22199030963.339996</v>
          </cell>
          <cell r="G2667">
            <v>0</v>
          </cell>
          <cell r="H2667">
            <v>300404400.08999968</v>
          </cell>
          <cell r="I2667">
            <v>22499435363.429996</v>
          </cell>
          <cell r="J2667">
            <v>-299707123.22000003</v>
          </cell>
          <cell r="K2667">
            <v>72952023745.519989</v>
          </cell>
        </row>
        <row r="2668">
          <cell r="B2668" t="str">
            <v>R_C4</v>
          </cell>
          <cell r="C2668" t="str">
            <v>Loans And Lease Fin Receivables                             R_C4</v>
          </cell>
          <cell r="D2668">
            <v>50531776441.089989</v>
          </cell>
          <cell r="E2668">
            <v>50831290235.30999</v>
          </cell>
          <cell r="F2668">
            <v>22370497460.469997</v>
          </cell>
          <cell r="G2668">
            <v>0</v>
          </cell>
          <cell r="H2668">
            <v>300404400.08999968</v>
          </cell>
          <cell r="I2668">
            <v>22670901860.559998</v>
          </cell>
          <cell r="J2668">
            <v>-299707123.22000003</v>
          </cell>
          <cell r="K2668">
            <v>73202484972.649994</v>
          </cell>
        </row>
        <row r="2669">
          <cell r="B2669" t="str">
            <v>R_CD1_3531</v>
          </cell>
          <cell r="C2669" t="str">
            <v>U.S. Treasury Securities                                    R_CD1_3531</v>
          </cell>
          <cell r="D2669">
            <v>0</v>
          </cell>
          <cell r="E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</row>
        <row r="2670">
          <cell r="B2670">
            <v>146200</v>
          </cell>
          <cell r="C2670" t="str">
            <v>Deriv Unrlzd Gain- Cust                                     146200</v>
          </cell>
          <cell r="D2670">
            <v>171838551.24000001</v>
          </cell>
          <cell r="E2670">
            <v>171838551.24000001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171838551.24000001</v>
          </cell>
        </row>
        <row r="2671">
          <cell r="B2671">
            <v>146202</v>
          </cell>
          <cell r="C2671" t="str">
            <v>Deriv Nett Adj- Contra Asset- Cust                          146202</v>
          </cell>
          <cell r="D2671">
            <v>-12199394.18</v>
          </cell>
          <cell r="E2671">
            <v>-12199394.18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-12199394.18</v>
          </cell>
        </row>
        <row r="2672">
          <cell r="B2672">
            <v>146205</v>
          </cell>
          <cell r="C2672" t="str">
            <v>Deriv Cva- Contra Asset- Cust                               146205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</row>
        <row r="2673">
          <cell r="B2673">
            <v>146207</v>
          </cell>
          <cell r="C2673" t="str">
            <v>Fx Cva- Contra Asset- Cust                                  146207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</row>
        <row r="2674">
          <cell r="B2674">
            <v>146208</v>
          </cell>
          <cell r="C2674" t="str">
            <v>Cad Irs Cva- Contra Asset- Cust                             146208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</row>
        <row r="2675">
          <cell r="B2675">
            <v>146300</v>
          </cell>
          <cell r="C2675" t="str">
            <v>Deriv Unrlzd Gain- Sntdr                                    146300</v>
          </cell>
          <cell r="D2675">
            <v>4962556.3</v>
          </cell>
          <cell r="E2675">
            <v>4962556.3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4962556.3</v>
          </cell>
        </row>
        <row r="2676">
          <cell r="B2676">
            <v>146350</v>
          </cell>
          <cell r="C2676" t="str">
            <v>Deriv Nett Adj- Contra Asset- Sntdr                         146350</v>
          </cell>
          <cell r="D2676">
            <v>-2285779.4500000002</v>
          </cell>
          <cell r="E2676">
            <v>-2285779.4500000002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-2285779.4500000002</v>
          </cell>
        </row>
        <row r="2677">
          <cell r="B2677">
            <v>146351</v>
          </cell>
          <cell r="C2677" t="str">
            <v>Unrlzd Gain Der-Bansan Ny                                   146351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</row>
        <row r="2678">
          <cell r="B2678">
            <v>146355</v>
          </cell>
          <cell r="C2678" t="str">
            <v>Deriv Nett Adj- Cont Asst- Sntdr Ny                         146355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</row>
        <row r="2679">
          <cell r="B2679">
            <v>146360</v>
          </cell>
          <cell r="C2679" t="str">
            <v>Deriv Nett Adj- Contra Asset- Abbey                         146360</v>
          </cell>
          <cell r="D2679">
            <v>-15083937.82</v>
          </cell>
          <cell r="E2679">
            <v>-15083937.82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-15083937.82</v>
          </cell>
        </row>
        <row r="2680">
          <cell r="B2680">
            <v>146400</v>
          </cell>
          <cell r="C2680" t="str">
            <v>Unrlzd Gain Pos Ccs Sntdr                                   146400</v>
          </cell>
          <cell r="D2680">
            <v>1280520.32</v>
          </cell>
          <cell r="E2680">
            <v>1280520.32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1280520.32</v>
          </cell>
        </row>
        <row r="2681">
          <cell r="B2681">
            <v>146401</v>
          </cell>
          <cell r="C2681" t="str">
            <v>Unrlzd Gain Pos Ccs Cust                                    146401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</row>
        <row r="2682">
          <cell r="B2682">
            <v>146422</v>
          </cell>
          <cell r="C2682" t="str">
            <v>Fx Opt Prem Pend Rec-Cust                                   146422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</row>
        <row r="2683">
          <cell r="B2683">
            <v>146424</v>
          </cell>
          <cell r="C2683" t="str">
            <v>Fx Opt Prem Pend Rec-Std                                    146424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</row>
        <row r="2684">
          <cell r="B2684">
            <v>146426</v>
          </cell>
          <cell r="C2684" t="str">
            <v>Fx Opt Prem Pend Rec-Port                                   146426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</row>
        <row r="2685">
          <cell r="B2685">
            <v>146500</v>
          </cell>
          <cell r="C2685" t="str">
            <v>Fx Cva- Contra Asset- Sntdr                                 146500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</row>
        <row r="2686">
          <cell r="B2686">
            <v>146536</v>
          </cell>
          <cell r="C2686" t="str">
            <v>Deriv Unrlzd Gain- Abbey                                    146536</v>
          </cell>
          <cell r="D2686">
            <v>40978534.090000004</v>
          </cell>
          <cell r="E2686">
            <v>40978534.090000004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40978534.090000004</v>
          </cell>
        </row>
        <row r="2687">
          <cell r="B2687">
            <v>146601</v>
          </cell>
          <cell r="C2687" t="str">
            <v>Unrlzd Gain-Cad Irs                                         146601</v>
          </cell>
          <cell r="D2687">
            <v>17713.18</v>
          </cell>
          <cell r="E2687">
            <v>17713.18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17713.18</v>
          </cell>
        </row>
        <row r="2688">
          <cell r="B2688">
            <v>146602</v>
          </cell>
          <cell r="C2688" t="str">
            <v>Unrlzd Gain-Cad Irs-Abbey                                   146602</v>
          </cell>
          <cell r="D2688">
            <v>439857.58</v>
          </cell>
          <cell r="E2688">
            <v>439857.58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439857.58</v>
          </cell>
        </row>
        <row r="2689">
          <cell r="B2689">
            <v>180200</v>
          </cell>
          <cell r="C2689" t="str">
            <v>Fx Unrlzd Gain- Cust                                        180200</v>
          </cell>
          <cell r="D2689">
            <v>5078541.47</v>
          </cell>
          <cell r="E2689">
            <v>5078541.47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5078541.47</v>
          </cell>
        </row>
        <row r="2690">
          <cell r="B2690">
            <v>180205</v>
          </cell>
          <cell r="C2690" t="str">
            <v>Unreal Fx Gain/Loss Open Contracts                          180205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</row>
        <row r="2691">
          <cell r="B2691">
            <v>180410</v>
          </cell>
          <cell r="C2691" t="str">
            <v>Fx Unrlzd Gain- Sntdr                                       180410</v>
          </cell>
          <cell r="D2691">
            <v>3956263.73</v>
          </cell>
          <cell r="E2691">
            <v>3956263.73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3956263.73</v>
          </cell>
        </row>
        <row r="2692">
          <cell r="B2692">
            <v>180412</v>
          </cell>
          <cell r="C2692" t="str">
            <v>Fx Unrlzd Gain- Abbey                                       180412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</row>
        <row r="2693">
          <cell r="B2693">
            <v>246501</v>
          </cell>
          <cell r="C2693" t="str">
            <v>Fx Cva Loss                                                 246501</v>
          </cell>
          <cell r="D2693">
            <v>13430.47</v>
          </cell>
          <cell r="E2693">
            <v>13430.47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13430.47</v>
          </cell>
        </row>
        <row r="2694">
          <cell r="B2694">
            <v>246502</v>
          </cell>
          <cell r="C2694" t="str">
            <v>Cad Irs Cva Loss                                            246502</v>
          </cell>
          <cell r="D2694">
            <v>45149.48</v>
          </cell>
          <cell r="E2694">
            <v>45149.48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45149.48</v>
          </cell>
        </row>
        <row r="2695">
          <cell r="B2695">
            <v>246503</v>
          </cell>
          <cell r="C2695" t="str">
            <v>Derivative Cva Loss                                         246503</v>
          </cell>
          <cell r="D2695">
            <v>11073634.26</v>
          </cell>
          <cell r="E2695">
            <v>11073634.26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11073634.26</v>
          </cell>
        </row>
        <row r="2696">
          <cell r="B2696" t="str">
            <v>R_CD11_3543</v>
          </cell>
          <cell r="C2696" t="str">
            <v>Derivatives With A Pos Fv                                   R_CD11_3543</v>
          </cell>
          <cell r="D2696">
            <v>187851212.25000006</v>
          </cell>
          <cell r="E2696">
            <v>187851212.25000006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187851212.25000006</v>
          </cell>
        </row>
        <row r="2697">
          <cell r="B2697" t="str">
            <v>R_CD2_3532</v>
          </cell>
          <cell r="C2697" t="str">
            <v>Us Gov Ag Obligations Exclude Mbs                           R_CD2_3532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</row>
        <row r="2698">
          <cell r="B2698" t="str">
            <v>R_CD3_3533</v>
          </cell>
          <cell r="C2698" t="str">
            <v>Sec Issued By States And Pol                                R_CD3_3533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</row>
        <row r="2699">
          <cell r="B2699">
            <v>146103</v>
          </cell>
          <cell r="C2699" t="str">
            <v>Mbs Trading Security                                        146103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</row>
        <row r="2700">
          <cell r="B2700" t="str">
            <v>R_CD4a_G379</v>
          </cell>
          <cell r="C2700" t="str">
            <v>Resi Mtg Pt Sec Fnma,Fhlmc,Gnma                             R_CD4a_G379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</row>
        <row r="2701">
          <cell r="B2701">
            <v>146104</v>
          </cell>
          <cell r="C2701" t="str">
            <v>Closed Cmo - Trading Acco                                   146104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</row>
        <row r="2702">
          <cell r="B2702" t="str">
            <v>R_CD4b_G380</v>
          </cell>
          <cell r="C2702" t="str">
            <v>Other Mbs Include Cmo, Remic                                R_CD4b_G380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</row>
        <row r="2703">
          <cell r="B2703" t="str">
            <v>R_CD4c_G381</v>
          </cell>
          <cell r="C2703" t="str">
            <v>All Other Resi Mbs                                          R_CD4c_G381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</row>
        <row r="2704">
          <cell r="B2704" t="str">
            <v>R_CD4d_K197</v>
          </cell>
          <cell r="C2704" t="str">
            <v>Comm Mbs Fnma, Fhlmc, Gnma                                  R_CD4d_K197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</row>
        <row r="2705">
          <cell r="B2705" t="str">
            <v>R_CD4e_K198</v>
          </cell>
          <cell r="C2705" t="str">
            <v>All Other Commercial Mbs                                    R_CD4e_K198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</row>
        <row r="2706">
          <cell r="B2706" t="str">
            <v>R_CD4</v>
          </cell>
          <cell r="C2706" t="str">
            <v>Mbs                                                         R_CD4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</row>
        <row r="2707">
          <cell r="B2707" t="str">
            <v>R_CD5a1_G383</v>
          </cell>
          <cell r="C2707" t="str">
            <v>Cash                                                        R_CD5a1_G383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</row>
        <row r="2708">
          <cell r="B2708" t="str">
            <v>R_CD5a2_G384</v>
          </cell>
          <cell r="C2708" t="str">
            <v>Synthetic                                                   R_CD5a2_G384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</row>
        <row r="2709">
          <cell r="B2709" t="str">
            <v>R_CD5a3_G385</v>
          </cell>
          <cell r="C2709" t="str">
            <v>Hybrid                                                      R_CD5a3_G385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</row>
        <row r="2710">
          <cell r="B2710" t="str">
            <v>R_CD5a</v>
          </cell>
          <cell r="C2710" t="str">
            <v>Structured Financial Products                               R_CD5a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</row>
        <row r="2711">
          <cell r="B2711" t="str">
            <v>R_CD5b</v>
          </cell>
          <cell r="C2711" t="str">
            <v>All Other Debt Securities                                   R_CD5b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</row>
        <row r="2712">
          <cell r="B2712" t="str">
            <v>R_CD5</v>
          </cell>
          <cell r="C2712" t="str">
            <v>Other Debt Securities                                       R_CD5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</row>
        <row r="2713">
          <cell r="B2713" t="str">
            <v>R_CD6a1_F604</v>
          </cell>
          <cell r="C2713" t="str">
            <v>Const, Land Dev, Other Land Loans                           R_CD6a1_F604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</row>
        <row r="2714">
          <cell r="B2714" t="str">
            <v>R_CD6a2_F605</v>
          </cell>
          <cell r="C2714" t="str">
            <v>Secured By Farmland                                         R_CD6a2_F605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</row>
        <row r="2715">
          <cell r="B2715" t="str">
            <v>R_CD6a3a_F606</v>
          </cell>
          <cell r="C2715" t="str">
            <v>Rev, Open-End Loans Sec By 1-4 Fam                          R_CD6a3a_F606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</row>
        <row r="2716">
          <cell r="B2716" t="str">
            <v>R_CD6a3b1_F607</v>
          </cell>
          <cell r="C2716" t="str">
            <v>Secured By First Liens                                      R_CD6a3b1_F607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</row>
        <row r="2717">
          <cell r="B2717" t="str">
            <v>R_CD6a3b2_F611</v>
          </cell>
          <cell r="C2717" t="str">
            <v>Secured By Junior Liens                                     R_CD6a3b2_F611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</row>
        <row r="2718">
          <cell r="B2718" t="str">
            <v>R_CD6a3b</v>
          </cell>
          <cell r="C2718" t="str">
            <v>Closed-End Loans Sec By 1-4 Fam                             R_CD6a3b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</row>
        <row r="2719">
          <cell r="B2719" t="str">
            <v>R_CD6a3</v>
          </cell>
          <cell r="C2719" t="str">
            <v>Sec By 1-4 Fam Resi Prop                                    R_CD6a3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</row>
        <row r="2720">
          <cell r="B2720" t="str">
            <v>R_CD6a4_F612</v>
          </cell>
          <cell r="C2720" t="str">
            <v>Secured By Mf Resi Prop                                     R_CD6a4_F612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</row>
        <row r="2721">
          <cell r="B2721" t="str">
            <v>R_CD6a5_F613</v>
          </cell>
          <cell r="C2721" t="str">
            <v>Secured By Nonfarm Nonresi Prop                             R_CD6a5_F613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</row>
        <row r="2722">
          <cell r="B2722" t="str">
            <v>R_CD6a_F610</v>
          </cell>
          <cell r="C2722" t="str">
            <v>Loans Secured By Real Estate                                R_CD6a_F610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</row>
        <row r="2723">
          <cell r="B2723" t="str">
            <v>R_CD6b_F614</v>
          </cell>
          <cell r="C2723" t="str">
            <v>Commercial And Industrial Loans                             R_CD6b_F614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</row>
        <row r="2724">
          <cell r="B2724" t="str">
            <v>R_CD6c1_F615</v>
          </cell>
          <cell r="C2724" t="str">
            <v>Credit Cards                                                R_CD6c1_F615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</row>
        <row r="2725">
          <cell r="B2725" t="str">
            <v>R_CD6c2_F616</v>
          </cell>
          <cell r="C2725" t="str">
            <v>Other Revolving Credit Plans                                R_CD6c2_F616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</row>
        <row r="2726">
          <cell r="B2726" t="str">
            <v>R_CD6c3_K199</v>
          </cell>
          <cell r="C2726" t="str">
            <v>Automobile                                                  R_CD6c3_K199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</row>
        <row r="2727">
          <cell r="B2727" t="str">
            <v>R_CD6c4_F210</v>
          </cell>
          <cell r="C2727" t="str">
            <v>Other Cons Loans                                            R_CD6c4_F210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</row>
        <row r="2728">
          <cell r="B2728" t="str">
            <v>R_CD6c</v>
          </cell>
          <cell r="C2728" t="str">
            <v>Loans To Indiv For Household Exp                            R_CD6c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</row>
        <row r="2729">
          <cell r="B2729" t="str">
            <v>R_CD6d_F618</v>
          </cell>
          <cell r="C2729" t="str">
            <v>Other Loans                                                 R_CD6d_F618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</row>
        <row r="2730">
          <cell r="B2730" t="str">
            <v>R_CD6</v>
          </cell>
          <cell r="C2730" t="str">
            <v>Loans                                                       R_CD6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</row>
        <row r="2731">
          <cell r="B2731" t="str">
            <v>R_CD9_3541</v>
          </cell>
          <cell r="C2731" t="str">
            <v>Other Trading Assets                                        R_CD9_3541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</row>
        <row r="2732">
          <cell r="B2732" t="str">
            <v>R_C5_3545</v>
          </cell>
          <cell r="C2732" t="str">
            <v>Trading Assets                                              R_C5_3545</v>
          </cell>
          <cell r="D2732">
            <v>187851212.25000006</v>
          </cell>
          <cell r="E2732">
            <v>187851212.25000006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187851212.25000006</v>
          </cell>
        </row>
        <row r="2733">
          <cell r="B2733">
            <v>160998</v>
          </cell>
          <cell r="C2733" t="str">
            <v>Properties Held For Sale                                    160998</v>
          </cell>
          <cell r="D2733">
            <v>2461097.4500000002</v>
          </cell>
          <cell r="E2733">
            <v>2461097.4500000002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2461097.4500000002</v>
          </cell>
        </row>
        <row r="2734">
          <cell r="B2734">
            <v>160999</v>
          </cell>
          <cell r="C2734" t="str">
            <v>Fa System In Process                                        160999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</row>
        <row r="2735">
          <cell r="B2735">
            <v>161000</v>
          </cell>
          <cell r="C2735" t="str">
            <v>Land                                                        161000</v>
          </cell>
          <cell r="D2735">
            <v>54690084.700000003</v>
          </cell>
          <cell r="E2735">
            <v>54690084.700000003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54690084.700000003</v>
          </cell>
        </row>
        <row r="2736">
          <cell r="B2736">
            <v>162020</v>
          </cell>
          <cell r="C2736" t="str">
            <v>Owned Building Rtl                                          162020</v>
          </cell>
          <cell r="D2736">
            <v>80569576.920000002</v>
          </cell>
          <cell r="E2736">
            <v>80569576.920000002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80569576.920000002</v>
          </cell>
        </row>
        <row r="2737">
          <cell r="B2737">
            <v>162022</v>
          </cell>
          <cell r="C2737" t="str">
            <v>Owned Bldg Imp Rtl                                          162022</v>
          </cell>
          <cell r="D2737">
            <v>49324076.850000001</v>
          </cell>
          <cell r="E2737">
            <v>49324076.850000001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49324076.850000001</v>
          </cell>
        </row>
        <row r="2738">
          <cell r="B2738">
            <v>162023</v>
          </cell>
          <cell r="C2738" t="str">
            <v>Owned Bldg Corp                                             162023</v>
          </cell>
          <cell r="D2738">
            <v>46993935.909999996</v>
          </cell>
          <cell r="E2738">
            <v>46993935.909999996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46993935.909999996</v>
          </cell>
        </row>
        <row r="2739">
          <cell r="B2739">
            <v>162024</v>
          </cell>
          <cell r="C2739" t="str">
            <v>Owned Bldg Imp Corp                                         162024</v>
          </cell>
          <cell r="D2739">
            <v>28309558.91</v>
          </cell>
          <cell r="E2739">
            <v>28309558.91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28309558.91</v>
          </cell>
        </row>
        <row r="2740">
          <cell r="B2740">
            <v>162140</v>
          </cell>
          <cell r="C2740" t="str">
            <v>Owned Bldg Rtl Accum Depr                                   162140</v>
          </cell>
          <cell r="D2740">
            <v>-35722362.100000001</v>
          </cell>
          <cell r="E2740">
            <v>-35722362.100000001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-35722362.100000001</v>
          </cell>
        </row>
        <row r="2741">
          <cell r="B2741">
            <v>162142</v>
          </cell>
          <cell r="C2741" t="str">
            <v>Owned Bldg Imp Rtl Accum                                    162142</v>
          </cell>
          <cell r="D2741">
            <v>-26539421.02</v>
          </cell>
          <cell r="E2741">
            <v>-26539421.02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-26539421.02</v>
          </cell>
        </row>
        <row r="2742">
          <cell r="B2742">
            <v>162143</v>
          </cell>
          <cell r="C2742" t="str">
            <v>Owned Bldg Corp Accum                                       162143</v>
          </cell>
          <cell r="D2742">
            <v>-21351961.82</v>
          </cell>
          <cell r="E2742">
            <v>-21351961.82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-21351961.82</v>
          </cell>
        </row>
        <row r="2743">
          <cell r="B2743">
            <v>162144</v>
          </cell>
          <cell r="C2743" t="str">
            <v>Owned Bldg Imp Corp Accum                                   162144</v>
          </cell>
          <cell r="D2743">
            <v>-19237975.899999999</v>
          </cell>
          <cell r="E2743">
            <v>-19237975.899999999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-19237975.899999999</v>
          </cell>
        </row>
        <row r="2744">
          <cell r="B2744">
            <v>162260</v>
          </cell>
          <cell r="C2744" t="str">
            <v>Purchase Adj Buildings                                      162260</v>
          </cell>
          <cell r="D2744">
            <v>1256522.3500000001</v>
          </cell>
          <cell r="E2744">
            <v>1256522.3500000001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1256522.3500000001</v>
          </cell>
        </row>
        <row r="2745">
          <cell r="B2745">
            <v>163050</v>
          </cell>
          <cell r="C2745" t="str">
            <v>Leasehold Retail                                            163050</v>
          </cell>
          <cell r="D2745">
            <v>182606822.66</v>
          </cell>
          <cell r="E2745">
            <v>182606822.66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182606822.66</v>
          </cell>
        </row>
        <row r="2746">
          <cell r="B2746">
            <v>163051</v>
          </cell>
          <cell r="C2746" t="str">
            <v>Leasehold Improvements                                      163051</v>
          </cell>
          <cell r="D2746">
            <v>0</v>
          </cell>
          <cell r="E2746">
            <v>0</v>
          </cell>
          <cell r="F2746">
            <v>8612187.2699999996</v>
          </cell>
          <cell r="G2746">
            <v>0</v>
          </cell>
          <cell r="H2746">
            <v>0</v>
          </cell>
          <cell r="I2746">
            <v>8612187.2699999996</v>
          </cell>
          <cell r="J2746">
            <v>0</v>
          </cell>
          <cell r="K2746">
            <v>8612187.2699999996</v>
          </cell>
        </row>
        <row r="2747">
          <cell r="B2747">
            <v>163052</v>
          </cell>
          <cell r="C2747" t="str">
            <v>Leaseholds Imp Rtl                                          163052</v>
          </cell>
          <cell r="D2747">
            <v>83229583.719999999</v>
          </cell>
          <cell r="E2747">
            <v>83229583.719999999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83229583.719999999</v>
          </cell>
        </row>
        <row r="2748">
          <cell r="B2748">
            <v>163053</v>
          </cell>
          <cell r="C2748" t="str">
            <v>Leaseholds Corp                                             163053</v>
          </cell>
          <cell r="D2748">
            <v>58675011.880000003</v>
          </cell>
          <cell r="E2748">
            <v>58675011.880000003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58675011.880000003</v>
          </cell>
        </row>
        <row r="2749">
          <cell r="B2749">
            <v>163054</v>
          </cell>
          <cell r="C2749" t="str">
            <v>Leaseholds Imp Corp                                         163054</v>
          </cell>
          <cell r="D2749">
            <v>29282336.559999999</v>
          </cell>
          <cell r="E2749">
            <v>29282336.559999999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29282336.559999999</v>
          </cell>
        </row>
        <row r="2750">
          <cell r="B2750">
            <v>163057</v>
          </cell>
          <cell r="C2750" t="str">
            <v>Property To Rent Tenant                                     163057</v>
          </cell>
          <cell r="D2750">
            <v>224056.54</v>
          </cell>
          <cell r="E2750">
            <v>224056.54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224056.54</v>
          </cell>
        </row>
        <row r="2751">
          <cell r="B2751">
            <v>163058</v>
          </cell>
          <cell r="C2751" t="str">
            <v>Property To Rent Imp Ten                                    163058</v>
          </cell>
          <cell r="D2751">
            <v>438110.95</v>
          </cell>
          <cell r="E2751">
            <v>438110.95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438110.95</v>
          </cell>
        </row>
        <row r="2752">
          <cell r="B2752">
            <v>163059</v>
          </cell>
          <cell r="C2752" t="str">
            <v>Property To Rent Employee                                   163059</v>
          </cell>
          <cell r="D2752">
            <v>46750</v>
          </cell>
          <cell r="E2752">
            <v>46750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46750</v>
          </cell>
        </row>
        <row r="2753">
          <cell r="B2753">
            <v>163060</v>
          </cell>
          <cell r="C2753" t="str">
            <v>Property To Rent Imp Emp                                    163060</v>
          </cell>
          <cell r="D2753">
            <v>54222.48</v>
          </cell>
          <cell r="E2753">
            <v>54222.48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54222.48</v>
          </cell>
        </row>
        <row r="2754">
          <cell r="B2754">
            <v>163151</v>
          </cell>
          <cell r="C2754" t="str">
            <v>Accum Depre Leaseh Imp                                      163151</v>
          </cell>
          <cell r="D2754">
            <v>0</v>
          </cell>
          <cell r="E2754">
            <v>0</v>
          </cell>
          <cell r="F2754">
            <v>-1255376.6299999999</v>
          </cell>
          <cell r="G2754">
            <v>0</v>
          </cell>
          <cell r="H2754">
            <v>0</v>
          </cell>
          <cell r="I2754">
            <v>-1255376.6299999999</v>
          </cell>
          <cell r="J2754">
            <v>0</v>
          </cell>
          <cell r="K2754">
            <v>-1255376.6299999999</v>
          </cell>
        </row>
        <row r="2755">
          <cell r="B2755">
            <v>163170</v>
          </cell>
          <cell r="C2755" t="str">
            <v>Leasehold Rtl Accum Depre                                   163170</v>
          </cell>
          <cell r="D2755">
            <v>-100818129.25</v>
          </cell>
          <cell r="E2755">
            <v>-100818129.25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-100818129.25</v>
          </cell>
        </row>
        <row r="2756">
          <cell r="B2756">
            <v>163172</v>
          </cell>
          <cell r="C2756" t="str">
            <v>Leaseholds Imp Rtl Accum                                    163172</v>
          </cell>
          <cell r="D2756">
            <v>-38863960.539999999</v>
          </cell>
          <cell r="E2756">
            <v>-38863960.539999999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-38863960.539999999</v>
          </cell>
        </row>
        <row r="2757">
          <cell r="B2757">
            <v>163173</v>
          </cell>
          <cell r="C2757" t="str">
            <v>Leaseholds Corp Accum                                       163173</v>
          </cell>
          <cell r="D2757">
            <v>-41444213.039999999</v>
          </cell>
          <cell r="E2757">
            <v>-41444213.039999999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-41444213.039999999</v>
          </cell>
        </row>
        <row r="2758">
          <cell r="B2758">
            <v>163174</v>
          </cell>
          <cell r="C2758" t="str">
            <v>Leaseholds Imp Corp Accum                                   163174</v>
          </cell>
          <cell r="D2758">
            <v>-11505565.439999999</v>
          </cell>
          <cell r="E2758">
            <v>-11505565.439999999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-11505565.439999999</v>
          </cell>
        </row>
        <row r="2759">
          <cell r="B2759">
            <v>163177</v>
          </cell>
          <cell r="C2759" t="str">
            <v>Prop To Rent Tenant Accum                                   163177</v>
          </cell>
          <cell r="D2759">
            <v>-173672.14</v>
          </cell>
          <cell r="E2759">
            <v>-173672.14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-173672.14</v>
          </cell>
        </row>
        <row r="2760">
          <cell r="B2760">
            <v>163178</v>
          </cell>
          <cell r="C2760" t="str">
            <v>Prop To Rent Imp Ten Accm                                   163178</v>
          </cell>
          <cell r="D2760">
            <v>-432177.38</v>
          </cell>
          <cell r="E2760">
            <v>-432177.38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-432177.38</v>
          </cell>
        </row>
        <row r="2761">
          <cell r="B2761">
            <v>163179</v>
          </cell>
          <cell r="C2761" t="str">
            <v>Prop To Rent Emp Accm                                       163179</v>
          </cell>
          <cell r="D2761">
            <v>-28994.73</v>
          </cell>
          <cell r="E2761">
            <v>-28994.73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-28994.73</v>
          </cell>
        </row>
        <row r="2762">
          <cell r="B2762">
            <v>163180</v>
          </cell>
          <cell r="C2762" t="str">
            <v>Prop To Rent Imp Ee Accm                                    163180</v>
          </cell>
          <cell r="D2762">
            <v>-34231.879999999997</v>
          </cell>
          <cell r="E2762">
            <v>-34231.879999999997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-34231.879999999997</v>
          </cell>
        </row>
        <row r="2763">
          <cell r="B2763">
            <v>163250</v>
          </cell>
          <cell r="C2763" t="str">
            <v>Closed Capital Leases Basis - Ms                            163250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</row>
        <row r="2764">
          <cell r="B2764">
            <v>163501</v>
          </cell>
          <cell r="C2764" t="str">
            <v>Closed Fax &amp; Min Telecom In Proc                            163501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</row>
        <row r="2765">
          <cell r="B2765">
            <v>163502</v>
          </cell>
          <cell r="C2765" t="str">
            <v>Datacenter Server In Proc                                   163502</v>
          </cell>
          <cell r="D2765">
            <v>760229.53</v>
          </cell>
          <cell r="E2765">
            <v>760229.53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760229.53</v>
          </cell>
        </row>
        <row r="2766">
          <cell r="B2766">
            <v>163504</v>
          </cell>
          <cell r="C2766" t="str">
            <v>Atm In-Process In Process                                   163504</v>
          </cell>
          <cell r="D2766">
            <v>3658336.52</v>
          </cell>
          <cell r="E2766">
            <v>3658336.52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3658336.52</v>
          </cell>
        </row>
        <row r="2767">
          <cell r="B2767">
            <v>163506</v>
          </cell>
          <cell r="C2767" t="str">
            <v>Security In Process                                         163506</v>
          </cell>
          <cell r="D2767">
            <v>438237.23</v>
          </cell>
          <cell r="E2767">
            <v>438237.23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438237.23</v>
          </cell>
        </row>
        <row r="2768">
          <cell r="B2768">
            <v>164000</v>
          </cell>
          <cell r="C2768" t="str">
            <v>Office Equipment                                            164000</v>
          </cell>
          <cell r="D2768">
            <v>0</v>
          </cell>
          <cell r="E2768">
            <v>0</v>
          </cell>
          <cell r="F2768">
            <v>1380081.13</v>
          </cell>
          <cell r="G2768">
            <v>0</v>
          </cell>
          <cell r="H2768">
            <v>0</v>
          </cell>
          <cell r="I2768">
            <v>1380081.13</v>
          </cell>
          <cell r="J2768">
            <v>0</v>
          </cell>
          <cell r="K2768">
            <v>1380081.13</v>
          </cell>
        </row>
        <row r="2769">
          <cell r="B2769">
            <v>164009</v>
          </cell>
          <cell r="C2769" t="str">
            <v>Closed Isban Tangible Atm                                   164009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</row>
        <row r="2770">
          <cell r="B2770">
            <v>164010</v>
          </cell>
          <cell r="C2770" t="str">
            <v>Computer Hardware                                           164010</v>
          </cell>
          <cell r="D2770">
            <v>0</v>
          </cell>
          <cell r="E2770">
            <v>0</v>
          </cell>
          <cell r="F2770">
            <v>5860788.25</v>
          </cell>
          <cell r="G2770">
            <v>0</v>
          </cell>
          <cell r="H2770">
            <v>0</v>
          </cell>
          <cell r="I2770">
            <v>5860788.25</v>
          </cell>
          <cell r="J2770">
            <v>0</v>
          </cell>
          <cell r="K2770">
            <v>5860788.25</v>
          </cell>
        </row>
        <row r="2771">
          <cell r="B2771">
            <v>164011</v>
          </cell>
          <cell r="C2771" t="str">
            <v>Atm                                                         164011</v>
          </cell>
          <cell r="D2771">
            <v>24844587.449999999</v>
          </cell>
          <cell r="E2771">
            <v>24844587.449999999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24844587.449999999</v>
          </cell>
        </row>
        <row r="2772">
          <cell r="B2772">
            <v>164012</v>
          </cell>
          <cell r="C2772" t="str">
            <v>Comp Hdw-Mainframes                                         164012</v>
          </cell>
          <cell r="D2772">
            <v>0</v>
          </cell>
          <cell r="E2772">
            <v>0</v>
          </cell>
          <cell r="F2772">
            <v>104161.26</v>
          </cell>
          <cell r="G2772">
            <v>0</v>
          </cell>
          <cell r="H2772">
            <v>0</v>
          </cell>
          <cell r="I2772">
            <v>104161.26</v>
          </cell>
          <cell r="J2772">
            <v>0</v>
          </cell>
          <cell r="K2772">
            <v>104161.26</v>
          </cell>
        </row>
        <row r="2773">
          <cell r="B2773">
            <v>164013</v>
          </cell>
          <cell r="C2773" t="str">
            <v>Comp Hdw-Servers                                            164013</v>
          </cell>
          <cell r="D2773">
            <v>0</v>
          </cell>
          <cell r="E2773">
            <v>0</v>
          </cell>
          <cell r="F2773">
            <v>5760071.5499999998</v>
          </cell>
          <cell r="G2773">
            <v>0</v>
          </cell>
          <cell r="H2773">
            <v>0</v>
          </cell>
          <cell r="I2773">
            <v>5760071.5499999998</v>
          </cell>
          <cell r="J2773">
            <v>0</v>
          </cell>
          <cell r="K2773">
            <v>5760071.5499999998</v>
          </cell>
        </row>
        <row r="2774">
          <cell r="B2774">
            <v>164014</v>
          </cell>
          <cell r="C2774" t="str">
            <v>Computer Hardware Storage                                   164014</v>
          </cell>
          <cell r="D2774">
            <v>0</v>
          </cell>
          <cell r="E2774">
            <v>0</v>
          </cell>
          <cell r="F2774">
            <v>6292888.21</v>
          </cell>
          <cell r="G2774">
            <v>0</v>
          </cell>
          <cell r="H2774">
            <v>0</v>
          </cell>
          <cell r="I2774">
            <v>6292888.21</v>
          </cell>
          <cell r="J2774">
            <v>0</v>
          </cell>
          <cell r="K2774">
            <v>6292888.21</v>
          </cell>
        </row>
        <row r="2775">
          <cell r="B2775">
            <v>164015</v>
          </cell>
          <cell r="C2775" t="str">
            <v>Comp Hdw-Workstations                                       164015</v>
          </cell>
          <cell r="D2775">
            <v>0</v>
          </cell>
          <cell r="E2775">
            <v>0</v>
          </cell>
          <cell r="F2775">
            <v>6900649.71</v>
          </cell>
          <cell r="G2775">
            <v>0</v>
          </cell>
          <cell r="H2775">
            <v>0</v>
          </cell>
          <cell r="I2775">
            <v>6900649.71</v>
          </cell>
          <cell r="J2775">
            <v>0</v>
          </cell>
          <cell r="K2775">
            <v>6900649.71</v>
          </cell>
        </row>
        <row r="2776">
          <cell r="B2776">
            <v>164016</v>
          </cell>
          <cell r="C2776" t="str">
            <v>Comp Hdw-Printers                                           164016</v>
          </cell>
          <cell r="D2776">
            <v>0</v>
          </cell>
          <cell r="E2776">
            <v>0</v>
          </cell>
          <cell r="F2776">
            <v>354220.51</v>
          </cell>
          <cell r="G2776">
            <v>0</v>
          </cell>
          <cell r="H2776">
            <v>0</v>
          </cell>
          <cell r="I2776">
            <v>354220.51</v>
          </cell>
          <cell r="J2776">
            <v>0</v>
          </cell>
          <cell r="K2776">
            <v>354220.51</v>
          </cell>
        </row>
        <row r="2777">
          <cell r="B2777">
            <v>164017</v>
          </cell>
          <cell r="C2777" t="str">
            <v>Comp Hdw-Other                                              164017</v>
          </cell>
          <cell r="D2777">
            <v>0</v>
          </cell>
          <cell r="E2777">
            <v>0</v>
          </cell>
          <cell r="F2777">
            <v>1788605.89</v>
          </cell>
          <cell r="G2777">
            <v>0</v>
          </cell>
          <cell r="H2777">
            <v>0</v>
          </cell>
          <cell r="I2777">
            <v>1788605.89</v>
          </cell>
          <cell r="J2777">
            <v>0</v>
          </cell>
          <cell r="K2777">
            <v>1788605.89</v>
          </cell>
        </row>
        <row r="2778">
          <cell r="B2778">
            <v>164018</v>
          </cell>
          <cell r="C2778" t="str">
            <v>Computer Hardware-Communi                                   164018</v>
          </cell>
          <cell r="D2778">
            <v>0</v>
          </cell>
          <cell r="E2778">
            <v>0</v>
          </cell>
          <cell r="F2778">
            <v>5708409.8099999996</v>
          </cell>
          <cell r="G2778">
            <v>0</v>
          </cell>
          <cell r="H2778">
            <v>0</v>
          </cell>
          <cell r="I2778">
            <v>5708409.8099999996</v>
          </cell>
          <cell r="J2778">
            <v>0</v>
          </cell>
          <cell r="K2778">
            <v>5708409.8099999996</v>
          </cell>
        </row>
        <row r="2779">
          <cell r="B2779">
            <v>164020</v>
          </cell>
          <cell r="C2779" t="str">
            <v>Computer Software                                           164020</v>
          </cell>
          <cell r="D2779">
            <v>0</v>
          </cell>
          <cell r="E2779">
            <v>0</v>
          </cell>
          <cell r="F2779">
            <v>9329369.1099999994</v>
          </cell>
          <cell r="G2779">
            <v>0</v>
          </cell>
          <cell r="H2779">
            <v>0</v>
          </cell>
          <cell r="I2779">
            <v>9329369.1099999994</v>
          </cell>
          <cell r="J2779">
            <v>0</v>
          </cell>
          <cell r="K2779">
            <v>9329369.1099999994</v>
          </cell>
        </row>
        <row r="2780">
          <cell r="B2780">
            <v>164022</v>
          </cell>
          <cell r="C2780" t="str">
            <v>Comp Software-Servers                                       164022</v>
          </cell>
          <cell r="D2780">
            <v>0</v>
          </cell>
          <cell r="E2780">
            <v>0</v>
          </cell>
          <cell r="F2780">
            <v>1746151.75</v>
          </cell>
          <cell r="G2780">
            <v>0</v>
          </cell>
          <cell r="H2780">
            <v>0</v>
          </cell>
          <cell r="I2780">
            <v>1746151.75</v>
          </cell>
          <cell r="J2780">
            <v>0</v>
          </cell>
          <cell r="K2780">
            <v>1746151.75</v>
          </cell>
        </row>
        <row r="2781">
          <cell r="B2781">
            <v>164023</v>
          </cell>
          <cell r="C2781" t="str">
            <v>Comp Soft-Workstations                                      164023</v>
          </cell>
          <cell r="D2781">
            <v>0</v>
          </cell>
          <cell r="E2781">
            <v>0</v>
          </cell>
          <cell r="F2781">
            <v>1701504.99</v>
          </cell>
          <cell r="G2781">
            <v>0</v>
          </cell>
          <cell r="H2781">
            <v>0</v>
          </cell>
          <cell r="I2781">
            <v>1701504.99</v>
          </cell>
          <cell r="J2781">
            <v>0</v>
          </cell>
          <cell r="K2781">
            <v>1701504.99</v>
          </cell>
        </row>
        <row r="2782">
          <cell r="B2782">
            <v>164024</v>
          </cell>
          <cell r="C2782" t="str">
            <v>Computer Software-Other                                     164024</v>
          </cell>
          <cell r="D2782">
            <v>0</v>
          </cell>
          <cell r="E2782">
            <v>0</v>
          </cell>
          <cell r="F2782">
            <v>2852791</v>
          </cell>
          <cell r="G2782">
            <v>0</v>
          </cell>
          <cell r="H2782">
            <v>0</v>
          </cell>
          <cell r="I2782">
            <v>2852791</v>
          </cell>
          <cell r="J2782">
            <v>0</v>
          </cell>
          <cell r="K2782">
            <v>2852791</v>
          </cell>
        </row>
        <row r="2783">
          <cell r="B2783">
            <v>164025</v>
          </cell>
          <cell r="C2783" t="str">
            <v>Computer Software-Commun                                   164025</v>
          </cell>
          <cell r="D2783">
            <v>0</v>
          </cell>
          <cell r="E2783">
            <v>0</v>
          </cell>
          <cell r="F2783">
            <v>2743759.51</v>
          </cell>
          <cell r="G2783">
            <v>0</v>
          </cell>
          <cell r="H2783">
            <v>0</v>
          </cell>
          <cell r="I2783">
            <v>2743759.51</v>
          </cell>
          <cell r="J2783">
            <v>0</v>
          </cell>
          <cell r="K2783">
            <v>2743759.51</v>
          </cell>
        </row>
        <row r="2784">
          <cell r="B2784">
            <v>164026</v>
          </cell>
          <cell r="C2784" t="str">
            <v>Computer Software - Appl                                    164026</v>
          </cell>
          <cell r="D2784">
            <v>0</v>
          </cell>
          <cell r="E2784">
            <v>0</v>
          </cell>
          <cell r="F2784">
            <v>1870947.51</v>
          </cell>
          <cell r="G2784">
            <v>0</v>
          </cell>
          <cell r="H2784">
            <v>0</v>
          </cell>
          <cell r="I2784">
            <v>1870947.51</v>
          </cell>
          <cell r="J2784">
            <v>0</v>
          </cell>
          <cell r="K2784">
            <v>1870947.51</v>
          </cell>
        </row>
        <row r="2785">
          <cell r="B2785">
            <v>164030</v>
          </cell>
          <cell r="C2785" t="str">
            <v>Leases                                                      164030</v>
          </cell>
          <cell r="D2785">
            <v>0</v>
          </cell>
          <cell r="E2785">
            <v>0</v>
          </cell>
          <cell r="F2785">
            <v>2130429.0099999998</v>
          </cell>
          <cell r="G2785">
            <v>0</v>
          </cell>
          <cell r="H2785">
            <v>0</v>
          </cell>
          <cell r="I2785">
            <v>2130429.0099999998</v>
          </cell>
          <cell r="J2785">
            <v>0</v>
          </cell>
          <cell r="K2785">
            <v>2130429.0099999998</v>
          </cell>
        </row>
        <row r="2786">
          <cell r="B2786">
            <v>164080</v>
          </cell>
          <cell r="C2786" t="str">
            <v>Furniture Retail                                            164080</v>
          </cell>
          <cell r="D2786">
            <v>53434824.280000001</v>
          </cell>
          <cell r="E2786">
            <v>53434824.280000001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53434824.280000001</v>
          </cell>
        </row>
        <row r="2787">
          <cell r="B2787">
            <v>164081</v>
          </cell>
          <cell r="C2787" t="str">
            <v>Office Furniture                                            164081</v>
          </cell>
          <cell r="D2787">
            <v>0</v>
          </cell>
          <cell r="E2787">
            <v>0</v>
          </cell>
          <cell r="F2787">
            <v>9365955.5700000003</v>
          </cell>
          <cell r="G2787">
            <v>0</v>
          </cell>
          <cell r="H2787">
            <v>0</v>
          </cell>
          <cell r="I2787">
            <v>9365955.5700000003</v>
          </cell>
          <cell r="J2787">
            <v>0</v>
          </cell>
          <cell r="K2787">
            <v>9365955.5700000003</v>
          </cell>
        </row>
        <row r="2788">
          <cell r="B2788">
            <v>164082</v>
          </cell>
          <cell r="C2788" t="str">
            <v>Signage                                                     164082</v>
          </cell>
          <cell r="D2788">
            <v>21411168.57</v>
          </cell>
          <cell r="E2788">
            <v>21556078.550000001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21556078.550000001</v>
          </cell>
        </row>
        <row r="2789">
          <cell r="B2789">
            <v>164083</v>
          </cell>
          <cell r="C2789" t="str">
            <v>Fax &amp; Minor Telecom                                         164083</v>
          </cell>
          <cell r="D2789">
            <v>11893882.640000001</v>
          </cell>
          <cell r="E2789">
            <v>11893882.640000001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11893882.640000001</v>
          </cell>
        </row>
        <row r="2790">
          <cell r="B2790">
            <v>164084</v>
          </cell>
          <cell r="C2790" t="str">
            <v>Computers &amp; Servers                                         164084</v>
          </cell>
          <cell r="D2790">
            <v>25678456.440000001</v>
          </cell>
          <cell r="E2790">
            <v>25678456.440000001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25678456.440000001</v>
          </cell>
        </row>
        <row r="2791">
          <cell r="B2791">
            <v>164190</v>
          </cell>
          <cell r="C2791" t="str">
            <v>Accum Depre - Art                                           164190</v>
          </cell>
          <cell r="D2791">
            <v>0</v>
          </cell>
          <cell r="E2791">
            <v>0</v>
          </cell>
          <cell r="F2791">
            <v>-220653.78</v>
          </cell>
          <cell r="G2791">
            <v>0</v>
          </cell>
          <cell r="H2791">
            <v>0</v>
          </cell>
          <cell r="I2791">
            <v>-220653.78</v>
          </cell>
          <cell r="J2791">
            <v>0</v>
          </cell>
          <cell r="K2791">
            <v>-220653.78</v>
          </cell>
        </row>
        <row r="2792">
          <cell r="B2792">
            <v>164191</v>
          </cell>
          <cell r="C2792" t="str">
            <v>Artwork Prints Accum                                        164191</v>
          </cell>
          <cell r="D2792">
            <v>-7784.44</v>
          </cell>
          <cell r="E2792">
            <v>-7784.44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-7784.44</v>
          </cell>
        </row>
        <row r="2793">
          <cell r="B2793">
            <v>164511</v>
          </cell>
          <cell r="C2793" t="str">
            <v>Produban Us Hardware                                        164511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</row>
        <row r="2794">
          <cell r="B2794">
            <v>164512</v>
          </cell>
          <cell r="C2794" t="str">
            <v>Produban Mx Hardware                                        164512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</row>
        <row r="2795">
          <cell r="B2795">
            <v>164513</v>
          </cell>
          <cell r="C2795" t="str">
            <v>Produban Mx Hardware                                        164513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</row>
        <row r="2796">
          <cell r="B2796">
            <v>164519</v>
          </cell>
          <cell r="C2796" t="str">
            <v>Closed Isban Tangible Atm Pip                               164519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</row>
        <row r="2797">
          <cell r="B2797">
            <v>164611</v>
          </cell>
          <cell r="C2797" t="str">
            <v>Closed Produban Us Hw Accum                                 164611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</row>
        <row r="2798">
          <cell r="B2798">
            <v>164612</v>
          </cell>
          <cell r="C2798" t="str">
            <v>Closed Produban Mx Hw Accum                                 164612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</row>
        <row r="2799">
          <cell r="B2799">
            <v>164613</v>
          </cell>
          <cell r="C2799" t="str">
            <v>Closed Produban Sp Hw Accum                                 164613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</row>
        <row r="2800">
          <cell r="B2800">
            <v>165000</v>
          </cell>
          <cell r="C2800" t="str">
            <v>Automobiles                                                 165000</v>
          </cell>
          <cell r="D2800">
            <v>487214.91</v>
          </cell>
          <cell r="E2800">
            <v>487214.91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487214.91</v>
          </cell>
        </row>
        <row r="2801">
          <cell r="B2801">
            <v>165001</v>
          </cell>
          <cell r="C2801" t="str">
            <v>Automobiles                                                 165001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</row>
        <row r="2802">
          <cell r="B2802">
            <v>165002</v>
          </cell>
          <cell r="C2802" t="str">
            <v>Ff&amp;E Under $500- 3yr                                        165002</v>
          </cell>
          <cell r="D2802">
            <v>768103.77</v>
          </cell>
          <cell r="E2802">
            <v>768103.77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768103.77</v>
          </cell>
        </row>
        <row r="2803">
          <cell r="B2803">
            <v>165003</v>
          </cell>
          <cell r="C2803" t="str">
            <v>Produban Us Hardware                                        165003</v>
          </cell>
          <cell r="D2803">
            <v>514071.15</v>
          </cell>
          <cell r="E2803">
            <v>514071.15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514071.15</v>
          </cell>
        </row>
        <row r="2804">
          <cell r="B2804">
            <v>165004</v>
          </cell>
          <cell r="C2804" t="str">
            <v>Ff&amp;E Under $500- 7yr                                        165004</v>
          </cell>
          <cell r="D2804">
            <v>941695.08</v>
          </cell>
          <cell r="E2804">
            <v>941695.08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941695.08</v>
          </cell>
        </row>
        <row r="2805">
          <cell r="B2805">
            <v>165101</v>
          </cell>
          <cell r="C2805" t="str">
            <v>Accum Depre Auto                                            165101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</row>
        <row r="2806">
          <cell r="B2806">
            <v>165102</v>
          </cell>
          <cell r="C2806" t="str">
            <v>Ff&amp;E Under $500 3yr Accum                                   165102</v>
          </cell>
          <cell r="D2806">
            <v>-768103.77</v>
          </cell>
          <cell r="E2806">
            <v>-768103.77</v>
          </cell>
          <cell r="F2806">
            <v>0</v>
          </cell>
          <cell r="G2806">
            <v>0</v>
          </cell>
          <cell r="H2806">
            <v>0</v>
          </cell>
          <cell r="I2806">
            <v>0</v>
          </cell>
          <cell r="J2806">
            <v>0</v>
          </cell>
          <cell r="K2806">
            <v>-768103.77</v>
          </cell>
        </row>
        <row r="2807">
          <cell r="B2807">
            <v>165103</v>
          </cell>
          <cell r="C2807" t="str">
            <v>Produban Us Hardware - Accum Dep                            165103</v>
          </cell>
          <cell r="D2807">
            <v>-56806.04</v>
          </cell>
          <cell r="E2807">
            <v>-56806.04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-56806.04</v>
          </cell>
        </row>
        <row r="2808">
          <cell r="B2808">
            <v>165104</v>
          </cell>
          <cell r="C2808" t="str">
            <v>Ff&amp;E Under $500 7yr Accum                                   165104</v>
          </cell>
          <cell r="D2808">
            <v>-875020.74</v>
          </cell>
          <cell r="E2808">
            <v>-875020.74</v>
          </cell>
          <cell r="F2808">
            <v>0</v>
          </cell>
          <cell r="G2808">
            <v>0</v>
          </cell>
          <cell r="H2808">
            <v>0</v>
          </cell>
          <cell r="I2808">
            <v>0</v>
          </cell>
          <cell r="J2808">
            <v>0</v>
          </cell>
          <cell r="K2808">
            <v>-875020.74</v>
          </cell>
        </row>
        <row r="2809">
          <cell r="B2809">
            <v>165120</v>
          </cell>
          <cell r="C2809" t="str">
            <v>Automobiles - Accum Depr                                    165120</v>
          </cell>
          <cell r="D2809">
            <v>-438060.81</v>
          </cell>
          <cell r="E2809">
            <v>-438060.81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-438060.81</v>
          </cell>
        </row>
        <row r="2810">
          <cell r="B2810">
            <v>166000</v>
          </cell>
          <cell r="C2810" t="str">
            <v>Airplane                                                    166000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</row>
        <row r="2811">
          <cell r="B2811">
            <v>166100</v>
          </cell>
          <cell r="C2811" t="str">
            <v>Accum Depr - Airplane                                       166100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  <cell r="H2811">
            <v>0</v>
          </cell>
          <cell r="I2811">
            <v>0</v>
          </cell>
          <cell r="J2811">
            <v>0</v>
          </cell>
          <cell r="K2811">
            <v>0</v>
          </cell>
        </row>
        <row r="2812">
          <cell r="B2812">
            <v>167000</v>
          </cell>
          <cell r="C2812" t="str">
            <v>Capitalized Equipment- Ol                                   167000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</row>
        <row r="2813">
          <cell r="B2813">
            <v>167100</v>
          </cell>
          <cell r="C2813" t="str">
            <v>Accum Depreciation- Ol                                      167100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</row>
        <row r="2814">
          <cell r="B2814">
            <v>171830</v>
          </cell>
          <cell r="C2814" t="str">
            <v>Owned Bdlg - Rtl Pip                                        171830</v>
          </cell>
          <cell r="D2814">
            <v>255361.22</v>
          </cell>
          <cell r="E2814">
            <v>255361.22</v>
          </cell>
          <cell r="F2814">
            <v>0</v>
          </cell>
          <cell r="G2814">
            <v>0</v>
          </cell>
          <cell r="H2814">
            <v>0</v>
          </cell>
          <cell r="I2814">
            <v>0</v>
          </cell>
          <cell r="J2814">
            <v>0</v>
          </cell>
          <cell r="K2814">
            <v>255361.22</v>
          </cell>
        </row>
        <row r="2815">
          <cell r="B2815">
            <v>171831</v>
          </cell>
          <cell r="C2815" t="str">
            <v>Own Bldg Imp-Retl In Proc                                   171831</v>
          </cell>
          <cell r="D2815">
            <v>1554939.33</v>
          </cell>
          <cell r="E2815">
            <v>1554939.33</v>
          </cell>
          <cell r="F2815">
            <v>0</v>
          </cell>
          <cell r="G2815">
            <v>0</v>
          </cell>
          <cell r="H2815">
            <v>0</v>
          </cell>
          <cell r="I2815">
            <v>0</v>
          </cell>
          <cell r="J2815">
            <v>0</v>
          </cell>
          <cell r="K2815">
            <v>1554939.33</v>
          </cell>
        </row>
        <row r="2816">
          <cell r="B2816">
            <v>171833</v>
          </cell>
          <cell r="C2816" t="str">
            <v>Own Bldg Imp-Corp In Proc                                   171833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  <cell r="H2816">
            <v>0</v>
          </cell>
          <cell r="I2816">
            <v>0</v>
          </cell>
          <cell r="J2816">
            <v>0</v>
          </cell>
          <cell r="K2816">
            <v>0</v>
          </cell>
        </row>
        <row r="2817">
          <cell r="B2817">
            <v>171840</v>
          </cell>
          <cell r="C2817" t="str">
            <v>Leaseholds-Retail In Proc                                   171840</v>
          </cell>
          <cell r="D2817">
            <v>560969.55000000005</v>
          </cell>
          <cell r="E2817">
            <v>560969.55000000005</v>
          </cell>
          <cell r="F2817">
            <v>0</v>
          </cell>
          <cell r="G2817">
            <v>0</v>
          </cell>
          <cell r="H2817">
            <v>0</v>
          </cell>
          <cell r="I2817">
            <v>0</v>
          </cell>
          <cell r="J2817">
            <v>0</v>
          </cell>
          <cell r="K2817">
            <v>560969.55000000005</v>
          </cell>
        </row>
        <row r="2818">
          <cell r="B2818">
            <v>171841</v>
          </cell>
          <cell r="C2818" t="str">
            <v>Leasehold Imp-Ret In Proc                                   171841</v>
          </cell>
          <cell r="D2818">
            <v>1657243.86</v>
          </cell>
          <cell r="E2818">
            <v>1657243.86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1657243.86</v>
          </cell>
        </row>
        <row r="2819">
          <cell r="B2819">
            <v>171842</v>
          </cell>
          <cell r="C2819" t="str">
            <v>Closed Leaseholds - Corp In Proc                            171842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  <cell r="H2819">
            <v>0</v>
          </cell>
          <cell r="I2819">
            <v>0</v>
          </cell>
          <cell r="J2819">
            <v>0</v>
          </cell>
          <cell r="K2819">
            <v>0</v>
          </cell>
        </row>
        <row r="2820">
          <cell r="B2820">
            <v>171843</v>
          </cell>
          <cell r="C2820" t="str">
            <v>Leasehold Imp-Corp In Pro                                   171843</v>
          </cell>
          <cell r="D2820">
            <v>4819837.26</v>
          </cell>
          <cell r="E2820">
            <v>4819837.26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4819837.26</v>
          </cell>
        </row>
        <row r="2821">
          <cell r="B2821">
            <v>171850</v>
          </cell>
          <cell r="C2821" t="str">
            <v>Closed Furniture Other In Proces                            171850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</row>
        <row r="2822">
          <cell r="B2822">
            <v>171851</v>
          </cell>
          <cell r="C2822" t="str">
            <v>Furniture Retail In Proc                                    171851</v>
          </cell>
          <cell r="D2822">
            <v>521397.13</v>
          </cell>
          <cell r="E2822">
            <v>521397.13</v>
          </cell>
          <cell r="F2822">
            <v>0</v>
          </cell>
          <cell r="G2822">
            <v>0</v>
          </cell>
          <cell r="H2822">
            <v>0</v>
          </cell>
          <cell r="I2822">
            <v>0</v>
          </cell>
          <cell r="J2822">
            <v>0</v>
          </cell>
          <cell r="K2822">
            <v>521397.13</v>
          </cell>
        </row>
        <row r="2823">
          <cell r="B2823">
            <v>171852</v>
          </cell>
          <cell r="C2823" t="str">
            <v>Furniture Corp In Process                                   171852</v>
          </cell>
          <cell r="D2823">
            <v>1957813.35</v>
          </cell>
          <cell r="E2823">
            <v>1957813.35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1957813.35</v>
          </cell>
        </row>
        <row r="2824">
          <cell r="B2824">
            <v>171853</v>
          </cell>
          <cell r="C2824" t="str">
            <v>Signage In Process                                          171853</v>
          </cell>
          <cell r="D2824">
            <v>2134733.19</v>
          </cell>
          <cell r="E2824">
            <v>2134733.19</v>
          </cell>
          <cell r="F2824">
            <v>0</v>
          </cell>
          <cell r="G2824">
            <v>0</v>
          </cell>
          <cell r="H2824">
            <v>0</v>
          </cell>
          <cell r="I2824">
            <v>0</v>
          </cell>
          <cell r="J2824">
            <v>0</v>
          </cell>
          <cell r="K2824">
            <v>2134733.19</v>
          </cell>
        </row>
        <row r="2825">
          <cell r="B2825">
            <v>171855</v>
          </cell>
          <cell r="C2825" t="str">
            <v>Vaults &amp; Safe Dep In Proc                                   171855</v>
          </cell>
          <cell r="D2825">
            <v>40788</v>
          </cell>
          <cell r="E2825">
            <v>40788</v>
          </cell>
          <cell r="F2825">
            <v>0</v>
          </cell>
          <cell r="G2825">
            <v>0</v>
          </cell>
          <cell r="H2825">
            <v>0</v>
          </cell>
          <cell r="I2825">
            <v>0</v>
          </cell>
          <cell r="J2825">
            <v>0</v>
          </cell>
          <cell r="K2825">
            <v>40788</v>
          </cell>
        </row>
        <row r="2826">
          <cell r="B2826">
            <v>164087</v>
          </cell>
          <cell r="C2826" t="str">
            <v>Office Machines                                             164087</v>
          </cell>
          <cell r="D2826">
            <v>852528.93</v>
          </cell>
          <cell r="E2826">
            <v>852528.93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852528.93</v>
          </cell>
        </row>
        <row r="2827">
          <cell r="B2827">
            <v>164088</v>
          </cell>
          <cell r="C2827" t="str">
            <v>Appliances                                                  164088</v>
          </cell>
          <cell r="D2827">
            <v>512273.78</v>
          </cell>
          <cell r="E2827">
            <v>512273.78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512273.78</v>
          </cell>
        </row>
        <row r="2828">
          <cell r="B2828">
            <v>164089</v>
          </cell>
          <cell r="C2828" t="str">
            <v>Vaults Safe Deposit                                         164089</v>
          </cell>
          <cell r="D2828">
            <v>2561606.69</v>
          </cell>
          <cell r="E2828">
            <v>2561606.69</v>
          </cell>
          <cell r="F2828">
            <v>0</v>
          </cell>
          <cell r="G2828">
            <v>0</v>
          </cell>
          <cell r="H2828">
            <v>0</v>
          </cell>
          <cell r="I2828">
            <v>0</v>
          </cell>
          <cell r="J2828">
            <v>0</v>
          </cell>
          <cell r="K2828">
            <v>2561606.69</v>
          </cell>
        </row>
        <row r="2829">
          <cell r="B2829">
            <v>164090</v>
          </cell>
          <cell r="C2829" t="str">
            <v>Art                                                         164090</v>
          </cell>
          <cell r="D2829">
            <v>0</v>
          </cell>
          <cell r="E2829">
            <v>0</v>
          </cell>
          <cell r="F2829">
            <v>275612</v>
          </cell>
          <cell r="G2829">
            <v>0</v>
          </cell>
          <cell r="H2829">
            <v>0</v>
          </cell>
          <cell r="I2829">
            <v>275612</v>
          </cell>
          <cell r="J2829">
            <v>0</v>
          </cell>
          <cell r="K2829">
            <v>275612</v>
          </cell>
        </row>
        <row r="2830">
          <cell r="B2830">
            <v>164091</v>
          </cell>
          <cell r="C2830" t="str">
            <v>Artwork Prints                                              164091</v>
          </cell>
          <cell r="D2830">
            <v>31102.19</v>
          </cell>
          <cell r="E2830">
            <v>31102.19</v>
          </cell>
          <cell r="F2830">
            <v>0</v>
          </cell>
          <cell r="G2830">
            <v>0</v>
          </cell>
          <cell r="H2830">
            <v>0</v>
          </cell>
          <cell r="I2830">
            <v>0</v>
          </cell>
          <cell r="J2830">
            <v>0</v>
          </cell>
          <cell r="K2830">
            <v>31102.19</v>
          </cell>
        </row>
        <row r="2831">
          <cell r="B2831">
            <v>164095</v>
          </cell>
          <cell r="C2831" t="str">
            <v>Security                                                    164095</v>
          </cell>
          <cell r="D2831">
            <v>20295830.329999998</v>
          </cell>
          <cell r="E2831">
            <v>20295830.329999998</v>
          </cell>
          <cell r="F2831">
            <v>0</v>
          </cell>
          <cell r="G2831">
            <v>0</v>
          </cell>
          <cell r="H2831">
            <v>0</v>
          </cell>
          <cell r="I2831">
            <v>0</v>
          </cell>
          <cell r="J2831">
            <v>0</v>
          </cell>
          <cell r="K2831">
            <v>20295830.329999998</v>
          </cell>
        </row>
        <row r="2832">
          <cell r="B2832">
            <v>164096</v>
          </cell>
          <cell r="C2832" t="str">
            <v>Furniture Corp                                              164096</v>
          </cell>
          <cell r="D2832">
            <v>13866573.32</v>
          </cell>
          <cell r="E2832">
            <v>13866573.32</v>
          </cell>
          <cell r="F2832">
            <v>0</v>
          </cell>
          <cell r="G2832">
            <v>0</v>
          </cell>
          <cell r="H2832">
            <v>0</v>
          </cell>
          <cell r="I2832">
            <v>0</v>
          </cell>
          <cell r="J2832">
            <v>0</v>
          </cell>
          <cell r="K2832">
            <v>13866573.32</v>
          </cell>
        </row>
        <row r="2833">
          <cell r="B2833">
            <v>164097</v>
          </cell>
          <cell r="C2833" t="str">
            <v>Platform Phone Sys                                          164097</v>
          </cell>
          <cell r="D2833">
            <v>7098199.25</v>
          </cell>
          <cell r="E2833">
            <v>7098199.25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  <cell r="K2833">
            <v>7098199.25</v>
          </cell>
        </row>
        <row r="2834">
          <cell r="B2834">
            <v>164098</v>
          </cell>
          <cell r="C2834" t="str">
            <v>Datacenter Equip                                            164098</v>
          </cell>
          <cell r="D2834">
            <v>4986315.1500000004</v>
          </cell>
          <cell r="E2834">
            <v>4986315.1500000004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4986315.1500000004</v>
          </cell>
        </row>
        <row r="2835">
          <cell r="B2835">
            <v>164099</v>
          </cell>
          <cell r="C2835" t="str">
            <v>Furniture Other                                             164099</v>
          </cell>
          <cell r="D2835">
            <v>104671.13</v>
          </cell>
          <cell r="E2835">
            <v>104671.13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104671.13</v>
          </cell>
        </row>
        <row r="2836">
          <cell r="B2836">
            <v>164100</v>
          </cell>
          <cell r="C2836" t="str">
            <v>Accum Depre Office Equip                                    164100</v>
          </cell>
          <cell r="D2836">
            <v>-16234857.529999999</v>
          </cell>
          <cell r="E2836">
            <v>-16234857.529999999</v>
          </cell>
          <cell r="F2836">
            <v>-546846.66</v>
          </cell>
          <cell r="G2836">
            <v>0</v>
          </cell>
          <cell r="H2836">
            <v>0</v>
          </cell>
          <cell r="I2836">
            <v>-546846.66</v>
          </cell>
          <cell r="J2836">
            <v>0</v>
          </cell>
          <cell r="K2836">
            <v>-16781704.189999998</v>
          </cell>
        </row>
        <row r="2837">
          <cell r="B2837">
            <v>164102</v>
          </cell>
          <cell r="C2837" t="str">
            <v>Signage Accum                                               164102</v>
          </cell>
          <cell r="D2837">
            <v>-2049846.88</v>
          </cell>
          <cell r="E2837">
            <v>-2057605.64</v>
          </cell>
          <cell r="F2837">
            <v>0</v>
          </cell>
          <cell r="G2837">
            <v>0</v>
          </cell>
          <cell r="H2837">
            <v>0</v>
          </cell>
          <cell r="I2837">
            <v>0</v>
          </cell>
          <cell r="J2837">
            <v>0</v>
          </cell>
          <cell r="K2837">
            <v>-2057605.64</v>
          </cell>
        </row>
        <row r="2838">
          <cell r="B2838">
            <v>164103</v>
          </cell>
          <cell r="C2838" t="str">
            <v>Fax &amp; Minor Telecom Accum                                   164103</v>
          </cell>
          <cell r="D2838">
            <v>-11683712.359999999</v>
          </cell>
          <cell r="E2838">
            <v>-11683712.359999999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-11683712.359999999</v>
          </cell>
        </row>
        <row r="2839">
          <cell r="B2839">
            <v>164104</v>
          </cell>
          <cell r="C2839" t="str">
            <v>Computers &amp; Servers Accum                                   164104</v>
          </cell>
          <cell r="D2839">
            <v>-13164231.6</v>
          </cell>
          <cell r="E2839">
            <v>-13164231.6</v>
          </cell>
          <cell r="F2839">
            <v>0</v>
          </cell>
          <cell r="G2839">
            <v>0</v>
          </cell>
          <cell r="H2839">
            <v>0</v>
          </cell>
          <cell r="I2839">
            <v>0</v>
          </cell>
          <cell r="J2839">
            <v>0</v>
          </cell>
          <cell r="K2839">
            <v>-13164231.6</v>
          </cell>
        </row>
        <row r="2840">
          <cell r="B2840">
            <v>164107</v>
          </cell>
          <cell r="C2840" t="str">
            <v>Office Machines Accum                                       164107</v>
          </cell>
          <cell r="D2840">
            <v>-551122.6</v>
          </cell>
          <cell r="E2840">
            <v>-551122.6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0</v>
          </cell>
          <cell r="K2840">
            <v>-551122.6</v>
          </cell>
        </row>
        <row r="2841">
          <cell r="B2841">
            <v>164108</v>
          </cell>
          <cell r="C2841" t="str">
            <v>Appliances Accum                                            164108</v>
          </cell>
          <cell r="D2841">
            <v>-467898.17</v>
          </cell>
          <cell r="E2841">
            <v>-467898.17</v>
          </cell>
          <cell r="F2841">
            <v>0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-467898.17</v>
          </cell>
        </row>
        <row r="2842">
          <cell r="B2842">
            <v>164109</v>
          </cell>
          <cell r="C2842" t="str">
            <v>Vaults Safe Deposit Accum                                   164109</v>
          </cell>
          <cell r="D2842">
            <v>-1832685.37</v>
          </cell>
          <cell r="E2842">
            <v>-1832685.37</v>
          </cell>
          <cell r="F2842">
            <v>0</v>
          </cell>
          <cell r="G2842">
            <v>0</v>
          </cell>
          <cell r="H2842">
            <v>0</v>
          </cell>
          <cell r="I2842">
            <v>0</v>
          </cell>
          <cell r="J2842">
            <v>0</v>
          </cell>
          <cell r="K2842">
            <v>-1832685.37</v>
          </cell>
        </row>
        <row r="2843">
          <cell r="B2843">
            <v>164110</v>
          </cell>
          <cell r="C2843" t="str">
            <v>Accum Depre Comp Hdw                                        164110</v>
          </cell>
          <cell r="D2843">
            <v>0</v>
          </cell>
          <cell r="E2843">
            <v>0</v>
          </cell>
          <cell r="F2843">
            <v>-5435221.6699999999</v>
          </cell>
          <cell r="G2843">
            <v>0</v>
          </cell>
          <cell r="H2843">
            <v>0</v>
          </cell>
          <cell r="I2843">
            <v>-5435221.6699999999</v>
          </cell>
          <cell r="J2843">
            <v>0</v>
          </cell>
          <cell r="K2843">
            <v>-5435221.6699999999</v>
          </cell>
        </row>
        <row r="2844">
          <cell r="B2844">
            <v>164111</v>
          </cell>
          <cell r="C2844" t="str">
            <v>Atm Accum                                                   164111</v>
          </cell>
          <cell r="D2844">
            <v>-9989803.3599999994</v>
          </cell>
          <cell r="E2844">
            <v>-9989803.3599999994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-9989803.3599999994</v>
          </cell>
        </row>
        <row r="2845">
          <cell r="B2845">
            <v>164112</v>
          </cell>
          <cell r="C2845" t="str">
            <v>Acc Depre Hw-Mainfram                                       164112</v>
          </cell>
          <cell r="D2845">
            <v>0</v>
          </cell>
          <cell r="E2845">
            <v>0</v>
          </cell>
          <cell r="F2845">
            <v>-104161.26</v>
          </cell>
          <cell r="G2845">
            <v>0</v>
          </cell>
          <cell r="H2845">
            <v>0</v>
          </cell>
          <cell r="I2845">
            <v>-104161.26</v>
          </cell>
          <cell r="J2845">
            <v>0</v>
          </cell>
          <cell r="K2845">
            <v>-104161.26</v>
          </cell>
        </row>
        <row r="2846">
          <cell r="B2846">
            <v>164113</v>
          </cell>
          <cell r="C2846" t="str">
            <v>Acc Depre Hw-Servers                                        164113</v>
          </cell>
          <cell r="D2846">
            <v>0</v>
          </cell>
          <cell r="E2846">
            <v>0</v>
          </cell>
          <cell r="F2846">
            <v>-4197660.66</v>
          </cell>
          <cell r="G2846">
            <v>0</v>
          </cell>
          <cell r="H2846">
            <v>0</v>
          </cell>
          <cell r="I2846">
            <v>-4197660.66</v>
          </cell>
          <cell r="J2846">
            <v>0</v>
          </cell>
          <cell r="K2846">
            <v>-4197660.66</v>
          </cell>
        </row>
        <row r="2847">
          <cell r="B2847">
            <v>164114</v>
          </cell>
          <cell r="C2847" t="str">
            <v>Acc Depre Hw-Storage                                        164114</v>
          </cell>
          <cell r="D2847">
            <v>0</v>
          </cell>
          <cell r="E2847">
            <v>0</v>
          </cell>
          <cell r="F2847">
            <v>-4252120.6500000004</v>
          </cell>
          <cell r="G2847">
            <v>0</v>
          </cell>
          <cell r="H2847">
            <v>0</v>
          </cell>
          <cell r="I2847">
            <v>-4252120.6500000004</v>
          </cell>
          <cell r="J2847">
            <v>0</v>
          </cell>
          <cell r="K2847">
            <v>-4252120.6500000004</v>
          </cell>
        </row>
        <row r="2848">
          <cell r="B2848">
            <v>164115</v>
          </cell>
          <cell r="C2848" t="str">
            <v>Acc Depre Hw-Worksta                                        164115</v>
          </cell>
          <cell r="D2848">
            <v>0</v>
          </cell>
          <cell r="E2848">
            <v>0</v>
          </cell>
          <cell r="F2848">
            <v>-4285084.82</v>
          </cell>
          <cell r="G2848">
            <v>0</v>
          </cell>
          <cell r="H2848">
            <v>0</v>
          </cell>
          <cell r="I2848">
            <v>-4285084.82</v>
          </cell>
          <cell r="J2848">
            <v>0</v>
          </cell>
          <cell r="K2848">
            <v>-4285084.82</v>
          </cell>
        </row>
        <row r="2849">
          <cell r="B2849">
            <v>164116</v>
          </cell>
          <cell r="C2849" t="str">
            <v>Accum Depre Hw-Prnter                                       164116</v>
          </cell>
          <cell r="D2849">
            <v>0</v>
          </cell>
          <cell r="E2849">
            <v>0</v>
          </cell>
          <cell r="F2849">
            <v>-218057.27</v>
          </cell>
          <cell r="G2849">
            <v>0</v>
          </cell>
          <cell r="H2849">
            <v>0</v>
          </cell>
          <cell r="I2849">
            <v>-218057.27</v>
          </cell>
          <cell r="J2849">
            <v>0</v>
          </cell>
          <cell r="K2849">
            <v>-218057.27</v>
          </cell>
        </row>
        <row r="2850">
          <cell r="B2850">
            <v>164117</v>
          </cell>
          <cell r="C2850" t="str">
            <v>Accum Depre Hw-Other                                        164117</v>
          </cell>
          <cell r="D2850">
            <v>0</v>
          </cell>
          <cell r="E2850">
            <v>0</v>
          </cell>
          <cell r="F2850">
            <v>-1611965.9</v>
          </cell>
          <cell r="G2850">
            <v>0</v>
          </cell>
          <cell r="H2850">
            <v>0</v>
          </cell>
          <cell r="I2850">
            <v>-1611965.9</v>
          </cell>
          <cell r="J2850">
            <v>0</v>
          </cell>
          <cell r="K2850">
            <v>-1611965.9</v>
          </cell>
        </row>
        <row r="2851">
          <cell r="B2851">
            <v>164118</v>
          </cell>
          <cell r="C2851" t="str">
            <v>Accum Depr Hw-Communicat                                    164118</v>
          </cell>
          <cell r="D2851">
            <v>0</v>
          </cell>
          <cell r="E2851">
            <v>0</v>
          </cell>
          <cell r="F2851">
            <v>-2715321.29</v>
          </cell>
          <cell r="G2851">
            <v>0</v>
          </cell>
          <cell r="H2851">
            <v>0</v>
          </cell>
          <cell r="I2851">
            <v>-2715321.29</v>
          </cell>
          <cell r="J2851">
            <v>0</v>
          </cell>
          <cell r="K2851">
            <v>-2715321.29</v>
          </cell>
        </row>
        <row r="2852">
          <cell r="B2852">
            <v>164119</v>
          </cell>
          <cell r="C2852" t="str">
            <v>Closed Isban Tangible Atm Accum                             164119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  <cell r="H2852">
            <v>0</v>
          </cell>
          <cell r="I2852">
            <v>0</v>
          </cell>
          <cell r="J2852">
            <v>0</v>
          </cell>
          <cell r="K2852">
            <v>0</v>
          </cell>
        </row>
        <row r="2853">
          <cell r="B2853">
            <v>164120</v>
          </cell>
          <cell r="C2853" t="str">
            <v>Acc Depre Comp Sw-Main                                      164120</v>
          </cell>
          <cell r="D2853">
            <v>0</v>
          </cell>
          <cell r="E2853">
            <v>0</v>
          </cell>
          <cell r="F2853">
            <v>-8898867.3200000003</v>
          </cell>
          <cell r="G2853">
            <v>0</v>
          </cell>
          <cell r="H2853">
            <v>0</v>
          </cell>
          <cell r="I2853">
            <v>-8898867.3200000003</v>
          </cell>
          <cell r="J2853">
            <v>0</v>
          </cell>
          <cell r="K2853">
            <v>-8898867.3200000003</v>
          </cell>
        </row>
        <row r="2854">
          <cell r="B2854">
            <v>164122</v>
          </cell>
          <cell r="C2854" t="str">
            <v>Accum Depre Comp Sw-Ser                                     164122</v>
          </cell>
          <cell r="D2854">
            <v>0</v>
          </cell>
          <cell r="E2854">
            <v>0</v>
          </cell>
          <cell r="F2854">
            <v>-676403</v>
          </cell>
          <cell r="G2854">
            <v>0</v>
          </cell>
          <cell r="H2854">
            <v>0</v>
          </cell>
          <cell r="I2854">
            <v>-676403</v>
          </cell>
          <cell r="J2854">
            <v>0</v>
          </cell>
          <cell r="K2854">
            <v>-676403</v>
          </cell>
        </row>
        <row r="2855">
          <cell r="B2855">
            <v>164123</v>
          </cell>
          <cell r="C2855" t="str">
            <v>Acc Depre Comp Sw-Work                                      164123</v>
          </cell>
          <cell r="D2855">
            <v>0</v>
          </cell>
          <cell r="E2855">
            <v>0</v>
          </cell>
          <cell r="F2855">
            <v>-1125408.03</v>
          </cell>
          <cell r="G2855">
            <v>0</v>
          </cell>
          <cell r="H2855">
            <v>0</v>
          </cell>
          <cell r="I2855">
            <v>-1125408.03</v>
          </cell>
          <cell r="J2855">
            <v>0</v>
          </cell>
          <cell r="K2855">
            <v>-1125408.03</v>
          </cell>
        </row>
        <row r="2856">
          <cell r="B2856">
            <v>164124</v>
          </cell>
          <cell r="C2856" t="str">
            <v>Acc Depre Comp Sw-Prn                                       164124</v>
          </cell>
          <cell r="D2856">
            <v>0</v>
          </cell>
          <cell r="E2856">
            <v>0</v>
          </cell>
          <cell r="F2856">
            <v>-1902966.37</v>
          </cell>
          <cell r="G2856">
            <v>0</v>
          </cell>
          <cell r="H2856">
            <v>0</v>
          </cell>
          <cell r="I2856">
            <v>-1902966.37</v>
          </cell>
          <cell r="J2856">
            <v>0</v>
          </cell>
          <cell r="K2856">
            <v>-1902966.37</v>
          </cell>
        </row>
        <row r="2857">
          <cell r="B2857">
            <v>164125</v>
          </cell>
          <cell r="C2857" t="str">
            <v>Security Accum                                              164125</v>
          </cell>
          <cell r="D2857">
            <v>-16035286.210000001</v>
          </cell>
          <cell r="E2857">
            <v>-16035286.210000001</v>
          </cell>
          <cell r="F2857">
            <v>0</v>
          </cell>
          <cell r="G2857">
            <v>0</v>
          </cell>
          <cell r="H2857">
            <v>0</v>
          </cell>
          <cell r="I2857">
            <v>0</v>
          </cell>
          <cell r="J2857">
            <v>0</v>
          </cell>
          <cell r="K2857">
            <v>-16035286.210000001</v>
          </cell>
        </row>
        <row r="2858">
          <cell r="B2858">
            <v>164126</v>
          </cell>
          <cell r="C2858" t="str">
            <v>Furniture Corp Accum                                        164126</v>
          </cell>
          <cell r="D2858">
            <v>-9840638.75</v>
          </cell>
          <cell r="E2858">
            <v>-9840638.75</v>
          </cell>
          <cell r="F2858">
            <v>0</v>
          </cell>
          <cell r="G2858">
            <v>0</v>
          </cell>
          <cell r="H2858">
            <v>0</v>
          </cell>
          <cell r="I2858">
            <v>0</v>
          </cell>
          <cell r="J2858">
            <v>0</v>
          </cell>
          <cell r="K2858">
            <v>-9840638.75</v>
          </cell>
        </row>
        <row r="2859">
          <cell r="B2859">
            <v>164127</v>
          </cell>
          <cell r="C2859" t="str">
            <v>Platform Phone Sys Accum                                    164127</v>
          </cell>
          <cell r="D2859">
            <v>-6966266.5099999998</v>
          </cell>
          <cell r="E2859">
            <v>-6966266.5099999998</v>
          </cell>
          <cell r="F2859">
            <v>0</v>
          </cell>
          <cell r="G2859">
            <v>0</v>
          </cell>
          <cell r="H2859">
            <v>0</v>
          </cell>
          <cell r="I2859">
            <v>0</v>
          </cell>
          <cell r="J2859">
            <v>0</v>
          </cell>
          <cell r="K2859">
            <v>-6966266.5099999998</v>
          </cell>
        </row>
        <row r="2860">
          <cell r="B2860">
            <v>164128</v>
          </cell>
          <cell r="C2860" t="str">
            <v>Datacenter Equip Accum                                      164128</v>
          </cell>
          <cell r="D2860">
            <v>-3309193.64</v>
          </cell>
          <cell r="E2860">
            <v>-3309193.64</v>
          </cell>
          <cell r="F2860">
            <v>0</v>
          </cell>
          <cell r="G2860">
            <v>0</v>
          </cell>
          <cell r="H2860">
            <v>0</v>
          </cell>
          <cell r="I2860">
            <v>0</v>
          </cell>
          <cell r="J2860">
            <v>0</v>
          </cell>
          <cell r="K2860">
            <v>-3309193.64</v>
          </cell>
        </row>
        <row r="2861">
          <cell r="B2861">
            <v>164129</v>
          </cell>
          <cell r="C2861" t="str">
            <v>Furniture Other Accum                                       164129</v>
          </cell>
          <cell r="D2861">
            <v>-25612.01</v>
          </cell>
          <cell r="E2861">
            <v>-25612.01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-25612.01</v>
          </cell>
        </row>
        <row r="2862">
          <cell r="B2862">
            <v>164130</v>
          </cell>
          <cell r="C2862" t="str">
            <v>Accum Depre Leased Eq                                       164130</v>
          </cell>
          <cell r="D2862">
            <v>0</v>
          </cell>
          <cell r="E2862">
            <v>0</v>
          </cell>
          <cell r="F2862">
            <v>-1828244.09</v>
          </cell>
          <cell r="G2862">
            <v>0</v>
          </cell>
          <cell r="H2862">
            <v>0</v>
          </cell>
          <cell r="I2862">
            <v>-1828244.09</v>
          </cell>
          <cell r="J2862">
            <v>0</v>
          </cell>
          <cell r="K2862">
            <v>-1828244.09</v>
          </cell>
        </row>
        <row r="2863">
          <cell r="B2863">
            <v>164136</v>
          </cell>
          <cell r="C2863" t="str">
            <v>Accum Depre Comp Sw-Appl                                    164136</v>
          </cell>
          <cell r="D2863">
            <v>0</v>
          </cell>
          <cell r="E2863">
            <v>0</v>
          </cell>
          <cell r="F2863">
            <v>-1200747.3600000001</v>
          </cell>
          <cell r="G2863">
            <v>0</v>
          </cell>
          <cell r="H2863">
            <v>0</v>
          </cell>
          <cell r="I2863">
            <v>-1200747.3600000001</v>
          </cell>
          <cell r="J2863">
            <v>0</v>
          </cell>
          <cell r="K2863">
            <v>-1200747.3600000001</v>
          </cell>
        </row>
        <row r="2864">
          <cell r="B2864">
            <v>164137</v>
          </cell>
          <cell r="C2864" t="str">
            <v>Accum Depre Comp Sw-Comm                                    164137</v>
          </cell>
          <cell r="D2864">
            <v>0</v>
          </cell>
          <cell r="E2864">
            <v>0</v>
          </cell>
          <cell r="F2864">
            <v>-1005209.9</v>
          </cell>
          <cell r="G2864">
            <v>0</v>
          </cell>
          <cell r="H2864">
            <v>0</v>
          </cell>
          <cell r="I2864">
            <v>-1005209.9</v>
          </cell>
          <cell r="J2864">
            <v>0</v>
          </cell>
          <cell r="K2864">
            <v>-1005209.9</v>
          </cell>
        </row>
        <row r="2865">
          <cell r="B2865">
            <v>164181</v>
          </cell>
          <cell r="C2865" t="str">
            <v>Accum Depre Office Furn                                     164181</v>
          </cell>
          <cell r="D2865">
            <v>0</v>
          </cell>
          <cell r="E2865">
            <v>0</v>
          </cell>
          <cell r="F2865">
            <v>-2987119.7</v>
          </cell>
          <cell r="G2865">
            <v>0</v>
          </cell>
          <cell r="H2865">
            <v>0</v>
          </cell>
          <cell r="I2865">
            <v>-2987119.7</v>
          </cell>
          <cell r="J2865">
            <v>0</v>
          </cell>
          <cell r="K2865">
            <v>-2987119.7</v>
          </cell>
        </row>
        <row r="2866">
          <cell r="B2866" t="str">
            <v>R_C6_2145</v>
          </cell>
          <cell r="C2866" t="str">
            <v>Premises And Fixed Assets                                   R_C6_2145</v>
          </cell>
          <cell r="D2866">
            <v>436355143.0799998</v>
          </cell>
          <cell r="E2866">
            <v>436492294.29999983</v>
          </cell>
          <cell r="F2866">
            <v>30311147.679999996</v>
          </cell>
          <cell r="G2866">
            <v>0</v>
          </cell>
          <cell r="H2866">
            <v>0</v>
          </cell>
          <cell r="I2866">
            <v>30311147.679999996</v>
          </cell>
          <cell r="J2866">
            <v>0</v>
          </cell>
          <cell r="K2866">
            <v>466803441.97999984</v>
          </cell>
        </row>
        <row r="2867">
          <cell r="B2867">
            <v>131070</v>
          </cell>
          <cell r="C2867" t="str">
            <v>Reo - Offline                                               131070</v>
          </cell>
          <cell r="D2867">
            <v>39589765.159999996</v>
          </cell>
          <cell r="E2867">
            <v>39589765.159999996</v>
          </cell>
          <cell r="F2867">
            <v>0</v>
          </cell>
          <cell r="G2867">
            <v>0</v>
          </cell>
          <cell r="H2867">
            <v>0</v>
          </cell>
          <cell r="I2867">
            <v>0</v>
          </cell>
          <cell r="J2867">
            <v>0</v>
          </cell>
          <cell r="K2867">
            <v>39589765.159999996</v>
          </cell>
        </row>
        <row r="2868">
          <cell r="B2868">
            <v>131071</v>
          </cell>
          <cell r="C2868" t="str">
            <v>In Substance Foreclosure                                    131071</v>
          </cell>
          <cell r="D2868">
            <v>4850000</v>
          </cell>
          <cell r="E2868">
            <v>4850000</v>
          </cell>
          <cell r="F2868">
            <v>0</v>
          </cell>
          <cell r="G2868">
            <v>0</v>
          </cell>
          <cell r="H2868">
            <v>0</v>
          </cell>
          <cell r="I2868">
            <v>0</v>
          </cell>
          <cell r="J2868">
            <v>0</v>
          </cell>
          <cell r="K2868">
            <v>4850000</v>
          </cell>
        </row>
        <row r="2869">
          <cell r="B2869">
            <v>131073</v>
          </cell>
          <cell r="C2869" t="str">
            <v>Reo Contra - Commercial                                     131073</v>
          </cell>
          <cell r="D2869">
            <v>-5163600</v>
          </cell>
          <cell r="E2869">
            <v>-5163600</v>
          </cell>
          <cell r="F2869">
            <v>0</v>
          </cell>
          <cell r="G2869">
            <v>0</v>
          </cell>
          <cell r="H2869">
            <v>0</v>
          </cell>
          <cell r="I2869">
            <v>0</v>
          </cell>
          <cell r="J2869">
            <v>0</v>
          </cell>
          <cell r="K2869">
            <v>-5163600</v>
          </cell>
        </row>
        <row r="2870">
          <cell r="B2870">
            <v>131074</v>
          </cell>
          <cell r="C2870" t="str">
            <v>Contra-Commercial Isf                                       131074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</row>
        <row r="2871">
          <cell r="B2871">
            <v>131090</v>
          </cell>
          <cell r="C2871" t="str">
            <v>Mtg Reo-Dls                                                 131090</v>
          </cell>
          <cell r="D2871">
            <v>29780789.140000001</v>
          </cell>
          <cell r="E2871">
            <v>29780789.140000001</v>
          </cell>
          <cell r="F2871">
            <v>0</v>
          </cell>
          <cell r="G2871">
            <v>0</v>
          </cell>
          <cell r="H2871">
            <v>0</v>
          </cell>
          <cell r="I2871">
            <v>0</v>
          </cell>
          <cell r="J2871">
            <v>0</v>
          </cell>
          <cell r="K2871">
            <v>29780789.140000001</v>
          </cell>
        </row>
        <row r="2872">
          <cell r="B2872">
            <v>131091</v>
          </cell>
          <cell r="C2872" t="str">
            <v>Sbo Mtg Reo                                                 131091</v>
          </cell>
          <cell r="D2872">
            <v>864456.07000000007</v>
          </cell>
          <cell r="E2872">
            <v>864456.07000000007</v>
          </cell>
          <cell r="F2872">
            <v>0</v>
          </cell>
          <cell r="G2872">
            <v>0</v>
          </cell>
          <cell r="H2872">
            <v>0</v>
          </cell>
          <cell r="I2872">
            <v>0</v>
          </cell>
          <cell r="J2872">
            <v>0</v>
          </cell>
          <cell r="K2872">
            <v>864456.07000000007</v>
          </cell>
        </row>
        <row r="2873">
          <cell r="B2873">
            <v>131092</v>
          </cell>
          <cell r="C2873" t="str">
            <v>Sbo Purch Reo                                               131092</v>
          </cell>
          <cell r="D2873">
            <v>1837959.62</v>
          </cell>
          <cell r="E2873">
            <v>1837959.62</v>
          </cell>
          <cell r="F2873">
            <v>0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1837959.62</v>
          </cell>
        </row>
        <row r="2874">
          <cell r="B2874">
            <v>131093</v>
          </cell>
          <cell r="C2874" t="str">
            <v>Mtg Reo Contra - Dls                                        131093</v>
          </cell>
          <cell r="D2874">
            <v>-252869.28</v>
          </cell>
          <cell r="E2874">
            <v>-252869.28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-252869.28</v>
          </cell>
        </row>
        <row r="2875">
          <cell r="B2875">
            <v>131094</v>
          </cell>
          <cell r="C2875" t="str">
            <v>Sbo Mtg Reo Contra                                          131094</v>
          </cell>
          <cell r="D2875">
            <v>-6415</v>
          </cell>
          <cell r="E2875">
            <v>-6415</v>
          </cell>
          <cell r="F2875">
            <v>0</v>
          </cell>
          <cell r="G2875">
            <v>0</v>
          </cell>
          <cell r="H2875">
            <v>0</v>
          </cell>
          <cell r="I2875">
            <v>0</v>
          </cell>
          <cell r="J2875">
            <v>0</v>
          </cell>
          <cell r="K2875">
            <v>-6415</v>
          </cell>
        </row>
        <row r="2876">
          <cell r="B2876">
            <v>131095</v>
          </cell>
          <cell r="C2876" t="str">
            <v>Reo Contra - Purch Cons                                     131095</v>
          </cell>
          <cell r="D2876">
            <v>-903992.27</v>
          </cell>
          <cell r="E2876">
            <v>-903992.27</v>
          </cell>
          <cell r="F2876">
            <v>0</v>
          </cell>
          <cell r="G2876">
            <v>0</v>
          </cell>
          <cell r="H2876">
            <v>0</v>
          </cell>
          <cell r="I2876">
            <v>0</v>
          </cell>
          <cell r="J2876">
            <v>0</v>
          </cell>
          <cell r="K2876">
            <v>-903992.27</v>
          </cell>
        </row>
        <row r="2877">
          <cell r="B2877">
            <v>131096</v>
          </cell>
          <cell r="C2877" t="str">
            <v>Reo Cashiering Suspense                                     131096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</row>
        <row r="2878">
          <cell r="B2878">
            <v>131100</v>
          </cell>
          <cell r="C2878" t="str">
            <v>Reo Consumer Loans                                          131100</v>
          </cell>
          <cell r="D2878">
            <v>1901899.42</v>
          </cell>
          <cell r="E2878">
            <v>1901899.42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1901899.42</v>
          </cell>
        </row>
        <row r="2879">
          <cell r="B2879">
            <v>131103</v>
          </cell>
          <cell r="C2879" t="str">
            <v>Reo Contra - Consumer                                       131103</v>
          </cell>
          <cell r="D2879">
            <v>-632971.79</v>
          </cell>
          <cell r="E2879">
            <v>-632971.79</v>
          </cell>
          <cell r="F2879">
            <v>0</v>
          </cell>
          <cell r="G2879">
            <v>0</v>
          </cell>
          <cell r="H2879">
            <v>0</v>
          </cell>
          <cell r="I2879">
            <v>0</v>
          </cell>
          <cell r="J2879">
            <v>0</v>
          </cell>
          <cell r="K2879">
            <v>-632971.79</v>
          </cell>
        </row>
        <row r="2880">
          <cell r="B2880">
            <v>131190</v>
          </cell>
          <cell r="C2880" t="str">
            <v>Multifamily Reo                                             131190</v>
          </cell>
          <cell r="D2880">
            <v>20296580</v>
          </cell>
          <cell r="E2880">
            <v>20296580</v>
          </cell>
          <cell r="F2880">
            <v>0</v>
          </cell>
          <cell r="G2880">
            <v>0</v>
          </cell>
          <cell r="H2880">
            <v>0</v>
          </cell>
          <cell r="I2880">
            <v>0</v>
          </cell>
          <cell r="J2880">
            <v>0</v>
          </cell>
          <cell r="K2880">
            <v>20296580</v>
          </cell>
        </row>
        <row r="2881">
          <cell r="B2881">
            <v>131193</v>
          </cell>
          <cell r="C2881" t="str">
            <v>Reo Contra - Multi Family                                   131193</v>
          </cell>
          <cell r="D2881">
            <v>-28400</v>
          </cell>
          <cell r="E2881">
            <v>-28400</v>
          </cell>
          <cell r="F2881">
            <v>0</v>
          </cell>
          <cell r="G2881">
            <v>0</v>
          </cell>
          <cell r="H2881">
            <v>0</v>
          </cell>
          <cell r="I2881">
            <v>0</v>
          </cell>
          <cell r="J2881">
            <v>0</v>
          </cell>
          <cell r="K2881">
            <v>-28400</v>
          </cell>
        </row>
        <row r="2882">
          <cell r="B2882" t="str">
            <v>R_C7_2150</v>
          </cell>
          <cell r="C2882" t="str">
            <v>Other Real Estate Owned                                     R_C7_2150</v>
          </cell>
          <cell r="D2882">
            <v>92133201.069999993</v>
          </cell>
          <cell r="E2882">
            <v>92133201.069999993</v>
          </cell>
          <cell r="F2882">
            <v>0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92133201.069999993</v>
          </cell>
        </row>
        <row r="2883">
          <cell r="B2883">
            <v>147501</v>
          </cell>
          <cell r="C2883" t="str">
            <v>Investment In Sov Cap V                                     147501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</row>
        <row r="2884">
          <cell r="B2884">
            <v>147508</v>
          </cell>
          <cell r="C2884" t="str">
            <v>Investment In Sov Cap Vi                                    147508</v>
          </cell>
          <cell r="D2884">
            <v>0</v>
          </cell>
          <cell r="E2884">
            <v>10000000</v>
          </cell>
          <cell r="F2884">
            <v>0</v>
          </cell>
          <cell r="G2884">
            <v>0</v>
          </cell>
          <cell r="H2884">
            <v>0</v>
          </cell>
          <cell r="I2884">
            <v>0</v>
          </cell>
          <cell r="J2884">
            <v>0</v>
          </cell>
          <cell r="K2884">
            <v>10000000</v>
          </cell>
        </row>
        <row r="2885">
          <cell r="B2885">
            <v>147622</v>
          </cell>
          <cell r="C2885" t="str">
            <v>Investment In Sov Cap Ix                                    147622</v>
          </cell>
          <cell r="D2885">
            <v>0</v>
          </cell>
          <cell r="E2885">
            <v>4640000</v>
          </cell>
          <cell r="F2885">
            <v>0</v>
          </cell>
          <cell r="G2885">
            <v>0</v>
          </cell>
          <cell r="H2885">
            <v>0</v>
          </cell>
          <cell r="I2885">
            <v>0</v>
          </cell>
          <cell r="J2885">
            <v>0</v>
          </cell>
          <cell r="K2885">
            <v>4640000</v>
          </cell>
        </row>
        <row r="2886">
          <cell r="B2886">
            <v>147709</v>
          </cell>
          <cell r="C2886" t="str">
            <v>Trust Iv Investment                                         147709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</row>
        <row r="2887">
          <cell r="B2887">
            <v>178950</v>
          </cell>
          <cell r="C2887" t="str">
            <v>Deff Iss Costs - Teps                                       178950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</row>
        <row r="2888">
          <cell r="B2888">
            <v>189150</v>
          </cell>
          <cell r="C2888" t="str">
            <v>Eq Investment - Scusa                                       189150</v>
          </cell>
          <cell r="D2888">
            <v>0</v>
          </cell>
          <cell r="E2888">
            <v>5063881490.2600002</v>
          </cell>
          <cell r="F2888">
            <v>0</v>
          </cell>
          <cell r="G2888">
            <v>0</v>
          </cell>
          <cell r="H2888">
            <v>0</v>
          </cell>
          <cell r="I2888">
            <v>0</v>
          </cell>
          <cell r="J2888">
            <v>-5063881176.2399998</v>
          </cell>
          <cell r="K2888">
            <v>314.02000045776367</v>
          </cell>
        </row>
        <row r="2889">
          <cell r="B2889">
            <v>189350</v>
          </cell>
          <cell r="C2889" t="str">
            <v>Emi Investment - Tep - Oth Sects                            189350</v>
          </cell>
          <cell r="D2889">
            <v>25637341.77</v>
          </cell>
          <cell r="E2889">
            <v>25637341.77</v>
          </cell>
          <cell r="F2889">
            <v>0</v>
          </cell>
          <cell r="G2889">
            <v>0</v>
          </cell>
          <cell r="H2889">
            <v>0</v>
          </cell>
          <cell r="I2889">
            <v>0</v>
          </cell>
          <cell r="J2889">
            <v>0</v>
          </cell>
          <cell r="K2889">
            <v>25637341.77</v>
          </cell>
        </row>
        <row r="2890">
          <cell r="B2890" t="str">
            <v>R_C8_2130</v>
          </cell>
          <cell r="C2890" t="str">
            <v>Investments In Uncon Subs                                   R_C8_2130</v>
          </cell>
          <cell r="D2890">
            <v>25637341.77</v>
          </cell>
          <cell r="E2890">
            <v>5104158832.0300007</v>
          </cell>
          <cell r="F2890">
            <v>0</v>
          </cell>
          <cell r="G2890">
            <v>0</v>
          </cell>
          <cell r="H2890">
            <v>0</v>
          </cell>
          <cell r="I2890">
            <v>0</v>
          </cell>
          <cell r="J2890">
            <v>-5063881176.2399998</v>
          </cell>
          <cell r="K2890">
            <v>40277655.790000454</v>
          </cell>
        </row>
        <row r="2891">
          <cell r="B2891" t="str">
            <v>R_C9_3656</v>
          </cell>
          <cell r="C2891" t="str">
            <v>Direct And Indirect Inv In Re                               R_C9_3656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</row>
        <row r="2892">
          <cell r="B2892" t="str">
            <v>R_C12_2170</v>
          </cell>
          <cell r="C2892" t="str">
            <v>Total Assets                                                R_C12_2170</v>
          </cell>
          <cell r="D2892">
            <v>74819276160.729996</v>
          </cell>
          <cell r="E2892">
            <v>79189990516.559998</v>
          </cell>
          <cell r="F2892">
            <v>28873738013.239998</v>
          </cell>
          <cell r="G2892">
            <v>0</v>
          </cell>
          <cell r="H2892">
            <v>6269468963.8199997</v>
          </cell>
          <cell r="I2892">
            <v>35143206977.059998</v>
          </cell>
          <cell r="J2892">
            <v>-5422308107.4099998</v>
          </cell>
          <cell r="K2892">
            <v>108910889386.20999</v>
          </cell>
        </row>
        <row r="2893">
          <cell r="B2893">
            <v>233518</v>
          </cell>
          <cell r="C2893" t="str">
            <v>Georgia State Income Tax                                    233518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</row>
        <row r="2894">
          <cell r="B2894">
            <v>233945</v>
          </cell>
          <cell r="C2894" t="str">
            <v>Closed Nassau County Sale                                   233945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</row>
        <row r="2895">
          <cell r="B2895">
            <v>233946</v>
          </cell>
          <cell r="C2895" t="str">
            <v>Closed Sales Tax Payable                                    233946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</row>
        <row r="2896">
          <cell r="B2896">
            <v>201952</v>
          </cell>
          <cell r="C2896" t="str">
            <v>Nib Other Fin Spain                                         201952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  <cell r="H2896">
            <v>0</v>
          </cell>
          <cell r="I2896">
            <v>0</v>
          </cell>
          <cell r="J2896">
            <v>0</v>
          </cell>
          <cell r="K2896">
            <v>0</v>
          </cell>
        </row>
        <row r="2897">
          <cell r="B2897">
            <v>201962</v>
          </cell>
          <cell r="C2897" t="str">
            <v>Nib Other Fin Usa                                           201962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</row>
        <row r="2898">
          <cell r="B2898">
            <v>201972</v>
          </cell>
          <cell r="C2898" t="str">
            <v>Nib Other Fin Oth World                                     201972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</row>
        <row r="2899">
          <cell r="B2899">
            <v>200202</v>
          </cell>
          <cell r="C2899" t="str">
            <v>Nan Business Ck (02)                                        200202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</row>
        <row r="2900">
          <cell r="B2900">
            <v>200203</v>
          </cell>
          <cell r="C2900" t="str">
            <v>Nan Internal Clear Accts                                    200203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  <cell r="H2900">
            <v>0</v>
          </cell>
          <cell r="I2900">
            <v>0</v>
          </cell>
          <cell r="J2900">
            <v>0</v>
          </cell>
          <cell r="K2900">
            <v>0</v>
          </cell>
        </row>
        <row r="2901">
          <cell r="B2901">
            <v>200207</v>
          </cell>
          <cell r="C2901" t="str">
            <v>Nan Basic Checking (07)                                     200207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  <cell r="H2901">
            <v>0</v>
          </cell>
          <cell r="I2901">
            <v>0</v>
          </cell>
          <cell r="J2901">
            <v>0</v>
          </cell>
          <cell r="K2901">
            <v>0</v>
          </cell>
        </row>
        <row r="2902">
          <cell r="B2902">
            <v>200209</v>
          </cell>
          <cell r="C2902" t="str">
            <v>Chrysler Cap Cma Equity Payable Dfp                         200209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</row>
        <row r="2903">
          <cell r="B2903">
            <v>201201</v>
          </cell>
          <cell r="C2903" t="str">
            <v>Nib Fin Spain 201                                           201201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</row>
        <row r="2904">
          <cell r="B2904">
            <v>201301</v>
          </cell>
          <cell r="C2904" t="str">
            <v>Nib Govern Usa 301                                          201301</v>
          </cell>
          <cell r="D2904">
            <v>76419946.760000005</v>
          </cell>
          <cell r="E2904">
            <v>76419946.760000005</v>
          </cell>
          <cell r="F2904">
            <v>0</v>
          </cell>
          <cell r="G2904">
            <v>0</v>
          </cell>
          <cell r="H2904">
            <v>0</v>
          </cell>
          <cell r="I2904">
            <v>0</v>
          </cell>
          <cell r="J2904">
            <v>0</v>
          </cell>
          <cell r="K2904">
            <v>76419946.760000005</v>
          </cell>
        </row>
        <row r="2905">
          <cell r="B2905">
            <v>201401</v>
          </cell>
          <cell r="C2905" t="str">
            <v>Nib Fin Usa 401                                             201401</v>
          </cell>
          <cell r="D2905">
            <v>2763437.11</v>
          </cell>
          <cell r="E2905">
            <v>2763437.11</v>
          </cell>
          <cell r="F2905">
            <v>0</v>
          </cell>
          <cell r="G2905">
            <v>0</v>
          </cell>
          <cell r="H2905">
            <v>0</v>
          </cell>
          <cell r="I2905">
            <v>0</v>
          </cell>
          <cell r="J2905">
            <v>0</v>
          </cell>
          <cell r="K2905">
            <v>2763437.11</v>
          </cell>
        </row>
        <row r="2906">
          <cell r="B2906">
            <v>201460</v>
          </cell>
          <cell r="C2906" t="str">
            <v>Nib Fannie Mae 460                                          201460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  <cell r="H2906">
            <v>0</v>
          </cell>
          <cell r="I2906">
            <v>0</v>
          </cell>
          <cell r="J2906">
            <v>0</v>
          </cell>
          <cell r="K2906">
            <v>0</v>
          </cell>
        </row>
        <row r="2907">
          <cell r="B2907">
            <v>201461</v>
          </cell>
          <cell r="C2907" t="str">
            <v>Nib Freddie Mac 461                                         201461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  <cell r="H2907">
            <v>0</v>
          </cell>
          <cell r="I2907">
            <v>0</v>
          </cell>
          <cell r="J2907">
            <v>0</v>
          </cell>
          <cell r="K2907">
            <v>0</v>
          </cell>
        </row>
        <row r="2908">
          <cell r="B2908">
            <v>201500</v>
          </cell>
          <cell r="C2908" t="str">
            <v>Nib Retail Usa501 500                                       201500</v>
          </cell>
          <cell r="D2908">
            <v>483575018.94999999</v>
          </cell>
          <cell r="E2908">
            <v>483575018.94999999</v>
          </cell>
          <cell r="F2908">
            <v>0</v>
          </cell>
          <cell r="G2908">
            <v>0</v>
          </cell>
          <cell r="H2908">
            <v>0</v>
          </cell>
          <cell r="I2908">
            <v>0</v>
          </cell>
          <cell r="J2908">
            <v>0</v>
          </cell>
          <cell r="K2908">
            <v>483575018.94999999</v>
          </cell>
        </row>
        <row r="2909">
          <cell r="B2909">
            <v>201501</v>
          </cell>
          <cell r="C2909" t="str">
            <v>Nib Com Usa 501                                             201501</v>
          </cell>
          <cell r="D2909">
            <v>2818226684.1500001</v>
          </cell>
          <cell r="E2909">
            <v>2818226684.1500001</v>
          </cell>
          <cell r="F2909">
            <v>0</v>
          </cell>
          <cell r="G2909">
            <v>0</v>
          </cell>
          <cell r="H2909">
            <v>0</v>
          </cell>
          <cell r="I2909">
            <v>0</v>
          </cell>
          <cell r="J2909">
            <v>0</v>
          </cell>
          <cell r="K2909">
            <v>2818226684.1500001</v>
          </cell>
        </row>
        <row r="2910">
          <cell r="B2910">
            <v>201520</v>
          </cell>
          <cell r="C2910" t="str">
            <v>Nib Internal Usa 520                                        201520</v>
          </cell>
          <cell r="D2910">
            <v>2501559931.3899999</v>
          </cell>
          <cell r="E2910">
            <v>2501559931.3899999</v>
          </cell>
          <cell r="F2910">
            <v>0</v>
          </cell>
          <cell r="G2910">
            <v>0</v>
          </cell>
          <cell r="H2910">
            <v>0</v>
          </cell>
          <cell r="I2910">
            <v>0</v>
          </cell>
          <cell r="J2910">
            <v>0</v>
          </cell>
          <cell r="K2910">
            <v>2501559931.3899999</v>
          </cell>
        </row>
        <row r="2911">
          <cell r="B2911">
            <v>201601</v>
          </cell>
          <cell r="C2911" t="str">
            <v>Nib Fin Oth World 601                                       201601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  <cell r="H2911">
            <v>0</v>
          </cell>
          <cell r="I2911">
            <v>0</v>
          </cell>
          <cell r="J2911">
            <v>0</v>
          </cell>
          <cell r="K2911">
            <v>0</v>
          </cell>
        </row>
        <row r="2912">
          <cell r="B2912">
            <v>201700</v>
          </cell>
          <cell r="C2912" t="str">
            <v>Nib Retail Spain 700                                        201700</v>
          </cell>
          <cell r="D2912">
            <v>52789.38</v>
          </cell>
          <cell r="E2912">
            <v>52789.38</v>
          </cell>
          <cell r="F2912">
            <v>0</v>
          </cell>
          <cell r="G2912">
            <v>0</v>
          </cell>
          <cell r="H2912">
            <v>0</v>
          </cell>
          <cell r="I2912">
            <v>0</v>
          </cell>
          <cell r="J2912">
            <v>0</v>
          </cell>
          <cell r="K2912">
            <v>52789.38</v>
          </cell>
        </row>
        <row r="2913">
          <cell r="B2913">
            <v>201701</v>
          </cell>
          <cell r="C2913" t="str">
            <v>Nib Com Spain 701                                           201701</v>
          </cell>
          <cell r="D2913">
            <v>759141.36</v>
          </cell>
          <cell r="E2913">
            <v>759141.36</v>
          </cell>
          <cell r="F2913">
            <v>0</v>
          </cell>
          <cell r="G2913">
            <v>0</v>
          </cell>
          <cell r="H2913">
            <v>0</v>
          </cell>
          <cell r="I2913">
            <v>0</v>
          </cell>
          <cell r="J2913">
            <v>0</v>
          </cell>
          <cell r="K2913">
            <v>759141.36</v>
          </cell>
        </row>
        <row r="2914">
          <cell r="B2914">
            <v>201800</v>
          </cell>
          <cell r="C2914" t="str">
            <v>Nib Retail Oth World 800                                    201800</v>
          </cell>
          <cell r="D2914">
            <v>878438.66</v>
          </cell>
          <cell r="E2914">
            <v>878438.66</v>
          </cell>
          <cell r="F2914">
            <v>0</v>
          </cell>
          <cell r="G2914">
            <v>0</v>
          </cell>
          <cell r="H2914">
            <v>0</v>
          </cell>
          <cell r="I2914">
            <v>0</v>
          </cell>
          <cell r="J2914">
            <v>0</v>
          </cell>
          <cell r="K2914">
            <v>878438.66</v>
          </cell>
        </row>
        <row r="2915">
          <cell r="B2915">
            <v>201801</v>
          </cell>
          <cell r="C2915" t="str">
            <v>Nib Com Oth World 801                                       201801</v>
          </cell>
          <cell r="D2915">
            <v>35519558.07</v>
          </cell>
          <cell r="E2915">
            <v>35519558.07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35519558.07</v>
          </cell>
        </row>
        <row r="2916">
          <cell r="B2916">
            <v>201851</v>
          </cell>
          <cell r="C2916" t="str">
            <v>Nib Gov Ck Oth World                                        201851</v>
          </cell>
          <cell r="D2916">
            <v>242841.3</v>
          </cell>
          <cell r="E2916">
            <v>242841.3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242841.3</v>
          </cell>
        </row>
        <row r="2917">
          <cell r="B2917">
            <v>204124</v>
          </cell>
          <cell r="C2917" t="str">
            <v>Internal Dda - Ne                                           204124</v>
          </cell>
          <cell r="D2917">
            <v>-8272640.1100000003</v>
          </cell>
          <cell r="E2917">
            <v>-8272640.1100000003</v>
          </cell>
          <cell r="F2917">
            <v>0</v>
          </cell>
          <cell r="G2917">
            <v>0</v>
          </cell>
          <cell r="H2917">
            <v>0</v>
          </cell>
          <cell r="I2917">
            <v>0</v>
          </cell>
          <cell r="J2917">
            <v>0</v>
          </cell>
          <cell r="K2917">
            <v>-8272640.1100000003</v>
          </cell>
        </row>
        <row r="2918">
          <cell r="B2918">
            <v>204125</v>
          </cell>
          <cell r="C2918" t="str">
            <v>Internal Corp Chec                                          204125</v>
          </cell>
          <cell r="D2918">
            <v>-151460401.43000001</v>
          </cell>
          <cell r="E2918">
            <v>-152271998.91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-152271998.91</v>
          </cell>
        </row>
        <row r="2919">
          <cell r="B2919">
            <v>204161</v>
          </cell>
          <cell r="C2919" t="str">
            <v>Closed Controlled Disb Ck                                   204161</v>
          </cell>
          <cell r="D2919">
            <v>583.63</v>
          </cell>
          <cell r="E2919">
            <v>583.63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  <cell r="K2919">
            <v>583.63</v>
          </cell>
        </row>
        <row r="2920">
          <cell r="B2920">
            <v>204209</v>
          </cell>
          <cell r="C2920" t="str">
            <v>Student Checking (25)                                       204209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  <cell r="H2920">
            <v>0</v>
          </cell>
          <cell r="I2920">
            <v>0</v>
          </cell>
          <cell r="J2920">
            <v>0</v>
          </cell>
          <cell r="K2920">
            <v>0</v>
          </cell>
        </row>
        <row r="2921">
          <cell r="B2921">
            <v>205800</v>
          </cell>
          <cell r="C2921" t="str">
            <v>Treasury Trans In Process                                   205800</v>
          </cell>
          <cell r="D2921">
            <v>599343.91</v>
          </cell>
          <cell r="E2921">
            <v>599343.91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599343.91</v>
          </cell>
        </row>
        <row r="2922">
          <cell r="B2922">
            <v>206124</v>
          </cell>
          <cell r="C2922" t="str">
            <v>Internal Dda - Ma                                           206124</v>
          </cell>
          <cell r="D2922">
            <v>-46905.16</v>
          </cell>
          <cell r="E2922">
            <v>-46905.16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-46905.16</v>
          </cell>
        </row>
        <row r="2923">
          <cell r="B2923">
            <v>208470</v>
          </cell>
          <cell r="C2923" t="str">
            <v>Dfp Cma Equity Payable                                      208470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</row>
        <row r="2924">
          <cell r="B2924">
            <v>208500</v>
          </cell>
          <cell r="C2924" t="str">
            <v>Closed Dd In Process                                        208500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</row>
        <row r="2925">
          <cell r="B2925">
            <v>208501</v>
          </cell>
          <cell r="C2925" t="str">
            <v>Closed Dd In Process - Ne                                   208501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</row>
        <row r="2926">
          <cell r="B2926">
            <v>208502</v>
          </cell>
          <cell r="C2926" t="str">
            <v>Closed Manual Ach Adjustments                               208502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</row>
        <row r="2927">
          <cell r="B2927">
            <v>208507</v>
          </cell>
          <cell r="C2927" t="str">
            <v>Nan Undistributed Deposit                                   208507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</row>
        <row r="2928">
          <cell r="B2928">
            <v>208511</v>
          </cell>
          <cell r="C2928" t="str">
            <v>Closed Floatpricing Sys Sus                                 208511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</row>
        <row r="2929">
          <cell r="B2929">
            <v>208515</v>
          </cell>
          <cell r="C2929" t="str">
            <v>Interplatform - Cards/Atm                                   208515</v>
          </cell>
          <cell r="D2929">
            <v>12080.12</v>
          </cell>
          <cell r="E2929">
            <v>12080.12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12080.12</v>
          </cell>
        </row>
        <row r="2930">
          <cell r="B2930">
            <v>208521</v>
          </cell>
          <cell r="C2930" t="str">
            <v>Closed Fis Inclr Partenon                                   208521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  <cell r="K2930">
            <v>0</v>
          </cell>
        </row>
        <row r="2931">
          <cell r="B2931">
            <v>208530</v>
          </cell>
          <cell r="C2931" t="str">
            <v>Achu09 Transactions In-Process                              208530</v>
          </cell>
          <cell r="D2931">
            <v>-153.22</v>
          </cell>
          <cell r="E2931">
            <v>-153.22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-153.22</v>
          </cell>
        </row>
        <row r="2932">
          <cell r="B2932">
            <v>208531</v>
          </cell>
          <cell r="C2932" t="str">
            <v>Achu10 Transactions In-Process                              208531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</row>
        <row r="2933">
          <cell r="B2933">
            <v>208532</v>
          </cell>
          <cell r="C2933" t="str">
            <v>Ach Disputes                                                208532</v>
          </cell>
          <cell r="D2933">
            <v>-1368.55</v>
          </cell>
          <cell r="E2933">
            <v>-1368.55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-1368.55</v>
          </cell>
        </row>
        <row r="2934">
          <cell r="B2934">
            <v>208601</v>
          </cell>
          <cell r="C2934" t="str">
            <v>Interappl Pmas-Pcas M35                                     208601</v>
          </cell>
          <cell r="D2934">
            <v>-257132.82</v>
          </cell>
          <cell r="E2934">
            <v>-257132.82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-257132.82</v>
          </cell>
        </row>
        <row r="2935">
          <cell r="B2935">
            <v>208602</v>
          </cell>
          <cell r="C2935" t="str">
            <v>Clear Pdh &amp; Pms -Kpp                                        208602</v>
          </cell>
          <cell r="D2935">
            <v>-10589.5</v>
          </cell>
          <cell r="E2935">
            <v>-10589.5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-10589.5</v>
          </cell>
        </row>
        <row r="2936">
          <cell r="B2936">
            <v>208604</v>
          </cell>
          <cell r="C2936" t="str">
            <v>Match Tx Pend Recon Kpc                                     208604</v>
          </cell>
          <cell r="D2936">
            <v>-751430.5</v>
          </cell>
          <cell r="E2936">
            <v>-751430.5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  <cell r="K2936">
            <v>-751430.5</v>
          </cell>
        </row>
        <row r="2937">
          <cell r="B2937">
            <v>208605</v>
          </cell>
          <cell r="C2937" t="str">
            <v>Recon Tx Pend Post -Kco                                     208605</v>
          </cell>
          <cell r="D2937">
            <v>-334</v>
          </cell>
          <cell r="E2937">
            <v>-334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  <cell r="K2937">
            <v>-334</v>
          </cell>
        </row>
        <row r="2938">
          <cell r="B2938">
            <v>208606</v>
          </cell>
          <cell r="C2938" t="str">
            <v>Pmas Network Except - Kir                                   208606</v>
          </cell>
          <cell r="D2938">
            <v>17644</v>
          </cell>
          <cell r="E2938">
            <v>17644</v>
          </cell>
          <cell r="F2938">
            <v>0</v>
          </cell>
          <cell r="G2938">
            <v>0</v>
          </cell>
          <cell r="H2938">
            <v>0</v>
          </cell>
          <cell r="I2938">
            <v>0</v>
          </cell>
          <cell r="J2938">
            <v>0</v>
          </cell>
          <cell r="K2938">
            <v>17644</v>
          </cell>
        </row>
        <row r="2939">
          <cell r="B2939">
            <v>208608</v>
          </cell>
          <cell r="C2939" t="str">
            <v>Ptn Interapplicasion Cr                                     208608</v>
          </cell>
          <cell r="D2939">
            <v>-17209672.789999999</v>
          </cell>
          <cell r="E2939">
            <v>-17209672.789999999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-17209672.789999999</v>
          </cell>
        </row>
        <row r="2940">
          <cell r="B2940">
            <v>208613</v>
          </cell>
          <cell r="C2940" t="str">
            <v>Smart Cash Atm Depsts-Ksd                                   208613</v>
          </cell>
          <cell r="D2940">
            <v>-214417</v>
          </cell>
          <cell r="E2940">
            <v>-214417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-214417</v>
          </cell>
        </row>
        <row r="2941">
          <cell r="B2941">
            <v>208623</v>
          </cell>
          <cell r="C2941" t="str">
            <v>Ipa Deposit Credit Suspense                                 208623</v>
          </cell>
          <cell r="D2941">
            <v>5533353.04</v>
          </cell>
          <cell r="E2941">
            <v>5533353.04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5533353.04</v>
          </cell>
        </row>
        <row r="2942">
          <cell r="B2942">
            <v>208860</v>
          </cell>
          <cell r="C2942" t="str">
            <v>Mtg Ach Rejects                                             208860</v>
          </cell>
          <cell r="D2942">
            <v>-132686.44</v>
          </cell>
          <cell r="E2942">
            <v>-132686.44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-132686.44</v>
          </cell>
        </row>
        <row r="2943">
          <cell r="B2943">
            <v>208861</v>
          </cell>
          <cell r="C2943" t="str">
            <v>Ach Rejects Loan Service                                    208861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</row>
        <row r="2944">
          <cell r="B2944">
            <v>209310</v>
          </cell>
          <cell r="C2944" t="str">
            <v>Atm Deposited Cash Suspen                                   209310</v>
          </cell>
          <cell r="D2944">
            <v>1078687.55</v>
          </cell>
          <cell r="E2944">
            <v>1078687.55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1078687.55</v>
          </cell>
        </row>
        <row r="2945">
          <cell r="B2945">
            <v>209333</v>
          </cell>
          <cell r="C2945" t="str">
            <v>Image Enabled Atm Proc                                      209333</v>
          </cell>
          <cell r="D2945">
            <v>-96</v>
          </cell>
          <cell r="E2945">
            <v>-96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-96</v>
          </cell>
        </row>
        <row r="2946">
          <cell r="B2946">
            <v>209410</v>
          </cell>
          <cell r="C2946" t="str">
            <v>Ach Rejects                                                 209410</v>
          </cell>
          <cell r="D2946">
            <v>8177.15</v>
          </cell>
          <cell r="E2946">
            <v>8177.15</v>
          </cell>
          <cell r="F2946">
            <v>0</v>
          </cell>
          <cell r="G2946">
            <v>0</v>
          </cell>
          <cell r="H2946">
            <v>0</v>
          </cell>
          <cell r="I2946">
            <v>0</v>
          </cell>
          <cell r="J2946">
            <v>0</v>
          </cell>
          <cell r="K2946">
            <v>8177.15</v>
          </cell>
        </row>
        <row r="2947">
          <cell r="B2947">
            <v>209411</v>
          </cell>
          <cell r="C2947" t="str">
            <v>Ach Returns                                                 209411</v>
          </cell>
          <cell r="D2947">
            <v>4740.1400000000003</v>
          </cell>
          <cell r="E2947">
            <v>4740.1400000000003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4740.1400000000003</v>
          </cell>
        </row>
        <row r="2948">
          <cell r="B2948">
            <v>209415</v>
          </cell>
          <cell r="C2948" t="str">
            <v>Ach Origin/Unres Returns                                    209415</v>
          </cell>
          <cell r="D2948">
            <v>-18216.36</v>
          </cell>
          <cell r="E2948">
            <v>-18216.36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-18216.36</v>
          </cell>
        </row>
        <row r="2949">
          <cell r="B2949">
            <v>209416</v>
          </cell>
          <cell r="C2949" t="str">
            <v>Ach Origin/Unres Ret Ne                                     209416</v>
          </cell>
          <cell r="D2949">
            <v>-8992.09</v>
          </cell>
          <cell r="E2949">
            <v>-8992.09</v>
          </cell>
          <cell r="F2949">
            <v>0</v>
          </cell>
          <cell r="G2949">
            <v>0</v>
          </cell>
          <cell r="H2949">
            <v>0</v>
          </cell>
          <cell r="I2949">
            <v>0</v>
          </cell>
          <cell r="J2949">
            <v>0</v>
          </cell>
          <cell r="K2949">
            <v>-8992.09</v>
          </cell>
        </row>
        <row r="2950">
          <cell r="B2950">
            <v>209520</v>
          </cell>
          <cell r="C2950" t="str">
            <v>Ach Originations - Ma                                       209520</v>
          </cell>
          <cell r="D2950">
            <v>-14636.57</v>
          </cell>
          <cell r="E2950">
            <v>-14636.57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-14636.57</v>
          </cell>
        </row>
        <row r="2951">
          <cell r="B2951">
            <v>209521</v>
          </cell>
          <cell r="C2951" t="str">
            <v>Ach Originations - Ne                                       209521</v>
          </cell>
          <cell r="D2951">
            <v>5847.46</v>
          </cell>
          <cell r="E2951">
            <v>5847.46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5847.46</v>
          </cell>
        </row>
        <row r="2952">
          <cell r="B2952">
            <v>209524</v>
          </cell>
          <cell r="C2952" t="str">
            <v>Internal Ach Clearing Account                               209524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</row>
        <row r="2953">
          <cell r="B2953">
            <v>209533</v>
          </cell>
          <cell r="C2953" t="str">
            <v>Ach In Process Cons Loan                                    209533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  <cell r="H2953">
            <v>0</v>
          </cell>
          <cell r="I2953">
            <v>0</v>
          </cell>
          <cell r="J2953">
            <v>0</v>
          </cell>
          <cell r="K2953">
            <v>0</v>
          </cell>
        </row>
        <row r="2954">
          <cell r="B2954">
            <v>209535</v>
          </cell>
          <cell r="C2954" t="str">
            <v>Ach Payroll Clearing - Ma                                   209535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</row>
        <row r="2955">
          <cell r="B2955">
            <v>209536</v>
          </cell>
          <cell r="C2955" t="str">
            <v>Ach Payroll Clearing - Ne                                   209536</v>
          </cell>
          <cell r="D2955">
            <v>7862.55</v>
          </cell>
          <cell r="E2955">
            <v>7862.55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7862.55</v>
          </cell>
        </row>
        <row r="2956">
          <cell r="B2956">
            <v>209770</v>
          </cell>
          <cell r="C2956" t="str">
            <v>Atm Inprocess                                               209770</v>
          </cell>
          <cell r="D2956">
            <v>-6168</v>
          </cell>
          <cell r="E2956">
            <v>-6168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-6168</v>
          </cell>
        </row>
        <row r="2957">
          <cell r="B2957">
            <v>209772</v>
          </cell>
          <cell r="C2957" t="str">
            <v>Mac Star Report                                             209772</v>
          </cell>
          <cell r="D2957">
            <v>-3661720.6</v>
          </cell>
          <cell r="E2957">
            <v>-3661720.6</v>
          </cell>
          <cell r="F2957">
            <v>0</v>
          </cell>
          <cell r="G2957">
            <v>0</v>
          </cell>
          <cell r="H2957">
            <v>0</v>
          </cell>
          <cell r="I2957">
            <v>0</v>
          </cell>
          <cell r="J2957">
            <v>0</v>
          </cell>
          <cell r="K2957">
            <v>-3661720.6</v>
          </cell>
        </row>
        <row r="2958">
          <cell r="B2958">
            <v>209776</v>
          </cell>
          <cell r="C2958" t="str">
            <v>Control On Line/Batch Connection                            209776</v>
          </cell>
          <cell r="D2958">
            <v>-11497.43</v>
          </cell>
          <cell r="E2958">
            <v>-11497.43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-11497.43</v>
          </cell>
        </row>
        <row r="2959">
          <cell r="B2959">
            <v>230000</v>
          </cell>
          <cell r="C2959" t="str">
            <v>A/P &amp; Td Oc Check Funding                                   230000</v>
          </cell>
          <cell r="D2959">
            <v>555715.06999999995</v>
          </cell>
          <cell r="E2959">
            <v>555715.06999999995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555715.06999999995</v>
          </cell>
        </row>
        <row r="2960">
          <cell r="B2960">
            <v>230002</v>
          </cell>
          <cell r="C2960" t="str">
            <v>Mg Stop Pay                                                 230002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</row>
        <row r="2961">
          <cell r="B2961">
            <v>230008</v>
          </cell>
          <cell r="C2961" t="str">
            <v>Oc/Mo Check Stop Pay                                        230008</v>
          </cell>
          <cell r="D2961">
            <v>-16221.21</v>
          </cell>
          <cell r="E2961">
            <v>-16221.21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-16221.21</v>
          </cell>
        </row>
        <row r="2962">
          <cell r="B2962">
            <v>230009</v>
          </cell>
          <cell r="C2962" t="str">
            <v>Ne Ret Oc/Mo Ck Stop Pay                                    230009</v>
          </cell>
          <cell r="D2962">
            <v>-3000</v>
          </cell>
          <cell r="E2962">
            <v>-3000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-3000</v>
          </cell>
        </row>
        <row r="2963">
          <cell r="B2963">
            <v>230010</v>
          </cell>
          <cell r="C2963" t="str">
            <v>Ma Ret Oc/Mo Ck Stop Pay                                    230010</v>
          </cell>
          <cell r="D2963">
            <v>-1501.52</v>
          </cell>
          <cell r="E2963">
            <v>-1501.52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-1501.52</v>
          </cell>
        </row>
        <row r="2964">
          <cell r="B2964">
            <v>230011</v>
          </cell>
          <cell r="C2964" t="str">
            <v>Ma Ret Oc Check Issued                                      230011</v>
          </cell>
          <cell r="D2964">
            <v>28195250.850000001</v>
          </cell>
          <cell r="E2964">
            <v>28195250.850000001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28195250.850000001</v>
          </cell>
        </row>
        <row r="2965">
          <cell r="B2965">
            <v>230012</v>
          </cell>
          <cell r="C2965" t="str">
            <v>Ne Ret Oc Check Issued                                      230012</v>
          </cell>
          <cell r="D2965">
            <v>18573204.390000001</v>
          </cell>
          <cell r="E2965">
            <v>18573204.390000001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18573204.390000001</v>
          </cell>
        </row>
        <row r="2966">
          <cell r="B2966">
            <v>230013</v>
          </cell>
          <cell r="C2966" t="str">
            <v>Ma Ret Mo Issued                                            230013</v>
          </cell>
          <cell r="D2966">
            <v>57401.25</v>
          </cell>
          <cell r="E2966">
            <v>57401.25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57401.25</v>
          </cell>
        </row>
        <row r="2967">
          <cell r="B2967">
            <v>230014</v>
          </cell>
          <cell r="C2967" t="str">
            <v>Ne Ret Mo Issued                                            230014</v>
          </cell>
          <cell r="D2967">
            <v>82805.95</v>
          </cell>
          <cell r="E2967">
            <v>82805.95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82805.95</v>
          </cell>
        </row>
        <row r="2968">
          <cell r="B2968">
            <v>230015</v>
          </cell>
          <cell r="C2968" t="str">
            <v>Ma B/O Oc Check Issued                                      230015</v>
          </cell>
          <cell r="D2968">
            <v>398564.64</v>
          </cell>
          <cell r="E2968">
            <v>398564.64</v>
          </cell>
          <cell r="F2968">
            <v>0</v>
          </cell>
          <cell r="G2968">
            <v>0</v>
          </cell>
          <cell r="H2968">
            <v>0</v>
          </cell>
          <cell r="I2968">
            <v>0</v>
          </cell>
          <cell r="J2968">
            <v>0</v>
          </cell>
          <cell r="K2968">
            <v>398564.64</v>
          </cell>
        </row>
        <row r="2969">
          <cell r="B2969">
            <v>230016</v>
          </cell>
          <cell r="C2969" t="str">
            <v>Ne B/O Oc Check Issued                                      230016</v>
          </cell>
          <cell r="D2969">
            <v>2419</v>
          </cell>
          <cell r="E2969">
            <v>2419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2419</v>
          </cell>
        </row>
        <row r="2970">
          <cell r="B2970">
            <v>230017</v>
          </cell>
          <cell r="C2970" t="str">
            <v>Santander  A/P-Ach                                          230017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</row>
        <row r="2971">
          <cell r="B2971">
            <v>230018</v>
          </cell>
          <cell r="C2971" t="str">
            <v>Santander Ap/Checks                                         230018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</row>
        <row r="2972">
          <cell r="B2972">
            <v>230019</v>
          </cell>
          <cell r="C2972" t="str">
            <v>Ap Employee Expen Funding                                   230019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</row>
        <row r="2973">
          <cell r="B2973">
            <v>230021</v>
          </cell>
          <cell r="C2973" t="str">
            <v>Trans Bank Checks Print 552                                 230021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</row>
        <row r="2974">
          <cell r="B2974">
            <v>230022</v>
          </cell>
          <cell r="C2974" t="str">
            <v>Bank Checks Pending Pmt 482                                 230022</v>
          </cell>
          <cell r="D2974">
            <v>567690.03</v>
          </cell>
          <cell r="E2974">
            <v>567690.03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567690.03</v>
          </cell>
        </row>
        <row r="2975">
          <cell r="B2975">
            <v>232060</v>
          </cell>
          <cell r="C2975" t="str">
            <v>Mtg P&amp;I Custodial                                           232060</v>
          </cell>
          <cell r="D2975">
            <v>-5423498.1200000001</v>
          </cell>
          <cell r="E2975">
            <v>-5423498.1200000001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-5423498.1200000001</v>
          </cell>
        </row>
        <row r="2976">
          <cell r="B2976">
            <v>232425</v>
          </cell>
          <cell r="C2976" t="str">
            <v>Nan Treasurer Checks                                        232425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</row>
        <row r="2977">
          <cell r="B2977">
            <v>232426</v>
          </cell>
          <cell r="C2977" t="str">
            <v>Nan Money Orders                                            232426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</row>
        <row r="2978">
          <cell r="B2978">
            <v>232675</v>
          </cell>
          <cell r="C2978" t="str">
            <v>Amex Travelers Sold Proof                                   232675</v>
          </cell>
          <cell r="D2978">
            <v>3252.5</v>
          </cell>
          <cell r="E2978">
            <v>3252.5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3252.5</v>
          </cell>
        </row>
        <row r="2979">
          <cell r="B2979">
            <v>232676</v>
          </cell>
          <cell r="C2979" t="str">
            <v>Nan Am Express Travel Cks                                   232676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</row>
        <row r="2980">
          <cell r="B2980">
            <v>233500</v>
          </cell>
          <cell r="C2980" t="str">
            <v>Employee Fica Withholding                                   233500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</row>
        <row r="2981">
          <cell r="B2981">
            <v>233510</v>
          </cell>
          <cell r="C2981" t="str">
            <v>Employee Fed Tax Withhold                                   233510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</row>
        <row r="2982">
          <cell r="B2982">
            <v>233513</v>
          </cell>
          <cell r="C2982" t="str">
            <v>West Virginia Ee W/H                                        233513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</row>
        <row r="2983">
          <cell r="B2983">
            <v>233516</v>
          </cell>
          <cell r="C2983" t="str">
            <v>Illinois State Withhold                                     233516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</row>
        <row r="2984">
          <cell r="B2984">
            <v>233517</v>
          </cell>
          <cell r="C2984" t="str">
            <v>Indiana State Withhold                                      233517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</row>
        <row r="2985">
          <cell r="B2985">
            <v>233519</v>
          </cell>
          <cell r="C2985" t="str">
            <v>Rhode Island State Tax                                      233519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</row>
        <row r="2986">
          <cell r="B2986">
            <v>233521</v>
          </cell>
          <cell r="C2986" t="str">
            <v>Pa State Income Tax                                         233521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</row>
        <row r="2987">
          <cell r="B2987">
            <v>233522</v>
          </cell>
          <cell r="C2987" t="str">
            <v>Nj State Income Tax                                         233522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</row>
        <row r="2988">
          <cell r="B2988">
            <v>233523</v>
          </cell>
          <cell r="C2988" t="str">
            <v>De State Income Tax                                         233523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</row>
        <row r="2989">
          <cell r="B2989">
            <v>233524</v>
          </cell>
          <cell r="C2989" t="str">
            <v>State Income Tax - Md                                       233524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</row>
        <row r="2990">
          <cell r="B2990">
            <v>233525</v>
          </cell>
          <cell r="C2990" t="str">
            <v>State Income Tax - Va                                       233525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</row>
        <row r="2991">
          <cell r="B2991">
            <v>233527</v>
          </cell>
          <cell r="C2991" t="str">
            <v>Employee Ct State W/H                                       233527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</row>
        <row r="2992">
          <cell r="B2992">
            <v>233528</v>
          </cell>
          <cell r="C2992" t="str">
            <v>Employee Ma State W/H                                       233528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</row>
        <row r="2993">
          <cell r="B2993">
            <v>233529</v>
          </cell>
          <cell r="C2993" t="str">
            <v>Employee Ny State W/H                                       233529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</row>
        <row r="2994">
          <cell r="B2994">
            <v>233530</v>
          </cell>
          <cell r="C2994" t="str">
            <v>Employee Ca State W/H                                       233530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</row>
        <row r="2995">
          <cell r="B2995">
            <v>233531</v>
          </cell>
          <cell r="C2995" t="str">
            <v>Employee Maine State W/H                                    233531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</row>
        <row r="2996">
          <cell r="B2996">
            <v>233533</v>
          </cell>
          <cell r="C2996" t="str">
            <v>State Sdi/Sui-Ee                                            233533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  <cell r="H2996">
            <v>0</v>
          </cell>
          <cell r="I2996">
            <v>0</v>
          </cell>
          <cell r="J2996">
            <v>0</v>
          </cell>
          <cell r="K2996">
            <v>0</v>
          </cell>
        </row>
        <row r="2997">
          <cell r="B2997">
            <v>233540</v>
          </cell>
          <cell r="C2997" t="str">
            <v>Employee Local 1% Eit Wit                                   233540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</row>
        <row r="2998">
          <cell r="B2998">
            <v>233543</v>
          </cell>
          <cell r="C2998" t="str">
            <v>Arizona State Ee Withheld                                   233543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</row>
        <row r="2999">
          <cell r="B2999">
            <v>233545</v>
          </cell>
          <cell r="C2999" t="str">
            <v>Er - Ny Metro Tax                                           233545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</row>
        <row r="3000">
          <cell r="B3000">
            <v>233550</v>
          </cell>
          <cell r="C3000" t="str">
            <v>Employee Occupation Tax W                                   233550</v>
          </cell>
          <cell r="D3000">
            <v>24419.279999999999</v>
          </cell>
          <cell r="E3000">
            <v>24419.279999999999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24419.279999999999</v>
          </cell>
        </row>
        <row r="3001">
          <cell r="B3001">
            <v>233560</v>
          </cell>
          <cell r="C3001" t="str">
            <v>Employee United Way W/H                                     233560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  <cell r="H3001">
            <v>0</v>
          </cell>
          <cell r="I3001">
            <v>0</v>
          </cell>
          <cell r="J3001">
            <v>0</v>
          </cell>
          <cell r="K3001">
            <v>0</v>
          </cell>
        </row>
        <row r="3002">
          <cell r="B3002">
            <v>233561</v>
          </cell>
          <cell r="C3002" t="str">
            <v>Ee W/H Relief Fund Hurricane Sandy                          233561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  <cell r="H3002">
            <v>0</v>
          </cell>
          <cell r="I3002">
            <v>0</v>
          </cell>
          <cell r="J3002">
            <v>0</v>
          </cell>
          <cell r="K3002">
            <v>0</v>
          </cell>
        </row>
        <row r="3003">
          <cell r="B3003">
            <v>233565</v>
          </cell>
          <cell r="C3003" t="str">
            <v>Purchased Pto Plan                                          233565</v>
          </cell>
          <cell r="D3003">
            <v>415721.63</v>
          </cell>
          <cell r="E3003">
            <v>415721.63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415721.63</v>
          </cell>
        </row>
        <row r="3004">
          <cell r="B3004">
            <v>233590</v>
          </cell>
          <cell r="C3004" t="str">
            <v>Employee 401k Loan Pymt                                     233590</v>
          </cell>
          <cell r="D3004">
            <v>1927.51</v>
          </cell>
          <cell r="E3004">
            <v>1927.51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1927.51</v>
          </cell>
        </row>
        <row r="3005">
          <cell r="B3005">
            <v>233707</v>
          </cell>
          <cell r="C3005" t="str">
            <v>Ira State Withholding                                       233707</v>
          </cell>
          <cell r="D3005">
            <v>262.5</v>
          </cell>
          <cell r="E3005">
            <v>262.5</v>
          </cell>
          <cell r="F3005">
            <v>0</v>
          </cell>
          <cell r="G3005">
            <v>0</v>
          </cell>
          <cell r="H3005">
            <v>0</v>
          </cell>
          <cell r="I3005">
            <v>0</v>
          </cell>
          <cell r="J3005">
            <v>0</v>
          </cell>
          <cell r="K3005">
            <v>262.5</v>
          </cell>
        </row>
        <row r="3006">
          <cell r="B3006">
            <v>233708</v>
          </cell>
          <cell r="C3006" t="str">
            <v>Nan Backup Withholding                                      233708</v>
          </cell>
          <cell r="D3006">
            <v>29.63</v>
          </cell>
          <cell r="E3006">
            <v>29.63</v>
          </cell>
          <cell r="F3006">
            <v>0</v>
          </cell>
          <cell r="G3006">
            <v>0</v>
          </cell>
          <cell r="H3006">
            <v>0</v>
          </cell>
          <cell r="I3006">
            <v>0</v>
          </cell>
          <cell r="J3006">
            <v>0</v>
          </cell>
          <cell r="K3006">
            <v>29.63</v>
          </cell>
        </row>
        <row r="3007">
          <cell r="B3007">
            <v>233709</v>
          </cell>
          <cell r="C3007" t="str">
            <v>Ira Fed Tax Withholding                                     233709</v>
          </cell>
          <cell r="D3007">
            <v>806.2</v>
          </cell>
          <cell r="E3007">
            <v>806.2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806.2</v>
          </cell>
        </row>
        <row r="3008">
          <cell r="B3008">
            <v>233711</v>
          </cell>
          <cell r="C3008" t="str">
            <v>Fed Backup W/H Td/Ira                                       233711</v>
          </cell>
          <cell r="D3008">
            <v>901626.16</v>
          </cell>
          <cell r="E3008">
            <v>901626.16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901626.16</v>
          </cell>
        </row>
        <row r="3009">
          <cell r="B3009">
            <v>233712</v>
          </cell>
          <cell r="C3009" t="str">
            <v>Closed Fed Backup W/H Sav/Dda                               233712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  <cell r="H3009">
            <v>0</v>
          </cell>
          <cell r="I3009">
            <v>0</v>
          </cell>
          <cell r="J3009">
            <v>0</v>
          </cell>
          <cell r="K3009">
            <v>0</v>
          </cell>
        </row>
        <row r="3010">
          <cell r="B3010">
            <v>233713</v>
          </cell>
          <cell r="C3010" t="str">
            <v>Fed Backup W/H Paid                                         233713</v>
          </cell>
          <cell r="D3010">
            <v>-925905.8</v>
          </cell>
          <cell r="E3010">
            <v>-925905.8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0</v>
          </cell>
          <cell r="K3010">
            <v>-925905.8</v>
          </cell>
        </row>
        <row r="3011">
          <cell r="B3011">
            <v>233717</v>
          </cell>
          <cell r="C3011" t="str">
            <v>Closed Fed Backup W/H Td/Ira -Ne                            233717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  <cell r="H3011">
            <v>0</v>
          </cell>
          <cell r="I3011">
            <v>0</v>
          </cell>
          <cell r="J3011">
            <v>0</v>
          </cell>
          <cell r="K3011">
            <v>0</v>
          </cell>
        </row>
        <row r="3012">
          <cell r="B3012">
            <v>233718</v>
          </cell>
          <cell r="C3012" t="str">
            <v>Closed Fed Backup W/H Sav/Dda-Ne                            233718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</row>
        <row r="3013">
          <cell r="B3013">
            <v>233720</v>
          </cell>
          <cell r="C3013" t="str">
            <v>Fed Backup W/H Foreign Ap                                   233720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  <cell r="H3013">
            <v>0</v>
          </cell>
          <cell r="I3013">
            <v>0</v>
          </cell>
          <cell r="J3013">
            <v>0</v>
          </cell>
          <cell r="K3013">
            <v>0</v>
          </cell>
        </row>
        <row r="3014">
          <cell r="B3014">
            <v>233721</v>
          </cell>
          <cell r="C3014" t="str">
            <v>Closed Tt Withhold State Con -Ne                            233721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</row>
        <row r="3015">
          <cell r="B3015">
            <v>233722</v>
          </cell>
          <cell r="C3015" t="str">
            <v>Tt Withhold State Ma - Ne                                   233722</v>
          </cell>
          <cell r="D3015">
            <v>132458.39000000001</v>
          </cell>
          <cell r="E3015">
            <v>132458.39000000001</v>
          </cell>
          <cell r="F3015">
            <v>0</v>
          </cell>
          <cell r="G3015">
            <v>0</v>
          </cell>
          <cell r="H3015">
            <v>0</v>
          </cell>
          <cell r="I3015">
            <v>0</v>
          </cell>
          <cell r="J3015">
            <v>0</v>
          </cell>
          <cell r="K3015">
            <v>132458.39000000001</v>
          </cell>
        </row>
        <row r="3016">
          <cell r="B3016">
            <v>233723</v>
          </cell>
          <cell r="C3016" t="str">
            <v>Closed Tt Withhold State Ri - Ne                            233723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  <cell r="H3016">
            <v>0</v>
          </cell>
          <cell r="I3016">
            <v>0</v>
          </cell>
          <cell r="J3016">
            <v>0</v>
          </cell>
          <cell r="K3016">
            <v>0</v>
          </cell>
        </row>
        <row r="3017">
          <cell r="B3017">
            <v>233727</v>
          </cell>
          <cell r="C3017" t="str">
            <v>Paid W/H State Conn - Ne                                    233727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</row>
        <row r="3018">
          <cell r="B3018">
            <v>233728</v>
          </cell>
          <cell r="C3018" t="str">
            <v>Paid W/H State Mass - Ne                                    233728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</row>
        <row r="3019">
          <cell r="B3019">
            <v>233729</v>
          </cell>
          <cell r="C3019" t="str">
            <v>Paid W/H State Ri - Ne                                      233729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  <cell r="H3019">
            <v>0</v>
          </cell>
          <cell r="I3019">
            <v>0</v>
          </cell>
          <cell r="J3019">
            <v>0</v>
          </cell>
          <cell r="K3019">
            <v>0</v>
          </cell>
        </row>
        <row r="3020">
          <cell r="B3020">
            <v>233730</v>
          </cell>
          <cell r="C3020" t="str">
            <v>Ira State Tax W/H (Agi)                                     233730</v>
          </cell>
          <cell r="D3020">
            <v>-4358.38</v>
          </cell>
          <cell r="E3020">
            <v>-4358.38</v>
          </cell>
          <cell r="F3020">
            <v>0</v>
          </cell>
          <cell r="G3020">
            <v>0</v>
          </cell>
          <cell r="H3020">
            <v>0</v>
          </cell>
          <cell r="I3020">
            <v>0</v>
          </cell>
          <cell r="J3020">
            <v>0</v>
          </cell>
          <cell r="K3020">
            <v>-4358.38</v>
          </cell>
        </row>
        <row r="3021">
          <cell r="B3021">
            <v>233731</v>
          </cell>
          <cell r="C3021" t="str">
            <v>Ira Fed Withholding (Agh)                                   233731</v>
          </cell>
          <cell r="D3021">
            <v>11380.21</v>
          </cell>
          <cell r="E3021">
            <v>11380.21</v>
          </cell>
          <cell r="F3021">
            <v>0</v>
          </cell>
          <cell r="G3021">
            <v>0</v>
          </cell>
          <cell r="H3021">
            <v>0</v>
          </cell>
          <cell r="I3021">
            <v>0</v>
          </cell>
          <cell r="J3021">
            <v>0</v>
          </cell>
          <cell r="K3021">
            <v>11380.21</v>
          </cell>
        </row>
        <row r="3022">
          <cell r="B3022">
            <v>233740</v>
          </cell>
          <cell r="C3022" t="str">
            <v>Vis Depst Tax Withhold740                                   233740</v>
          </cell>
          <cell r="D3022">
            <v>5914.43</v>
          </cell>
          <cell r="E3022">
            <v>5914.43</v>
          </cell>
          <cell r="F3022">
            <v>0</v>
          </cell>
          <cell r="G3022">
            <v>0</v>
          </cell>
          <cell r="H3022">
            <v>0</v>
          </cell>
          <cell r="I3022">
            <v>0</v>
          </cell>
          <cell r="J3022">
            <v>0</v>
          </cell>
          <cell r="K3022">
            <v>5914.43</v>
          </cell>
        </row>
        <row r="3023">
          <cell r="B3023">
            <v>233741</v>
          </cell>
          <cell r="C3023" t="str">
            <v>Dpl Cds Tax Withholdng741                                   233741</v>
          </cell>
          <cell r="D3023">
            <v>4931.54</v>
          </cell>
          <cell r="E3023">
            <v>4931.54</v>
          </cell>
          <cell r="F3023">
            <v>0</v>
          </cell>
          <cell r="G3023">
            <v>0</v>
          </cell>
          <cell r="H3023">
            <v>0</v>
          </cell>
          <cell r="I3023">
            <v>0</v>
          </cell>
          <cell r="J3023">
            <v>0</v>
          </cell>
          <cell r="K3023">
            <v>4931.54</v>
          </cell>
        </row>
        <row r="3024">
          <cell r="B3024">
            <v>233742</v>
          </cell>
          <cell r="C3024" t="str">
            <v>Ptn Fatca Tax Withholding - Pos Agk                         233742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  <cell r="H3024">
            <v>0</v>
          </cell>
          <cell r="I3024">
            <v>0</v>
          </cell>
          <cell r="J3024">
            <v>0</v>
          </cell>
          <cell r="K3024">
            <v>0</v>
          </cell>
        </row>
        <row r="3025">
          <cell r="B3025">
            <v>233942</v>
          </cell>
          <cell r="C3025" t="str">
            <v>Sales &amp; Use Tax In Proces                                   233942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  <cell r="H3025">
            <v>0</v>
          </cell>
          <cell r="I3025">
            <v>0</v>
          </cell>
          <cell r="J3025">
            <v>0</v>
          </cell>
          <cell r="K3025">
            <v>0</v>
          </cell>
        </row>
        <row r="3026">
          <cell r="B3026">
            <v>233944</v>
          </cell>
          <cell r="C3026" t="str">
            <v>Closed Sales Taxes Payable                                  233944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</row>
        <row r="3027">
          <cell r="B3027">
            <v>233950</v>
          </cell>
          <cell r="C3027" t="str">
            <v>Sales Tax Payable - Nj                                      233950</v>
          </cell>
          <cell r="D3027">
            <v>149824.44</v>
          </cell>
          <cell r="E3027">
            <v>149824.44</v>
          </cell>
          <cell r="F3027">
            <v>0</v>
          </cell>
          <cell r="G3027">
            <v>0</v>
          </cell>
          <cell r="H3027">
            <v>0</v>
          </cell>
          <cell r="I3027">
            <v>0</v>
          </cell>
          <cell r="J3027">
            <v>0</v>
          </cell>
          <cell r="K3027">
            <v>149824.44</v>
          </cell>
        </row>
        <row r="3028">
          <cell r="B3028">
            <v>233951</v>
          </cell>
          <cell r="C3028" t="str">
            <v>Sales Tax Payable - Pa                                      233951</v>
          </cell>
          <cell r="D3028">
            <v>4257046.4000000004</v>
          </cell>
          <cell r="E3028">
            <v>4257046.4000000004</v>
          </cell>
          <cell r="F3028">
            <v>0</v>
          </cell>
          <cell r="G3028">
            <v>0</v>
          </cell>
          <cell r="H3028">
            <v>0</v>
          </cell>
          <cell r="I3028">
            <v>0</v>
          </cell>
          <cell r="J3028">
            <v>0</v>
          </cell>
          <cell r="K3028">
            <v>4257046.4000000004</v>
          </cell>
        </row>
        <row r="3029">
          <cell r="B3029">
            <v>233972</v>
          </cell>
          <cell r="C3029" t="str">
            <v>Sales Tax Safe Box                                          233972</v>
          </cell>
          <cell r="D3029">
            <v>964.81</v>
          </cell>
          <cell r="E3029">
            <v>964.81</v>
          </cell>
          <cell r="F3029">
            <v>0</v>
          </cell>
          <cell r="G3029">
            <v>0</v>
          </cell>
          <cell r="H3029">
            <v>0</v>
          </cell>
          <cell r="I3029">
            <v>0</v>
          </cell>
          <cell r="J3029">
            <v>0</v>
          </cell>
          <cell r="K3029">
            <v>964.81</v>
          </cell>
        </row>
        <row r="3030">
          <cell r="B3030">
            <v>233975</v>
          </cell>
          <cell r="C3030" t="str">
            <v>Chrysler Ap - Sales Tax Payable                             233975</v>
          </cell>
          <cell r="D3030">
            <v>141346.35999999999</v>
          </cell>
          <cell r="E3030">
            <v>141346.35999999999</v>
          </cell>
          <cell r="F3030">
            <v>0</v>
          </cell>
          <cell r="G3030">
            <v>0</v>
          </cell>
          <cell r="H3030">
            <v>0</v>
          </cell>
          <cell r="I3030">
            <v>0</v>
          </cell>
          <cell r="J3030">
            <v>0</v>
          </cell>
          <cell r="K3030">
            <v>141346.35999999999</v>
          </cell>
        </row>
        <row r="3031">
          <cell r="B3031">
            <v>242000</v>
          </cell>
          <cell r="C3031" t="str">
            <v>Mtg Escrow-Owned &amp;Non Dda                                   242000</v>
          </cell>
          <cell r="D3031">
            <v>67283823.879999995</v>
          </cell>
          <cell r="E3031">
            <v>67283823.879999995</v>
          </cell>
          <cell r="F3031">
            <v>0</v>
          </cell>
          <cell r="G3031">
            <v>0</v>
          </cell>
          <cell r="H3031">
            <v>0</v>
          </cell>
          <cell r="I3031">
            <v>0</v>
          </cell>
          <cell r="J3031">
            <v>0</v>
          </cell>
          <cell r="K3031">
            <v>67283823.879999995</v>
          </cell>
        </row>
        <row r="3032">
          <cell r="B3032">
            <v>242001</v>
          </cell>
          <cell r="C3032" t="str">
            <v>Nan Escrow Mtg - Gross                                      242001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  <cell r="H3032">
            <v>0</v>
          </cell>
          <cell r="I3032">
            <v>0</v>
          </cell>
          <cell r="J3032">
            <v>0</v>
          </cell>
          <cell r="K3032">
            <v>0</v>
          </cell>
        </row>
        <row r="3033">
          <cell r="B3033">
            <v>242002</v>
          </cell>
          <cell r="C3033" t="str">
            <v>Nan Escrow - Fhlmc                                          242002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  <cell r="H3033">
            <v>0</v>
          </cell>
          <cell r="I3033">
            <v>0</v>
          </cell>
          <cell r="J3033">
            <v>0</v>
          </cell>
          <cell r="K3033">
            <v>0</v>
          </cell>
        </row>
        <row r="3034">
          <cell r="B3034">
            <v>242003</v>
          </cell>
          <cell r="C3034" t="str">
            <v>Esc Disbursement Clearing                                   242003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</row>
        <row r="3035">
          <cell r="B3035">
            <v>242005</v>
          </cell>
          <cell r="C3035" t="str">
            <v>Nan-Cons Ln Escr Pmt Disb                                   242005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  <cell r="H3035">
            <v>0</v>
          </cell>
          <cell r="I3035">
            <v>0</v>
          </cell>
          <cell r="J3035">
            <v>0</v>
          </cell>
          <cell r="K3035">
            <v>0</v>
          </cell>
        </row>
        <row r="3036">
          <cell r="B3036">
            <v>242011</v>
          </cell>
          <cell r="C3036" t="str">
            <v>Escrow - Mccracken                                          242011</v>
          </cell>
          <cell r="D3036">
            <v>178745504.81</v>
          </cell>
          <cell r="E3036">
            <v>178745504.81</v>
          </cell>
          <cell r="F3036">
            <v>0</v>
          </cell>
          <cell r="G3036">
            <v>0</v>
          </cell>
          <cell r="H3036">
            <v>0</v>
          </cell>
          <cell r="I3036">
            <v>0</v>
          </cell>
          <cell r="J3036">
            <v>0</v>
          </cell>
          <cell r="K3036">
            <v>178745504.81</v>
          </cell>
        </row>
        <row r="3037">
          <cell r="B3037">
            <v>242435</v>
          </cell>
          <cell r="C3037" t="str">
            <v>Escrow Afs Comm System                                      242435</v>
          </cell>
          <cell r="D3037">
            <v>5954944.3799999999</v>
          </cell>
          <cell r="E3037">
            <v>5954944.3799999999</v>
          </cell>
          <cell r="F3037">
            <v>0</v>
          </cell>
          <cell r="G3037">
            <v>0</v>
          </cell>
          <cell r="H3037">
            <v>0</v>
          </cell>
          <cell r="I3037">
            <v>0</v>
          </cell>
          <cell r="J3037">
            <v>0</v>
          </cell>
          <cell r="K3037">
            <v>5954944.3799999999</v>
          </cell>
        </row>
        <row r="3038">
          <cell r="B3038">
            <v>242600</v>
          </cell>
          <cell r="C3038" t="str">
            <v>Mtg Escrow Disbursement C                                   242600</v>
          </cell>
          <cell r="D3038">
            <v>712072.2</v>
          </cell>
          <cell r="E3038">
            <v>712072.2</v>
          </cell>
          <cell r="F3038">
            <v>0</v>
          </cell>
          <cell r="G3038">
            <v>0</v>
          </cell>
          <cell r="H3038">
            <v>0</v>
          </cell>
          <cell r="I3038">
            <v>0</v>
          </cell>
          <cell r="J3038">
            <v>0</v>
          </cell>
          <cell r="K3038">
            <v>712072.2</v>
          </cell>
        </row>
        <row r="3039">
          <cell r="B3039">
            <v>261385</v>
          </cell>
          <cell r="C3039" t="str">
            <v>Ppaa In Process                                             261385</v>
          </cell>
          <cell r="D3039">
            <v>-23339.39</v>
          </cell>
          <cell r="E3039">
            <v>-23339.39</v>
          </cell>
          <cell r="F3039">
            <v>0</v>
          </cell>
          <cell r="G3039">
            <v>0</v>
          </cell>
          <cell r="H3039">
            <v>0</v>
          </cell>
          <cell r="I3039">
            <v>0</v>
          </cell>
          <cell r="J3039">
            <v>0</v>
          </cell>
          <cell r="K3039">
            <v>-23339.39</v>
          </cell>
        </row>
        <row r="3040">
          <cell r="B3040">
            <v>261425</v>
          </cell>
          <cell r="C3040" t="str">
            <v>Non Process Installment                                     261425</v>
          </cell>
          <cell r="D3040">
            <v>5582.41</v>
          </cell>
          <cell r="E3040">
            <v>5582.41</v>
          </cell>
          <cell r="F3040">
            <v>0</v>
          </cell>
          <cell r="G3040">
            <v>0</v>
          </cell>
          <cell r="H3040">
            <v>0</v>
          </cell>
          <cell r="I3040">
            <v>0</v>
          </cell>
          <cell r="J3040">
            <v>0</v>
          </cell>
          <cell r="K3040">
            <v>5582.41</v>
          </cell>
        </row>
        <row r="3041">
          <cell r="B3041">
            <v>262011</v>
          </cell>
          <cell r="C3041" t="str">
            <v>Lien &amp; Levies                                               262011</v>
          </cell>
          <cell r="D3041">
            <v>191695.42</v>
          </cell>
          <cell r="E3041">
            <v>191695.42</v>
          </cell>
          <cell r="F3041">
            <v>0</v>
          </cell>
          <cell r="G3041">
            <v>0</v>
          </cell>
          <cell r="H3041">
            <v>0</v>
          </cell>
          <cell r="I3041">
            <v>0</v>
          </cell>
          <cell r="J3041">
            <v>0</v>
          </cell>
          <cell r="K3041">
            <v>191695.42</v>
          </cell>
        </row>
        <row r="3042">
          <cell r="B3042">
            <v>262012</v>
          </cell>
          <cell r="C3042" t="str">
            <v>Trustee Funds - Ne                                          262012</v>
          </cell>
          <cell r="D3042">
            <v>2981727.52</v>
          </cell>
          <cell r="E3042">
            <v>2981727.52</v>
          </cell>
          <cell r="F3042">
            <v>0</v>
          </cell>
          <cell r="G3042">
            <v>0</v>
          </cell>
          <cell r="H3042">
            <v>0</v>
          </cell>
          <cell r="I3042">
            <v>0</v>
          </cell>
          <cell r="J3042">
            <v>0</v>
          </cell>
          <cell r="K3042">
            <v>2981727.52</v>
          </cell>
        </row>
        <row r="3043">
          <cell r="B3043">
            <v>262020</v>
          </cell>
          <cell r="C3043" t="str">
            <v>Nj Court Levies - Ny                                        262020</v>
          </cell>
          <cell r="D3043">
            <v>938774.33</v>
          </cell>
          <cell r="E3043">
            <v>938774.33</v>
          </cell>
          <cell r="F3043">
            <v>0</v>
          </cell>
          <cell r="G3043">
            <v>0</v>
          </cell>
          <cell r="H3043">
            <v>0</v>
          </cell>
          <cell r="I3043">
            <v>0</v>
          </cell>
          <cell r="J3043">
            <v>0</v>
          </cell>
          <cell r="K3043">
            <v>938774.33</v>
          </cell>
        </row>
        <row r="3044">
          <cell r="B3044">
            <v>262021</v>
          </cell>
          <cell r="C3044" t="str">
            <v>Lien &amp; Levies - Brooklyn                                    262021</v>
          </cell>
          <cell r="D3044">
            <v>655037.14</v>
          </cell>
          <cell r="E3044">
            <v>655037.14</v>
          </cell>
          <cell r="F3044">
            <v>0</v>
          </cell>
          <cell r="G3044">
            <v>0</v>
          </cell>
          <cell r="H3044">
            <v>0</v>
          </cell>
          <cell r="I3044">
            <v>0</v>
          </cell>
          <cell r="J3044">
            <v>0</v>
          </cell>
          <cell r="K3044">
            <v>655037.14</v>
          </cell>
        </row>
        <row r="3045">
          <cell r="B3045">
            <v>262022</v>
          </cell>
          <cell r="C3045" t="str">
            <v>Trustee Funds - Ny                                          262022</v>
          </cell>
          <cell r="D3045">
            <v>455495.56</v>
          </cell>
          <cell r="E3045">
            <v>455495.56</v>
          </cell>
          <cell r="F3045">
            <v>0</v>
          </cell>
          <cell r="G3045">
            <v>0</v>
          </cell>
          <cell r="H3045">
            <v>0</v>
          </cell>
          <cell r="I3045">
            <v>0</v>
          </cell>
          <cell r="J3045">
            <v>0</v>
          </cell>
          <cell r="K3045">
            <v>455495.56</v>
          </cell>
        </row>
        <row r="3046">
          <cell r="B3046">
            <v>262095</v>
          </cell>
          <cell r="C3046" t="str">
            <v>Sales &amp; Use Tax Payable-Leases                              262095</v>
          </cell>
          <cell r="D3046">
            <v>0</v>
          </cell>
          <cell r="E3046">
            <v>0</v>
          </cell>
          <cell r="F3046">
            <v>2361722.5099999998</v>
          </cell>
          <cell r="G3046">
            <v>0</v>
          </cell>
          <cell r="H3046">
            <v>0</v>
          </cell>
          <cell r="I3046">
            <v>2361722.5099999998</v>
          </cell>
          <cell r="J3046">
            <v>0</v>
          </cell>
          <cell r="K3046">
            <v>2361722.5099999998</v>
          </cell>
        </row>
        <row r="3047">
          <cell r="B3047">
            <v>262096</v>
          </cell>
          <cell r="C3047" t="str">
            <v>Tax Cap Cost Red Payble_Leases                              262096</v>
          </cell>
          <cell r="D3047">
            <v>0</v>
          </cell>
          <cell r="E3047">
            <v>0</v>
          </cell>
          <cell r="F3047">
            <v>77324.34</v>
          </cell>
          <cell r="G3047">
            <v>0</v>
          </cell>
          <cell r="H3047">
            <v>0</v>
          </cell>
          <cell r="I3047">
            <v>77324.34</v>
          </cell>
          <cell r="J3047">
            <v>0</v>
          </cell>
          <cell r="K3047">
            <v>77324.34</v>
          </cell>
        </row>
        <row r="3048">
          <cell r="B3048">
            <v>262097</v>
          </cell>
          <cell r="C3048" t="str">
            <v>Sales &amp; Use Tax Pay- Com Lease                              262097</v>
          </cell>
          <cell r="D3048">
            <v>0</v>
          </cell>
          <cell r="E3048">
            <v>0</v>
          </cell>
          <cell r="F3048">
            <v>118653.87</v>
          </cell>
          <cell r="G3048">
            <v>0</v>
          </cell>
          <cell r="H3048">
            <v>0</v>
          </cell>
          <cell r="I3048">
            <v>118653.87</v>
          </cell>
          <cell r="J3048">
            <v>0</v>
          </cell>
          <cell r="K3048">
            <v>118653.87</v>
          </cell>
        </row>
        <row r="3049">
          <cell r="B3049">
            <v>235530</v>
          </cell>
          <cell r="C3049" t="str">
            <v>Accounts Payable-P2p Sales Tax                              235530</v>
          </cell>
          <cell r="D3049">
            <v>0</v>
          </cell>
          <cell r="E3049">
            <v>0</v>
          </cell>
          <cell r="F3049">
            <v>-14205.37</v>
          </cell>
          <cell r="G3049">
            <v>0</v>
          </cell>
          <cell r="H3049">
            <v>0</v>
          </cell>
          <cell r="I3049">
            <v>-14205.37</v>
          </cell>
          <cell r="J3049">
            <v>0</v>
          </cell>
          <cell r="K3049">
            <v>-14205.37</v>
          </cell>
        </row>
        <row r="3050">
          <cell r="B3050">
            <v>231482</v>
          </cell>
          <cell r="C3050" t="str">
            <v>Ap Dealer Floor Plan - Sovereign                            231482</v>
          </cell>
          <cell r="D3050">
            <v>0</v>
          </cell>
          <cell r="E3050">
            <v>0</v>
          </cell>
          <cell r="F3050">
            <v>8830495.8000000007</v>
          </cell>
          <cell r="G3050">
            <v>0</v>
          </cell>
          <cell r="H3050">
            <v>0</v>
          </cell>
          <cell r="I3050">
            <v>8830495.8000000007</v>
          </cell>
          <cell r="J3050">
            <v>-8648505.9199999999</v>
          </cell>
          <cell r="K3050">
            <v>181989.88000000082</v>
          </cell>
        </row>
        <row r="3051">
          <cell r="B3051" t="str">
            <v>R_C13a1_a</v>
          </cell>
          <cell r="C3051" t="str">
            <v>Nib - Transaction                                           R_C13a1_a</v>
          </cell>
          <cell r="D3051">
            <v>6051198844.5100021</v>
          </cell>
          <cell r="E3051">
            <v>6050387247.0300026</v>
          </cell>
          <cell r="F3051">
            <v>11373991.15</v>
          </cell>
          <cell r="G3051">
            <v>0</v>
          </cell>
          <cell r="H3051">
            <v>0</v>
          </cell>
          <cell r="I3051">
            <v>11373991.15</v>
          </cell>
          <cell r="J3051">
            <v>-8648505.9199999999</v>
          </cell>
          <cell r="K3051">
            <v>6053112732.2600021</v>
          </cell>
        </row>
        <row r="3052">
          <cell r="B3052">
            <v>202952</v>
          </cell>
          <cell r="C3052" t="str">
            <v>Reclass Nib Other Fin Spain                                 202952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</row>
        <row r="3053">
          <cell r="B3053">
            <v>202962</v>
          </cell>
          <cell r="C3053" t="str">
            <v>Reclass Nib Other Fin Usa                                   202962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</row>
        <row r="3054">
          <cell r="B3054">
            <v>202972</v>
          </cell>
          <cell r="C3054" t="str">
            <v>Reclass Nib Other Fin Oth World                             202972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</row>
        <row r="3055">
          <cell r="B3055">
            <v>203201</v>
          </cell>
          <cell r="C3055" t="str">
            <v>Reclss Mma Nib F Spain201                                   203201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</row>
        <row r="3056">
          <cell r="B3056">
            <v>203301</v>
          </cell>
          <cell r="C3056" t="str">
            <v>Reclass Mma Nib Gov Us301                                   203301</v>
          </cell>
          <cell r="D3056">
            <v>66838923.149999999</v>
          </cell>
          <cell r="E3056">
            <v>66838923.149999999</v>
          </cell>
          <cell r="F3056">
            <v>0</v>
          </cell>
          <cell r="G3056">
            <v>0</v>
          </cell>
          <cell r="H3056">
            <v>0</v>
          </cell>
          <cell r="I3056">
            <v>0</v>
          </cell>
          <cell r="J3056">
            <v>0</v>
          </cell>
          <cell r="K3056">
            <v>66838923.149999999</v>
          </cell>
        </row>
        <row r="3057">
          <cell r="B3057">
            <v>203401</v>
          </cell>
          <cell r="C3057" t="str">
            <v>Reclss Mma Nib Fin Usa401                                   203401</v>
          </cell>
          <cell r="D3057">
            <v>1505667.92</v>
          </cell>
          <cell r="E3057">
            <v>1505667.92</v>
          </cell>
          <cell r="F3057">
            <v>0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1505667.92</v>
          </cell>
        </row>
        <row r="3058">
          <cell r="B3058">
            <v>203460</v>
          </cell>
          <cell r="C3058" t="str">
            <v>Rec Mma Nib Fannie Mae460                                   203460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</row>
        <row r="3059">
          <cell r="B3059">
            <v>203461</v>
          </cell>
          <cell r="C3059" t="str">
            <v>Re Mma Nib Freddie Mac461                                   203461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</row>
        <row r="3060">
          <cell r="B3060">
            <v>203500</v>
          </cell>
          <cell r="C3060" t="str">
            <v>Recl Mma Nib Retail Us500                                   203500</v>
          </cell>
          <cell r="D3060">
            <v>1118894829.05</v>
          </cell>
          <cell r="E3060">
            <v>1118894829.05</v>
          </cell>
          <cell r="F3060">
            <v>0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1118894829.05</v>
          </cell>
        </row>
        <row r="3061">
          <cell r="B3061">
            <v>203501</v>
          </cell>
          <cell r="C3061" t="str">
            <v>Reclss Mma Nib Com Usa501                                   203501</v>
          </cell>
          <cell r="D3061">
            <v>2692550547.98</v>
          </cell>
          <cell r="E3061">
            <v>2692550547.98</v>
          </cell>
          <cell r="F3061">
            <v>0</v>
          </cell>
          <cell r="G3061">
            <v>0</v>
          </cell>
          <cell r="H3061">
            <v>0</v>
          </cell>
          <cell r="I3061">
            <v>0</v>
          </cell>
          <cell r="J3061">
            <v>0</v>
          </cell>
          <cell r="K3061">
            <v>2692550547.98</v>
          </cell>
        </row>
        <row r="3062">
          <cell r="B3062">
            <v>203520</v>
          </cell>
          <cell r="C3062" t="str">
            <v>Rec Mma Nib Intern Usa520                                   203520</v>
          </cell>
          <cell r="D3062">
            <v>1827352056.8299999</v>
          </cell>
          <cell r="E3062">
            <v>1827352056.8299999</v>
          </cell>
          <cell r="F3062">
            <v>0</v>
          </cell>
          <cell r="G3062">
            <v>0</v>
          </cell>
          <cell r="H3062">
            <v>0</v>
          </cell>
          <cell r="I3062">
            <v>0</v>
          </cell>
          <cell r="J3062">
            <v>0</v>
          </cell>
          <cell r="K3062">
            <v>1827352056.8299999</v>
          </cell>
        </row>
        <row r="3063">
          <cell r="B3063">
            <v>203601</v>
          </cell>
          <cell r="C3063" t="str">
            <v>Reclass Mma Nib Fin Ow601                                   203601</v>
          </cell>
          <cell r="D3063">
            <v>818390.62</v>
          </cell>
          <cell r="E3063">
            <v>818390.62</v>
          </cell>
          <cell r="F3063">
            <v>0</v>
          </cell>
          <cell r="G3063">
            <v>0</v>
          </cell>
          <cell r="H3063">
            <v>0</v>
          </cell>
          <cell r="I3063">
            <v>0</v>
          </cell>
          <cell r="J3063">
            <v>0</v>
          </cell>
          <cell r="K3063">
            <v>818390.62</v>
          </cell>
        </row>
        <row r="3064">
          <cell r="B3064">
            <v>203700</v>
          </cell>
          <cell r="C3064" t="str">
            <v>Recl Mma Nib Ret Spain700                                   203700</v>
          </cell>
          <cell r="D3064">
            <v>205486.43</v>
          </cell>
          <cell r="E3064">
            <v>205486.43</v>
          </cell>
          <cell r="F3064">
            <v>0</v>
          </cell>
          <cell r="G3064">
            <v>0</v>
          </cell>
          <cell r="H3064">
            <v>0</v>
          </cell>
          <cell r="I3064">
            <v>0</v>
          </cell>
          <cell r="J3064">
            <v>0</v>
          </cell>
          <cell r="K3064">
            <v>205486.43</v>
          </cell>
        </row>
        <row r="3065">
          <cell r="B3065">
            <v>203701</v>
          </cell>
          <cell r="C3065" t="str">
            <v>Recl Mma Nib Com Spain701                                   203701</v>
          </cell>
          <cell r="D3065">
            <v>7634915.8600000003</v>
          </cell>
          <cell r="E3065">
            <v>7634915.8600000003</v>
          </cell>
          <cell r="F3065">
            <v>0</v>
          </cell>
          <cell r="G3065">
            <v>0</v>
          </cell>
          <cell r="H3065">
            <v>0</v>
          </cell>
          <cell r="I3065">
            <v>0</v>
          </cell>
          <cell r="J3065">
            <v>0</v>
          </cell>
          <cell r="K3065">
            <v>7634915.8600000003</v>
          </cell>
        </row>
        <row r="3066">
          <cell r="B3066">
            <v>203800</v>
          </cell>
          <cell r="C3066" t="str">
            <v>Reclass Mma Nib Retail Ow800                                203800</v>
          </cell>
          <cell r="D3066">
            <v>9198014.6400000006</v>
          </cell>
          <cell r="E3066">
            <v>9198014.6400000006</v>
          </cell>
          <cell r="F3066">
            <v>0</v>
          </cell>
          <cell r="G3066">
            <v>0</v>
          </cell>
          <cell r="H3066">
            <v>0</v>
          </cell>
          <cell r="I3066">
            <v>0</v>
          </cell>
          <cell r="J3066">
            <v>0</v>
          </cell>
          <cell r="K3066">
            <v>9198014.6400000006</v>
          </cell>
        </row>
        <row r="3067">
          <cell r="B3067">
            <v>203801</v>
          </cell>
          <cell r="C3067" t="str">
            <v>Reclass Mma Nib Com Ow801                                   203801</v>
          </cell>
          <cell r="D3067">
            <v>20881828.059999999</v>
          </cell>
          <cell r="E3067">
            <v>20881828.059999999</v>
          </cell>
          <cell r="F3067">
            <v>0</v>
          </cell>
          <cell r="G3067">
            <v>0</v>
          </cell>
          <cell r="H3067">
            <v>0</v>
          </cell>
          <cell r="I3067">
            <v>0</v>
          </cell>
          <cell r="J3067">
            <v>0</v>
          </cell>
          <cell r="K3067">
            <v>20881828.059999999</v>
          </cell>
        </row>
        <row r="3068">
          <cell r="B3068">
            <v>203851</v>
          </cell>
          <cell r="C3068" t="str">
            <v>Reclass Nib Gov Other World Mma                             203851</v>
          </cell>
          <cell r="D3068">
            <v>118234.37</v>
          </cell>
          <cell r="E3068">
            <v>118234.37</v>
          </cell>
          <cell r="F3068">
            <v>0</v>
          </cell>
          <cell r="G3068">
            <v>0</v>
          </cell>
          <cell r="H3068">
            <v>0</v>
          </cell>
          <cell r="I3068">
            <v>0</v>
          </cell>
          <cell r="J3068">
            <v>0</v>
          </cell>
          <cell r="K3068">
            <v>118234.37</v>
          </cell>
        </row>
        <row r="3069">
          <cell r="B3069">
            <v>206125</v>
          </cell>
          <cell r="C3069" t="str">
            <v>Internal Corp Ckg                                           206125</v>
          </cell>
          <cell r="D3069">
            <v>-1832154091.03</v>
          </cell>
          <cell r="E3069">
            <v>-3629868083.3499999</v>
          </cell>
          <cell r="F3069">
            <v>0</v>
          </cell>
          <cell r="G3069">
            <v>0</v>
          </cell>
          <cell r="H3069">
            <v>0</v>
          </cell>
          <cell r="I3069">
            <v>0</v>
          </cell>
          <cell r="J3069">
            <v>0</v>
          </cell>
          <cell r="K3069">
            <v>-3629868083.3499999</v>
          </cell>
        </row>
        <row r="3070">
          <cell r="B3070">
            <v>268520</v>
          </cell>
          <cell r="C3070" t="str">
            <v>Security Deposit Lease                                      268520</v>
          </cell>
          <cell r="D3070">
            <v>560132.80000000005</v>
          </cell>
          <cell r="E3070">
            <v>560132.80000000005</v>
          </cell>
          <cell r="F3070">
            <v>0</v>
          </cell>
          <cell r="G3070">
            <v>0</v>
          </cell>
          <cell r="H3070">
            <v>0</v>
          </cell>
          <cell r="I3070">
            <v>0</v>
          </cell>
          <cell r="J3070">
            <v>0</v>
          </cell>
          <cell r="K3070">
            <v>560132.80000000005</v>
          </cell>
        </row>
        <row r="3071">
          <cell r="B3071">
            <v>268521</v>
          </cell>
          <cell r="C3071" t="str">
            <v>Chrysler Op Lease Security Deposit                          268521</v>
          </cell>
          <cell r="D3071">
            <v>15535.5</v>
          </cell>
          <cell r="E3071">
            <v>15535.5</v>
          </cell>
          <cell r="F3071">
            <v>0</v>
          </cell>
          <cell r="G3071">
            <v>0</v>
          </cell>
          <cell r="H3071">
            <v>0</v>
          </cell>
          <cell r="I3071">
            <v>0</v>
          </cell>
          <cell r="J3071">
            <v>0</v>
          </cell>
          <cell r="K3071">
            <v>15535.5</v>
          </cell>
        </row>
        <row r="3072">
          <cell r="B3072">
            <v>262087</v>
          </cell>
          <cell r="C3072" t="str">
            <v>Security Deposits - Leases                                  262087</v>
          </cell>
          <cell r="D3072">
            <v>0</v>
          </cell>
          <cell r="E3072">
            <v>0</v>
          </cell>
          <cell r="F3072">
            <v>2205468.13</v>
          </cell>
          <cell r="G3072">
            <v>0</v>
          </cell>
          <cell r="H3072">
            <v>0</v>
          </cell>
          <cell r="I3072">
            <v>2205468.13</v>
          </cell>
          <cell r="J3072">
            <v>0</v>
          </cell>
          <cell r="K3072">
            <v>2205468.13</v>
          </cell>
        </row>
        <row r="3073">
          <cell r="B3073">
            <v>262091</v>
          </cell>
          <cell r="C3073" t="str">
            <v>Security Deposit - Com Lease                                262091</v>
          </cell>
          <cell r="D3073">
            <v>0</v>
          </cell>
          <cell r="E3073">
            <v>0</v>
          </cell>
          <cell r="F3073">
            <v>197156.36</v>
          </cell>
          <cell r="G3073">
            <v>0</v>
          </cell>
          <cell r="H3073">
            <v>0</v>
          </cell>
          <cell r="I3073">
            <v>197156.36</v>
          </cell>
          <cell r="J3073">
            <v>0</v>
          </cell>
          <cell r="K3073">
            <v>197156.36</v>
          </cell>
        </row>
        <row r="3074">
          <cell r="B3074">
            <v>231461</v>
          </cell>
          <cell r="C3074" t="str">
            <v>Accounts Payable - Rbs                                      231461</v>
          </cell>
          <cell r="D3074">
            <v>0</v>
          </cell>
          <cell r="E3074">
            <v>0</v>
          </cell>
          <cell r="F3074">
            <v>6795702.5899999999</v>
          </cell>
          <cell r="G3074">
            <v>0</v>
          </cell>
          <cell r="H3074">
            <v>0</v>
          </cell>
          <cell r="I3074">
            <v>6795702.5899999999</v>
          </cell>
          <cell r="J3074">
            <v>0</v>
          </cell>
          <cell r="K3074">
            <v>6795702.5899999999</v>
          </cell>
        </row>
        <row r="3075">
          <cell r="B3075" t="str">
            <v>R_C13a1_b</v>
          </cell>
          <cell r="C3075" t="str">
            <v>Nib - Savings &amp; Mm                                          R_C13a1_b</v>
          </cell>
          <cell r="D3075">
            <v>3914420472.1800013</v>
          </cell>
          <cell r="E3075">
            <v>2116706479.8600013</v>
          </cell>
          <cell r="F3075">
            <v>9198327.0800000001</v>
          </cell>
          <cell r="G3075">
            <v>0</v>
          </cell>
          <cell r="H3075">
            <v>0</v>
          </cell>
          <cell r="I3075">
            <v>9198327.0800000001</v>
          </cell>
          <cell r="J3075">
            <v>0</v>
          </cell>
          <cell r="K3075">
            <v>2125904806.9400012</v>
          </cell>
        </row>
        <row r="3076">
          <cell r="B3076" t="str">
            <v>R_C13a1_6631</v>
          </cell>
          <cell r="C3076" t="str">
            <v>Noninterest-Bearing                                         R_C13a1_6631</v>
          </cell>
          <cell r="D3076">
            <v>9965619316.6900024</v>
          </cell>
          <cell r="E3076">
            <v>8167093726.8900023</v>
          </cell>
          <cell r="F3076">
            <v>20572318.23</v>
          </cell>
          <cell r="G3076">
            <v>0</v>
          </cell>
          <cell r="H3076">
            <v>0</v>
          </cell>
          <cell r="I3076">
            <v>20572318.23</v>
          </cell>
          <cell r="J3076">
            <v>-8648505.9199999999</v>
          </cell>
          <cell r="K3076">
            <v>8179017539.2000017</v>
          </cell>
        </row>
        <row r="3077">
          <cell r="B3077">
            <v>201953</v>
          </cell>
          <cell r="C3077" t="str">
            <v>Now Other Fin Spain                                         201953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</row>
        <row r="3078">
          <cell r="B3078">
            <v>201963</v>
          </cell>
          <cell r="C3078" t="str">
            <v>Now Other Fin Usa                                           201963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</row>
        <row r="3079">
          <cell r="B3079">
            <v>201973</v>
          </cell>
          <cell r="C3079" t="str">
            <v>Now Other Fin Oth World                                     201973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  <cell r="H3079">
            <v>0</v>
          </cell>
          <cell r="I3079">
            <v>0</v>
          </cell>
          <cell r="J3079">
            <v>0</v>
          </cell>
          <cell r="K3079">
            <v>0</v>
          </cell>
        </row>
        <row r="3080">
          <cell r="B3080">
            <v>200204</v>
          </cell>
          <cell r="C3080" t="str">
            <v>Mass Iolta                                                  200204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  <cell r="H3080">
            <v>0</v>
          </cell>
          <cell r="I3080">
            <v>0</v>
          </cell>
          <cell r="J3080">
            <v>0</v>
          </cell>
          <cell r="K3080">
            <v>0</v>
          </cell>
        </row>
        <row r="3081">
          <cell r="B3081">
            <v>200205</v>
          </cell>
          <cell r="C3081" t="str">
            <v>Nan Now (05)                                                200205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</row>
        <row r="3082">
          <cell r="B3082">
            <v>200208</v>
          </cell>
          <cell r="C3082" t="str">
            <v>Nan High Yield Now (08)                                     200208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</row>
        <row r="3083">
          <cell r="B3083">
            <v>200215</v>
          </cell>
          <cell r="C3083" t="str">
            <v>Nan Now - Dba (15)                                          200215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  <cell r="H3083">
            <v>0</v>
          </cell>
          <cell r="I3083">
            <v>0</v>
          </cell>
          <cell r="J3083">
            <v>0</v>
          </cell>
          <cell r="K3083">
            <v>0</v>
          </cell>
        </row>
        <row r="3084">
          <cell r="B3084">
            <v>200218</v>
          </cell>
          <cell r="C3084" t="str">
            <v>Bus High Yld Now Ckg (58)                                   200218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  <cell r="H3084">
            <v>0</v>
          </cell>
          <cell r="I3084">
            <v>0</v>
          </cell>
          <cell r="J3084">
            <v>0</v>
          </cell>
          <cell r="K3084">
            <v>0</v>
          </cell>
        </row>
        <row r="3085">
          <cell r="B3085">
            <v>200643</v>
          </cell>
          <cell r="C3085" t="str">
            <v>Cash Collateral Deposit                                     200643</v>
          </cell>
          <cell r="D3085">
            <v>960000</v>
          </cell>
          <cell r="E3085">
            <v>960000</v>
          </cell>
          <cell r="F3085">
            <v>0</v>
          </cell>
          <cell r="G3085">
            <v>0</v>
          </cell>
          <cell r="H3085">
            <v>0</v>
          </cell>
          <cell r="I3085">
            <v>0</v>
          </cell>
          <cell r="J3085">
            <v>0</v>
          </cell>
          <cell r="K3085">
            <v>960000</v>
          </cell>
        </row>
        <row r="3086">
          <cell r="B3086">
            <v>200644</v>
          </cell>
          <cell r="C3086" t="str">
            <v>Ubs Cash Collateral Deposits                                200644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</row>
        <row r="3087">
          <cell r="B3087">
            <v>201204</v>
          </cell>
          <cell r="C3087" t="str">
            <v>Now Fin Spain 204                                           201204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  <cell r="H3087">
            <v>0</v>
          </cell>
          <cell r="I3087">
            <v>0</v>
          </cell>
          <cell r="J3087">
            <v>0</v>
          </cell>
          <cell r="K3087">
            <v>0</v>
          </cell>
        </row>
        <row r="3088">
          <cell r="B3088">
            <v>201310</v>
          </cell>
          <cell r="C3088" t="str">
            <v>Now Govern Usa 310                                          201310</v>
          </cell>
          <cell r="D3088">
            <v>479891592.88</v>
          </cell>
          <cell r="E3088">
            <v>479891592.88</v>
          </cell>
          <cell r="F3088">
            <v>0</v>
          </cell>
          <cell r="G3088">
            <v>0</v>
          </cell>
          <cell r="H3088">
            <v>0</v>
          </cell>
          <cell r="I3088">
            <v>0</v>
          </cell>
          <cell r="J3088">
            <v>0</v>
          </cell>
          <cell r="K3088">
            <v>479891592.88</v>
          </cell>
        </row>
        <row r="3089">
          <cell r="B3089">
            <v>201404</v>
          </cell>
          <cell r="C3089" t="str">
            <v>Now Fin Usa 404                                             201404</v>
          </cell>
          <cell r="D3089">
            <v>129338.14</v>
          </cell>
          <cell r="E3089">
            <v>129338.14</v>
          </cell>
          <cell r="F3089">
            <v>0</v>
          </cell>
          <cell r="G3089">
            <v>0</v>
          </cell>
          <cell r="H3089">
            <v>0</v>
          </cell>
          <cell r="I3089">
            <v>0</v>
          </cell>
          <cell r="J3089">
            <v>0</v>
          </cell>
          <cell r="K3089">
            <v>129338.14</v>
          </cell>
        </row>
        <row r="3090">
          <cell r="B3090">
            <v>201503</v>
          </cell>
          <cell r="C3090" t="str">
            <v>Now Retail Usa 503                                          201503</v>
          </cell>
          <cell r="D3090">
            <v>2523613700.1100001</v>
          </cell>
          <cell r="E3090">
            <v>2523613700.1100001</v>
          </cell>
          <cell r="F3090">
            <v>0</v>
          </cell>
          <cell r="G3090">
            <v>0</v>
          </cell>
          <cell r="H3090">
            <v>0</v>
          </cell>
          <cell r="I3090">
            <v>0</v>
          </cell>
          <cell r="J3090">
            <v>0</v>
          </cell>
          <cell r="K3090">
            <v>2523613700.1100001</v>
          </cell>
        </row>
        <row r="3091">
          <cell r="B3091">
            <v>201504</v>
          </cell>
          <cell r="C3091" t="str">
            <v>Now Com Usa 504                                             201504</v>
          </cell>
          <cell r="D3091">
            <v>239171924.41</v>
          </cell>
          <cell r="E3091">
            <v>239171924.41</v>
          </cell>
          <cell r="F3091">
            <v>0</v>
          </cell>
          <cell r="G3091">
            <v>0</v>
          </cell>
          <cell r="H3091">
            <v>0</v>
          </cell>
          <cell r="I3091">
            <v>0</v>
          </cell>
          <cell r="J3091">
            <v>0</v>
          </cell>
          <cell r="K3091">
            <v>239171924.41</v>
          </cell>
        </row>
        <row r="3092">
          <cell r="B3092">
            <v>201604</v>
          </cell>
          <cell r="C3092" t="str">
            <v>Now Fin Oth World 604                                       201604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  <cell r="H3092">
            <v>0</v>
          </cell>
          <cell r="I3092">
            <v>0</v>
          </cell>
          <cell r="J3092">
            <v>0</v>
          </cell>
          <cell r="K3092">
            <v>0</v>
          </cell>
        </row>
        <row r="3093">
          <cell r="B3093">
            <v>201703</v>
          </cell>
          <cell r="C3093" t="str">
            <v>Now Retail Spain 703                                        201703</v>
          </cell>
          <cell r="D3093">
            <v>352356.41</v>
          </cell>
          <cell r="E3093">
            <v>352356.41</v>
          </cell>
          <cell r="F3093">
            <v>0</v>
          </cell>
          <cell r="G3093">
            <v>0</v>
          </cell>
          <cell r="H3093">
            <v>0</v>
          </cell>
          <cell r="I3093">
            <v>0</v>
          </cell>
          <cell r="J3093">
            <v>0</v>
          </cell>
          <cell r="K3093">
            <v>352356.41</v>
          </cell>
        </row>
        <row r="3094">
          <cell r="B3094">
            <v>201704</v>
          </cell>
          <cell r="C3094" t="str">
            <v>Now Com Spain 704                                           201704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  <cell r="H3094">
            <v>0</v>
          </cell>
          <cell r="I3094">
            <v>0</v>
          </cell>
          <cell r="J3094">
            <v>0</v>
          </cell>
          <cell r="K3094">
            <v>0</v>
          </cell>
        </row>
        <row r="3095">
          <cell r="B3095">
            <v>201803</v>
          </cell>
          <cell r="C3095" t="str">
            <v>Now Retail Oth World 803                                    201803</v>
          </cell>
          <cell r="D3095">
            <v>1007028.34</v>
          </cell>
          <cell r="E3095">
            <v>1007028.34</v>
          </cell>
          <cell r="F3095">
            <v>0</v>
          </cell>
          <cell r="G3095">
            <v>0</v>
          </cell>
          <cell r="H3095">
            <v>0</v>
          </cell>
          <cell r="I3095">
            <v>0</v>
          </cell>
          <cell r="J3095">
            <v>0</v>
          </cell>
          <cell r="K3095">
            <v>1007028.34</v>
          </cell>
        </row>
        <row r="3096">
          <cell r="B3096">
            <v>201804</v>
          </cell>
          <cell r="C3096" t="str">
            <v>Now Com Oth World 804                                       201804</v>
          </cell>
          <cell r="D3096">
            <v>428474.45</v>
          </cell>
          <cell r="E3096">
            <v>428474.45</v>
          </cell>
          <cell r="F3096">
            <v>0</v>
          </cell>
          <cell r="G3096">
            <v>0</v>
          </cell>
          <cell r="H3096">
            <v>0</v>
          </cell>
          <cell r="I3096">
            <v>0</v>
          </cell>
          <cell r="J3096">
            <v>0</v>
          </cell>
          <cell r="K3096">
            <v>428474.45</v>
          </cell>
        </row>
        <row r="3097">
          <cell r="B3097">
            <v>201854</v>
          </cell>
          <cell r="C3097" t="str">
            <v>Interest Gov Ck Oth World                                   201854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  <cell r="H3097">
            <v>0</v>
          </cell>
          <cell r="I3097">
            <v>0</v>
          </cell>
          <cell r="J3097">
            <v>0</v>
          </cell>
          <cell r="K3097">
            <v>0</v>
          </cell>
        </row>
        <row r="3098">
          <cell r="B3098">
            <v>204127</v>
          </cell>
          <cell r="C3098" t="str">
            <v>Abbey Cash Collateral                                       204127</v>
          </cell>
          <cell r="D3098">
            <v>14910000</v>
          </cell>
          <cell r="E3098">
            <v>14910000</v>
          </cell>
          <cell r="F3098">
            <v>0</v>
          </cell>
          <cell r="G3098">
            <v>0</v>
          </cell>
          <cell r="H3098">
            <v>0</v>
          </cell>
          <cell r="I3098">
            <v>0</v>
          </cell>
          <cell r="J3098">
            <v>0</v>
          </cell>
          <cell r="K3098">
            <v>14910000</v>
          </cell>
        </row>
        <row r="3099">
          <cell r="B3099">
            <v>204130</v>
          </cell>
          <cell r="C3099" t="str">
            <v>Santander Cash Collateral                                   204130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  <cell r="H3099">
            <v>0</v>
          </cell>
          <cell r="I3099">
            <v>0</v>
          </cell>
          <cell r="J3099">
            <v>0</v>
          </cell>
          <cell r="K3099">
            <v>0</v>
          </cell>
        </row>
        <row r="3100">
          <cell r="B3100" t="str">
            <v>R_C13a2_a</v>
          </cell>
          <cell r="C3100" t="str">
            <v>Ib - Transaction                                            R_C13a2_a</v>
          </cell>
          <cell r="D3100">
            <v>3260464414.7399998</v>
          </cell>
          <cell r="E3100">
            <v>3260464414.7399998</v>
          </cell>
          <cell r="F3100">
            <v>0</v>
          </cell>
          <cell r="G3100">
            <v>0</v>
          </cell>
          <cell r="H3100">
            <v>0</v>
          </cell>
          <cell r="I3100">
            <v>0</v>
          </cell>
          <cell r="J3100">
            <v>0</v>
          </cell>
          <cell r="K3100">
            <v>3260464414.7399998</v>
          </cell>
        </row>
        <row r="3101">
          <cell r="B3101">
            <v>201951</v>
          </cell>
          <cell r="C3101" t="str">
            <v>Mma Other Fin Spain                                         201951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  <cell r="H3101">
            <v>0</v>
          </cell>
          <cell r="I3101">
            <v>0</v>
          </cell>
          <cell r="J3101">
            <v>0</v>
          </cell>
          <cell r="K3101">
            <v>0</v>
          </cell>
        </row>
        <row r="3102">
          <cell r="B3102">
            <v>201954</v>
          </cell>
          <cell r="C3102" t="str">
            <v>Save Other Fin Spain                                        201954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  <cell r="H3102">
            <v>0</v>
          </cell>
          <cell r="I3102">
            <v>0</v>
          </cell>
          <cell r="J3102">
            <v>0</v>
          </cell>
          <cell r="K3102">
            <v>0</v>
          </cell>
        </row>
        <row r="3103">
          <cell r="B3103">
            <v>202951</v>
          </cell>
          <cell r="C3103" t="str">
            <v>Reclass Mma Other Fin Spain                                 202951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  <cell r="H3103">
            <v>0</v>
          </cell>
          <cell r="I3103">
            <v>0</v>
          </cell>
          <cell r="J3103">
            <v>0</v>
          </cell>
          <cell r="K3103">
            <v>0</v>
          </cell>
        </row>
        <row r="3104">
          <cell r="B3104">
            <v>201961</v>
          </cell>
          <cell r="C3104" t="str">
            <v>Mma Other Fin Usa                                           201961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  <cell r="H3104">
            <v>0</v>
          </cell>
          <cell r="I3104">
            <v>0</v>
          </cell>
          <cell r="J3104">
            <v>0</v>
          </cell>
          <cell r="K3104">
            <v>0</v>
          </cell>
        </row>
        <row r="3105">
          <cell r="B3105">
            <v>201964</v>
          </cell>
          <cell r="C3105" t="str">
            <v>Save Other Fin Usa                                          201964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  <cell r="H3105">
            <v>0</v>
          </cell>
          <cell r="I3105">
            <v>0</v>
          </cell>
          <cell r="J3105">
            <v>0</v>
          </cell>
          <cell r="K3105">
            <v>0</v>
          </cell>
        </row>
        <row r="3106">
          <cell r="B3106">
            <v>202961</v>
          </cell>
          <cell r="C3106" t="str">
            <v>Reclass Mma Other Fin Usa                                   202961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  <cell r="H3106">
            <v>0</v>
          </cell>
          <cell r="I3106">
            <v>0</v>
          </cell>
          <cell r="J3106">
            <v>0</v>
          </cell>
          <cell r="K3106">
            <v>0</v>
          </cell>
        </row>
        <row r="3107">
          <cell r="B3107">
            <v>201971</v>
          </cell>
          <cell r="C3107" t="str">
            <v>Mma Other Fin Oth World                                     201971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  <cell r="H3107">
            <v>0</v>
          </cell>
          <cell r="I3107">
            <v>0</v>
          </cell>
          <cell r="J3107">
            <v>0</v>
          </cell>
          <cell r="K3107">
            <v>0</v>
          </cell>
        </row>
        <row r="3108">
          <cell r="B3108">
            <v>201974</v>
          </cell>
          <cell r="C3108" t="str">
            <v>Save Other Fin Oth World                                    201974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  <cell r="H3108">
            <v>0</v>
          </cell>
          <cell r="I3108">
            <v>0</v>
          </cell>
          <cell r="J3108">
            <v>0</v>
          </cell>
          <cell r="K3108">
            <v>0</v>
          </cell>
        </row>
        <row r="3109">
          <cell r="B3109">
            <v>202971</v>
          </cell>
          <cell r="C3109" t="str">
            <v>Reclass Mma Other Fin Oth World                             202971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  <cell r="H3109">
            <v>0</v>
          </cell>
          <cell r="I3109">
            <v>0</v>
          </cell>
          <cell r="J3109">
            <v>0</v>
          </cell>
          <cell r="K3109">
            <v>0</v>
          </cell>
        </row>
        <row r="3110">
          <cell r="B3110">
            <v>200210</v>
          </cell>
          <cell r="C3110" t="str">
            <v>Nan Comm Passbook Sav(10)                                   200210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  <cell r="H3110">
            <v>0</v>
          </cell>
          <cell r="I3110">
            <v>0</v>
          </cell>
          <cell r="J3110">
            <v>0</v>
          </cell>
          <cell r="K3110">
            <v>0</v>
          </cell>
        </row>
        <row r="3111">
          <cell r="B3111">
            <v>200211</v>
          </cell>
          <cell r="C3111" t="str">
            <v>Nan Mmda (11)                                               200211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  <cell r="H3111">
            <v>0</v>
          </cell>
          <cell r="I3111">
            <v>0</v>
          </cell>
          <cell r="J3111">
            <v>0</v>
          </cell>
          <cell r="K3111">
            <v>0</v>
          </cell>
        </row>
        <row r="3112">
          <cell r="B3112">
            <v>200212</v>
          </cell>
          <cell r="C3112" t="str">
            <v>Nan Mmda - Special (12)                                     200212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  <cell r="H3112">
            <v>0</v>
          </cell>
          <cell r="I3112">
            <v>0</v>
          </cell>
          <cell r="J3112">
            <v>0</v>
          </cell>
          <cell r="K3112">
            <v>0</v>
          </cell>
        </row>
        <row r="3113">
          <cell r="B3113">
            <v>200214</v>
          </cell>
          <cell r="C3113" t="str">
            <v>Business Mmda (51)                                          200214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  <cell r="H3113">
            <v>0</v>
          </cell>
          <cell r="I3113">
            <v>0</v>
          </cell>
          <cell r="J3113">
            <v>0</v>
          </cell>
          <cell r="K3113">
            <v>0</v>
          </cell>
        </row>
        <row r="3114">
          <cell r="B3114">
            <v>200220</v>
          </cell>
          <cell r="C3114" t="str">
            <v>Nan Passbook Savings (20)                                   200220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  <cell r="H3114">
            <v>0</v>
          </cell>
          <cell r="I3114">
            <v>0</v>
          </cell>
          <cell r="J3114">
            <v>0</v>
          </cell>
          <cell r="K3114">
            <v>0</v>
          </cell>
        </row>
        <row r="3115">
          <cell r="B3115">
            <v>200222</v>
          </cell>
          <cell r="C3115" t="str">
            <v>Nan Statement Savings(22)                                   200222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  <cell r="H3115">
            <v>0</v>
          </cell>
          <cell r="I3115">
            <v>0</v>
          </cell>
          <cell r="J3115">
            <v>0</v>
          </cell>
          <cell r="K3115">
            <v>0</v>
          </cell>
        </row>
        <row r="3116">
          <cell r="B3116">
            <v>200223</v>
          </cell>
          <cell r="C3116" t="str">
            <v>Nan Landlord Passbook(23)                                   200223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  <cell r="H3116">
            <v>0</v>
          </cell>
          <cell r="I3116">
            <v>0</v>
          </cell>
          <cell r="J3116">
            <v>0</v>
          </cell>
          <cell r="K3116">
            <v>0</v>
          </cell>
        </row>
        <row r="3117">
          <cell r="B3117">
            <v>200224</v>
          </cell>
          <cell r="C3117" t="str">
            <v>Nan Tenant Passbook (24)                                    200224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  <cell r="H3117">
            <v>0</v>
          </cell>
          <cell r="I3117">
            <v>0</v>
          </cell>
          <cell r="J3117">
            <v>0</v>
          </cell>
          <cell r="K3117">
            <v>0</v>
          </cell>
        </row>
        <row r="3118">
          <cell r="B3118">
            <v>200225</v>
          </cell>
          <cell r="C3118" t="str">
            <v>Nan Special Notice (25)                                     200225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  <cell r="H3118">
            <v>0</v>
          </cell>
          <cell r="I3118">
            <v>0</v>
          </cell>
          <cell r="J3118">
            <v>0</v>
          </cell>
          <cell r="K3118">
            <v>0</v>
          </cell>
        </row>
        <row r="3119">
          <cell r="B3119">
            <v>200228</v>
          </cell>
          <cell r="C3119" t="str">
            <v>Nan Christmas Club (28)                                     200228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  <cell r="H3119">
            <v>0</v>
          </cell>
          <cell r="I3119">
            <v>0</v>
          </cell>
          <cell r="J3119">
            <v>0</v>
          </cell>
          <cell r="K3119">
            <v>0</v>
          </cell>
        </row>
        <row r="3120">
          <cell r="B3120">
            <v>200230</v>
          </cell>
          <cell r="C3120" t="str">
            <v>Com Money Market (30)                                       200230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  <cell r="H3120">
            <v>0</v>
          </cell>
          <cell r="I3120">
            <v>0</v>
          </cell>
          <cell r="J3120">
            <v>0</v>
          </cell>
          <cell r="K3120">
            <v>0</v>
          </cell>
        </row>
        <row r="3121">
          <cell r="B3121">
            <v>200252</v>
          </cell>
          <cell r="C3121" t="str">
            <v>Nan Comm Statement Sav(52                                   200252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  <cell r="H3121">
            <v>0</v>
          </cell>
          <cell r="I3121">
            <v>0</v>
          </cell>
          <cell r="J3121">
            <v>0</v>
          </cell>
          <cell r="K3121">
            <v>0</v>
          </cell>
        </row>
        <row r="3122">
          <cell r="B3122">
            <v>200253</v>
          </cell>
          <cell r="C3122" t="str">
            <v>Nan Comm L/T Pbk Sav(53)                                    200253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  <cell r="H3122">
            <v>0</v>
          </cell>
          <cell r="I3122">
            <v>0</v>
          </cell>
          <cell r="J3122">
            <v>0</v>
          </cell>
          <cell r="K3122">
            <v>0</v>
          </cell>
        </row>
        <row r="3123">
          <cell r="B3123">
            <v>200254</v>
          </cell>
          <cell r="C3123" t="str">
            <v>Nan Comm Trus Pbk Sav(54)                                   200254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</row>
        <row r="3124">
          <cell r="B3124">
            <v>200631</v>
          </cell>
          <cell r="C3124" t="str">
            <v>Broker Mm - Merril                                          200631</v>
          </cell>
          <cell r="D3124">
            <v>296147466</v>
          </cell>
          <cell r="E3124">
            <v>296147466</v>
          </cell>
          <cell r="F3124">
            <v>0</v>
          </cell>
          <cell r="G3124">
            <v>0</v>
          </cell>
          <cell r="H3124">
            <v>0</v>
          </cell>
          <cell r="I3124">
            <v>0</v>
          </cell>
          <cell r="J3124">
            <v>0</v>
          </cell>
          <cell r="K3124">
            <v>296147466</v>
          </cell>
        </row>
        <row r="3125">
          <cell r="B3125">
            <v>201208</v>
          </cell>
          <cell r="C3125" t="str">
            <v>Mma Fin Spain 208                                           201208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</row>
        <row r="3126">
          <cell r="B3126">
            <v>201216</v>
          </cell>
          <cell r="C3126" t="str">
            <v>Save Fin Spain 216                                          201216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</row>
        <row r="3127">
          <cell r="B3127">
            <v>201308</v>
          </cell>
          <cell r="C3127" t="str">
            <v>Mm Gov Usa                                                  201308</v>
          </cell>
          <cell r="D3127">
            <v>36329753.82</v>
          </cell>
          <cell r="E3127">
            <v>36329753.82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  <cell r="K3127">
            <v>36329753.82</v>
          </cell>
        </row>
        <row r="3128">
          <cell r="B3128">
            <v>201316</v>
          </cell>
          <cell r="C3128" t="str">
            <v>Save Gov Accounts Us                                        201316</v>
          </cell>
          <cell r="D3128">
            <v>137366.79999999999</v>
          </cell>
          <cell r="E3128">
            <v>137366.79999999999</v>
          </cell>
          <cell r="F3128">
            <v>0</v>
          </cell>
          <cell r="G3128">
            <v>0</v>
          </cell>
          <cell r="H3128">
            <v>0</v>
          </cell>
          <cell r="I3128">
            <v>0</v>
          </cell>
          <cell r="J3128">
            <v>0</v>
          </cell>
          <cell r="K3128">
            <v>137366.79999999999</v>
          </cell>
        </row>
        <row r="3129">
          <cell r="B3129">
            <v>201408</v>
          </cell>
          <cell r="C3129" t="str">
            <v>Mma Fin Usa 408                                             201408</v>
          </cell>
          <cell r="D3129">
            <v>65693853.840000004</v>
          </cell>
          <cell r="E3129">
            <v>65693853.840000004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  <cell r="K3129">
            <v>65693853.840000004</v>
          </cell>
        </row>
        <row r="3130">
          <cell r="B3130">
            <v>201416</v>
          </cell>
          <cell r="C3130" t="str">
            <v>Save Fin Usa 416                                            201416</v>
          </cell>
          <cell r="D3130">
            <v>695.08</v>
          </cell>
          <cell r="E3130">
            <v>695.08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695.08</v>
          </cell>
        </row>
        <row r="3131">
          <cell r="B3131">
            <v>201507</v>
          </cell>
          <cell r="C3131" t="str">
            <v>Mma Retail Usa 507                                          201507</v>
          </cell>
          <cell r="D3131">
            <v>13081937208.49</v>
          </cell>
          <cell r="E3131">
            <v>13081937208.49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13081937208.49</v>
          </cell>
        </row>
        <row r="3132">
          <cell r="B3132">
            <v>201508</v>
          </cell>
          <cell r="C3132" t="str">
            <v>Mma Com Usa 508                                             201508</v>
          </cell>
          <cell r="D3132">
            <v>5574100681.5799999</v>
          </cell>
          <cell r="E3132">
            <v>5574100681.5799999</v>
          </cell>
          <cell r="F3132">
            <v>0</v>
          </cell>
          <cell r="G3132">
            <v>0</v>
          </cell>
          <cell r="H3132">
            <v>0</v>
          </cell>
          <cell r="I3132">
            <v>0</v>
          </cell>
          <cell r="J3132">
            <v>0</v>
          </cell>
          <cell r="K3132">
            <v>5574100681.5799999</v>
          </cell>
        </row>
        <row r="3133">
          <cell r="B3133">
            <v>201515</v>
          </cell>
          <cell r="C3133" t="str">
            <v>Save Retail Usa 515                                         201515</v>
          </cell>
          <cell r="D3133">
            <v>3817052260.6799998</v>
          </cell>
          <cell r="E3133">
            <v>3817052260.6799998</v>
          </cell>
          <cell r="F3133">
            <v>0</v>
          </cell>
          <cell r="G3133">
            <v>0</v>
          </cell>
          <cell r="H3133">
            <v>0</v>
          </cell>
          <cell r="I3133">
            <v>0</v>
          </cell>
          <cell r="J3133">
            <v>0</v>
          </cell>
          <cell r="K3133">
            <v>3817052260.6799998</v>
          </cell>
        </row>
        <row r="3134">
          <cell r="B3134">
            <v>201516</v>
          </cell>
          <cell r="C3134" t="str">
            <v>Save Com Usa 516                                            201516</v>
          </cell>
          <cell r="D3134">
            <v>224291288.16999999</v>
          </cell>
          <cell r="E3134">
            <v>224291288.16999999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  <cell r="K3134">
            <v>224291288.16999999</v>
          </cell>
        </row>
        <row r="3135">
          <cell r="B3135">
            <v>201608</v>
          </cell>
          <cell r="C3135" t="str">
            <v>Mma Fin Oth World 608                                       201608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</row>
        <row r="3136">
          <cell r="B3136">
            <v>201616</v>
          </cell>
          <cell r="C3136" t="str">
            <v>Save Fin Oth World 616                                      201616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  <cell r="H3136">
            <v>0</v>
          </cell>
          <cell r="I3136">
            <v>0</v>
          </cell>
          <cell r="J3136">
            <v>0</v>
          </cell>
          <cell r="K3136">
            <v>0</v>
          </cell>
        </row>
        <row r="3137">
          <cell r="B3137">
            <v>201707</v>
          </cell>
          <cell r="C3137" t="str">
            <v>Mma Retail Spain 707                                        201707</v>
          </cell>
          <cell r="D3137">
            <v>2527115.56</v>
          </cell>
          <cell r="E3137">
            <v>2527115.56</v>
          </cell>
          <cell r="F3137">
            <v>0</v>
          </cell>
          <cell r="G3137">
            <v>0</v>
          </cell>
          <cell r="H3137">
            <v>0</v>
          </cell>
          <cell r="I3137">
            <v>0</v>
          </cell>
          <cell r="J3137">
            <v>0</v>
          </cell>
          <cell r="K3137">
            <v>2527115.56</v>
          </cell>
        </row>
        <row r="3138">
          <cell r="B3138">
            <v>201708</v>
          </cell>
          <cell r="C3138" t="str">
            <v>Mma Com Spain 708                                           201708</v>
          </cell>
          <cell r="D3138">
            <v>1418790.64</v>
          </cell>
          <cell r="E3138">
            <v>1418790.64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1418790.64</v>
          </cell>
        </row>
        <row r="3139">
          <cell r="B3139">
            <v>201715</v>
          </cell>
          <cell r="C3139" t="str">
            <v>Save Retail Spain 715                                       201715</v>
          </cell>
          <cell r="D3139">
            <v>503110.9</v>
          </cell>
          <cell r="E3139">
            <v>503110.9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503110.9</v>
          </cell>
        </row>
        <row r="3140">
          <cell r="B3140">
            <v>201716</v>
          </cell>
          <cell r="C3140" t="str">
            <v>Save Com Spain 716                                          201716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</row>
        <row r="3141">
          <cell r="B3141">
            <v>201807</v>
          </cell>
          <cell r="C3141" t="str">
            <v>Mma Retail Oth World 807                                    201807</v>
          </cell>
          <cell r="D3141">
            <v>23509163.640000001</v>
          </cell>
          <cell r="E3141">
            <v>23509163.640000001</v>
          </cell>
          <cell r="F3141">
            <v>0</v>
          </cell>
          <cell r="G3141">
            <v>0</v>
          </cell>
          <cell r="H3141">
            <v>0</v>
          </cell>
          <cell r="I3141">
            <v>0</v>
          </cell>
          <cell r="J3141">
            <v>0</v>
          </cell>
          <cell r="K3141">
            <v>23509163.640000001</v>
          </cell>
        </row>
        <row r="3142">
          <cell r="B3142">
            <v>201808</v>
          </cell>
          <cell r="C3142" t="str">
            <v>Mma Com Oth World 808                                       201808</v>
          </cell>
          <cell r="D3142">
            <v>73447332.260000005</v>
          </cell>
          <cell r="E3142">
            <v>73447332.260000005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  <cell r="K3142">
            <v>73447332.260000005</v>
          </cell>
        </row>
        <row r="3143">
          <cell r="B3143">
            <v>201815</v>
          </cell>
          <cell r="C3143" t="str">
            <v>Save Retail Oth World 815                                   201815</v>
          </cell>
          <cell r="D3143">
            <v>4267777.3099999996</v>
          </cell>
          <cell r="E3143">
            <v>4267777.3099999996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  <cell r="K3143">
            <v>4267777.3099999996</v>
          </cell>
        </row>
        <row r="3144">
          <cell r="B3144">
            <v>201816</v>
          </cell>
          <cell r="C3144" t="str">
            <v>Save Com Oth World 816                                      201816</v>
          </cell>
          <cell r="D3144">
            <v>30985525.48</v>
          </cell>
          <cell r="E3144">
            <v>30985525.48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  <cell r="K3144">
            <v>30985525.48</v>
          </cell>
        </row>
        <row r="3145">
          <cell r="B3145">
            <v>201857</v>
          </cell>
          <cell r="C3145" t="str">
            <v>Mm Gov Oth World                                            201857</v>
          </cell>
          <cell r="D3145">
            <v>72946.44</v>
          </cell>
          <cell r="E3145">
            <v>72946.44</v>
          </cell>
          <cell r="F3145">
            <v>0</v>
          </cell>
          <cell r="G3145">
            <v>0</v>
          </cell>
          <cell r="H3145">
            <v>0</v>
          </cell>
          <cell r="I3145">
            <v>0</v>
          </cell>
          <cell r="J3145">
            <v>0</v>
          </cell>
          <cell r="K3145">
            <v>72946.44</v>
          </cell>
        </row>
        <row r="3146">
          <cell r="B3146">
            <v>201920</v>
          </cell>
          <cell r="C3146" t="str">
            <v>Internal Mm Accounts Us                                     201920</v>
          </cell>
          <cell r="D3146">
            <v>1343056404.5999999</v>
          </cell>
          <cell r="E3146">
            <v>1343056404.5999999</v>
          </cell>
          <cell r="F3146">
            <v>0</v>
          </cell>
          <cell r="G3146">
            <v>0</v>
          </cell>
          <cell r="H3146">
            <v>0</v>
          </cell>
          <cell r="I3146">
            <v>0</v>
          </cell>
          <cell r="J3146">
            <v>0</v>
          </cell>
          <cell r="K3146">
            <v>1343056404.5999999</v>
          </cell>
        </row>
        <row r="3147">
          <cell r="B3147">
            <v>206225</v>
          </cell>
          <cell r="C3147" t="str">
            <v>Internal Corp Mone                                          206225</v>
          </cell>
          <cell r="D3147">
            <v>-1037152595.88</v>
          </cell>
          <cell r="E3147">
            <v>-1343332760.1599998</v>
          </cell>
          <cell r="F3147">
            <v>0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-1343332760.1599998</v>
          </cell>
        </row>
        <row r="3148">
          <cell r="B3148">
            <v>216192</v>
          </cell>
          <cell r="C3148" t="str">
            <v>Closed Od Commercial Mm                                     216192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</row>
        <row r="3149">
          <cell r="B3149" t="str">
            <v>R_C13a2_b</v>
          </cell>
          <cell r="C3149" t="str">
            <v>Ib - Savings &amp; Mm                                           R_C13a2_b</v>
          </cell>
          <cell r="D3149">
            <v>23538326145.409996</v>
          </cell>
          <cell r="E3149">
            <v>23232145981.129997</v>
          </cell>
          <cell r="F3149">
            <v>0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23232145981.129997</v>
          </cell>
        </row>
        <row r="3150">
          <cell r="B3150">
            <v>202953</v>
          </cell>
          <cell r="C3150" t="str">
            <v>Reclass Now Other Fin Spain                                 202953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</row>
        <row r="3151">
          <cell r="B3151">
            <v>202963</v>
          </cell>
          <cell r="C3151" t="str">
            <v>Reclass Now Other Fin Usa                                   202963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</row>
        <row r="3152">
          <cell r="B3152">
            <v>202973</v>
          </cell>
          <cell r="C3152" t="str">
            <v>Reclass Now Other Fin Oth World                             202973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</row>
        <row r="3153">
          <cell r="B3153">
            <v>202204</v>
          </cell>
          <cell r="C3153" t="str">
            <v>Reclass Mma Now Fin Sp204                                   202204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</row>
        <row r="3154">
          <cell r="B3154">
            <v>202310</v>
          </cell>
          <cell r="C3154" t="str">
            <v>Reclass Mma Now Gov Us310                                   202310</v>
          </cell>
          <cell r="D3154">
            <v>3121807441.3400002</v>
          </cell>
          <cell r="E3154">
            <v>3121807441.3400002</v>
          </cell>
          <cell r="F3154">
            <v>0</v>
          </cell>
          <cell r="G3154">
            <v>0</v>
          </cell>
          <cell r="H3154">
            <v>0</v>
          </cell>
          <cell r="I3154">
            <v>0</v>
          </cell>
          <cell r="J3154">
            <v>0</v>
          </cell>
          <cell r="K3154">
            <v>3121807441.3400002</v>
          </cell>
        </row>
        <row r="3155">
          <cell r="B3155">
            <v>202404</v>
          </cell>
          <cell r="C3155" t="str">
            <v>Reclass Mma Now Fi Usa404                                   202404</v>
          </cell>
          <cell r="D3155">
            <v>1429055.35</v>
          </cell>
          <cell r="E3155">
            <v>1429055.35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  <cell r="K3155">
            <v>1429055.35</v>
          </cell>
        </row>
        <row r="3156">
          <cell r="B3156">
            <v>202503</v>
          </cell>
          <cell r="C3156" t="str">
            <v>Reclas Mma Now Retl Us503                                   202503</v>
          </cell>
          <cell r="D3156">
            <v>3295981473.8699999</v>
          </cell>
          <cell r="E3156">
            <v>3295981473.8699999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3295981473.8699999</v>
          </cell>
        </row>
        <row r="3157">
          <cell r="B3157">
            <v>202504</v>
          </cell>
          <cell r="C3157" t="str">
            <v>Reclass Mma Now Com Us504                                   202504</v>
          </cell>
          <cell r="D3157">
            <v>580731956.54999995</v>
          </cell>
          <cell r="E3157">
            <v>580731956.54999995</v>
          </cell>
          <cell r="F3157">
            <v>0</v>
          </cell>
          <cell r="G3157">
            <v>0</v>
          </cell>
          <cell r="H3157">
            <v>0</v>
          </cell>
          <cell r="I3157">
            <v>0</v>
          </cell>
          <cell r="J3157">
            <v>0</v>
          </cell>
          <cell r="K3157">
            <v>580731956.54999995</v>
          </cell>
        </row>
        <row r="3158">
          <cell r="B3158">
            <v>202604</v>
          </cell>
          <cell r="C3158" t="str">
            <v>Reclass Mma Now Fin Ow604                                   202604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</row>
        <row r="3159">
          <cell r="B3159">
            <v>202703</v>
          </cell>
          <cell r="C3159" t="str">
            <v>Recl Mma Now Retail Sp703                                   202703</v>
          </cell>
          <cell r="D3159">
            <v>1475248.33</v>
          </cell>
          <cell r="E3159">
            <v>1475248.33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1475248.33</v>
          </cell>
        </row>
        <row r="3160">
          <cell r="B3160">
            <v>202704</v>
          </cell>
          <cell r="C3160" t="str">
            <v>Reclass Mma Now Com Sp704                                   202704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</row>
        <row r="3161">
          <cell r="B3161">
            <v>202803</v>
          </cell>
          <cell r="C3161" t="str">
            <v>Recl Mma Now Retail Ow803                                   202803</v>
          </cell>
          <cell r="D3161">
            <v>11898143.470000001</v>
          </cell>
          <cell r="E3161">
            <v>11898143.470000001</v>
          </cell>
          <cell r="F3161">
            <v>0</v>
          </cell>
          <cell r="G3161">
            <v>0</v>
          </cell>
          <cell r="H3161">
            <v>0</v>
          </cell>
          <cell r="I3161">
            <v>0</v>
          </cell>
          <cell r="J3161">
            <v>0</v>
          </cell>
          <cell r="K3161">
            <v>11898143.470000001</v>
          </cell>
        </row>
        <row r="3162">
          <cell r="B3162">
            <v>202804</v>
          </cell>
          <cell r="C3162" t="str">
            <v>Reclass Mma Now Com Ow804                                   202804</v>
          </cell>
          <cell r="D3162">
            <v>293972.57</v>
          </cell>
          <cell r="E3162">
            <v>293972.57</v>
          </cell>
          <cell r="F3162">
            <v>0</v>
          </cell>
          <cell r="G3162">
            <v>0</v>
          </cell>
          <cell r="H3162">
            <v>0</v>
          </cell>
          <cell r="I3162">
            <v>0</v>
          </cell>
          <cell r="J3162">
            <v>0</v>
          </cell>
          <cell r="K3162">
            <v>293972.57</v>
          </cell>
        </row>
        <row r="3163">
          <cell r="B3163">
            <v>202920</v>
          </cell>
          <cell r="C3163" t="str">
            <v>Reclass Internal Mm Mma                                     202920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</row>
        <row r="3164">
          <cell r="B3164">
            <v>203308</v>
          </cell>
          <cell r="C3164" t="str">
            <v>Reclass Mma Gov Other World Mma                             203308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</row>
        <row r="3165">
          <cell r="B3165">
            <v>203854</v>
          </cell>
          <cell r="C3165" t="str">
            <v>Reclass Int Ck Gov Other World Mma                          203854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</row>
        <row r="3166">
          <cell r="B3166">
            <v>203857</v>
          </cell>
          <cell r="C3166" t="str">
            <v>Reclass Mma Gov Other World Mma                             203857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</row>
        <row r="3167">
          <cell r="B3167" t="str">
            <v>R_C13a2_c</v>
          </cell>
          <cell r="C3167" t="str">
            <v>Ib - Savings &amp; Mm - Sweeps                                  R_C13a2_c</v>
          </cell>
          <cell r="D3167">
            <v>7013617291.4799995</v>
          </cell>
          <cell r="E3167">
            <v>7013617291.4799995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  <cell r="K3167">
            <v>7013617291.4799995</v>
          </cell>
        </row>
        <row r="3168">
          <cell r="B3168">
            <v>201950</v>
          </cell>
          <cell r="C3168" t="str">
            <v>Cd'S Other Fin Spain                                        201950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</row>
        <row r="3169">
          <cell r="B3169">
            <v>202950</v>
          </cell>
          <cell r="C3169" t="str">
            <v>Matured Cd'S Other Fin Spain                                202950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</row>
        <row r="3170">
          <cell r="B3170">
            <v>201960</v>
          </cell>
          <cell r="C3170" t="str">
            <v>Cd'S Other Fin Usa                                          201960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</row>
        <row r="3171">
          <cell r="B3171">
            <v>202960</v>
          </cell>
          <cell r="C3171" t="str">
            <v>Matured Cd'S Other Fin Usa                                  202960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</row>
        <row r="3172">
          <cell r="B3172">
            <v>201970</v>
          </cell>
          <cell r="C3172" t="str">
            <v>Cd'S Other Fin Oth World                                    201970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</row>
        <row r="3173">
          <cell r="B3173">
            <v>202970</v>
          </cell>
          <cell r="C3173" t="str">
            <v>Maturedcd'S Other Fin Oth World                             202970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</row>
        <row r="3174">
          <cell r="B3174">
            <v>200031</v>
          </cell>
          <cell r="C3174" t="str">
            <v>Closed 18 Mo Jumbo Cd-Ne0                                   200031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</row>
        <row r="3175">
          <cell r="B3175">
            <v>200120</v>
          </cell>
          <cell r="C3175" t="str">
            <v>Step Down Deposits                                          200120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</row>
        <row r="3176">
          <cell r="B3176">
            <v>200240</v>
          </cell>
          <cell r="C3176" t="str">
            <v>Nan 1-3 Month Cd (40)                                       200240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</row>
        <row r="3177">
          <cell r="B3177">
            <v>200241</v>
          </cell>
          <cell r="C3177" t="str">
            <v>Nan 3 Month Cd (41)                                         200241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</row>
        <row r="3178">
          <cell r="B3178">
            <v>200243</v>
          </cell>
          <cell r="C3178" t="str">
            <v>Nan 6 Month Cd (43)                                         200243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</row>
        <row r="3179">
          <cell r="B3179">
            <v>200244</v>
          </cell>
          <cell r="C3179" t="str">
            <v>Nan 9 Month Fixed Cd (44)                                   200244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</row>
        <row r="3180">
          <cell r="B3180">
            <v>200245</v>
          </cell>
          <cell r="C3180" t="str">
            <v>Nan 12 Month Cd (45)                                        200245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  <cell r="H3180">
            <v>0</v>
          </cell>
          <cell r="I3180">
            <v>0</v>
          </cell>
          <cell r="J3180">
            <v>0</v>
          </cell>
          <cell r="K3180">
            <v>0</v>
          </cell>
        </row>
        <row r="3181">
          <cell r="B3181">
            <v>200246</v>
          </cell>
          <cell r="C3181" t="str">
            <v>18 Month Cd (46)                                            200246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  <cell r="H3181">
            <v>0</v>
          </cell>
          <cell r="I3181">
            <v>0</v>
          </cell>
          <cell r="J3181">
            <v>0</v>
          </cell>
          <cell r="K3181">
            <v>0</v>
          </cell>
        </row>
        <row r="3182">
          <cell r="B3182">
            <v>200247</v>
          </cell>
          <cell r="C3182" t="str">
            <v>Nan 24 Month Cd (47)                                        200247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</row>
        <row r="3183">
          <cell r="B3183">
            <v>200248</v>
          </cell>
          <cell r="C3183" t="str">
            <v>Nan Step Up Cd (48)                                         200248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  <cell r="H3183">
            <v>0</v>
          </cell>
          <cell r="I3183">
            <v>0</v>
          </cell>
          <cell r="J3183">
            <v>0</v>
          </cell>
          <cell r="K3183">
            <v>0</v>
          </cell>
        </row>
        <row r="3184">
          <cell r="B3184">
            <v>200249</v>
          </cell>
          <cell r="C3184" t="str">
            <v>Nan 36 Month Cd (49)                                        200249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  <cell r="H3184">
            <v>0</v>
          </cell>
          <cell r="I3184">
            <v>0</v>
          </cell>
          <cell r="J3184">
            <v>0</v>
          </cell>
          <cell r="K3184">
            <v>0</v>
          </cell>
        </row>
        <row r="3185">
          <cell r="B3185">
            <v>200250</v>
          </cell>
          <cell r="C3185" t="str">
            <v>Nan 60 Month Cd (50)                                        200250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  <cell r="H3185">
            <v>0</v>
          </cell>
          <cell r="I3185">
            <v>0</v>
          </cell>
          <cell r="J3185">
            <v>0</v>
          </cell>
          <cell r="K3185">
            <v>0</v>
          </cell>
        </row>
        <row r="3186">
          <cell r="B3186">
            <v>200261</v>
          </cell>
          <cell r="C3186" t="str">
            <v>Nan 9 Mo Ira Fixed (61)                                     200261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</row>
        <row r="3187">
          <cell r="B3187">
            <v>200262</v>
          </cell>
          <cell r="C3187" t="str">
            <v>Nan 12 Mo Ira Fixed (62)                                    200262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  <cell r="H3187">
            <v>0</v>
          </cell>
          <cell r="I3187">
            <v>0</v>
          </cell>
          <cell r="J3187">
            <v>0</v>
          </cell>
          <cell r="K3187">
            <v>0</v>
          </cell>
        </row>
        <row r="3188">
          <cell r="B3188">
            <v>200263</v>
          </cell>
          <cell r="C3188" t="str">
            <v>Nan 18 Mo Ira Cd                                            200263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  <cell r="H3188">
            <v>0</v>
          </cell>
          <cell r="I3188">
            <v>0</v>
          </cell>
          <cell r="J3188">
            <v>0</v>
          </cell>
          <cell r="K3188">
            <v>0</v>
          </cell>
        </row>
        <row r="3189">
          <cell r="B3189">
            <v>200264</v>
          </cell>
          <cell r="C3189" t="str">
            <v>Nan 24 Mo Ira Fixed (64)                                    200264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  <cell r="H3189">
            <v>0</v>
          </cell>
          <cell r="I3189">
            <v>0</v>
          </cell>
          <cell r="J3189">
            <v>0</v>
          </cell>
          <cell r="K3189">
            <v>0</v>
          </cell>
        </row>
        <row r="3190">
          <cell r="B3190">
            <v>200265</v>
          </cell>
          <cell r="C3190" t="str">
            <v>Nan 60 Mo Ira Fixed (65)                                    200265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  <cell r="H3190">
            <v>0</v>
          </cell>
          <cell r="I3190">
            <v>0</v>
          </cell>
          <cell r="J3190">
            <v>0</v>
          </cell>
          <cell r="K3190">
            <v>0</v>
          </cell>
        </row>
        <row r="3191">
          <cell r="B3191">
            <v>200266</v>
          </cell>
          <cell r="C3191" t="str">
            <v>Nan 36 Mo Ira Fixed (66)                                    200266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  <cell r="H3191">
            <v>0</v>
          </cell>
          <cell r="I3191">
            <v>0</v>
          </cell>
          <cell r="J3191">
            <v>0</v>
          </cell>
          <cell r="K3191">
            <v>0</v>
          </cell>
        </row>
        <row r="3192">
          <cell r="B3192">
            <v>200580</v>
          </cell>
          <cell r="C3192" t="str">
            <v>Save/Invest Cd Discount                                     200580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  <cell r="H3192">
            <v>0</v>
          </cell>
          <cell r="I3192">
            <v>0</v>
          </cell>
          <cell r="J3192">
            <v>0</v>
          </cell>
          <cell r="K3192">
            <v>0</v>
          </cell>
        </row>
        <row r="3193">
          <cell r="B3193">
            <v>200585</v>
          </cell>
          <cell r="C3193" t="str">
            <v>Invest Cd- S2 Discount                                      200585</v>
          </cell>
          <cell r="D3193">
            <v>-3906545.38</v>
          </cell>
          <cell r="E3193">
            <v>-3906545.38</v>
          </cell>
          <cell r="F3193">
            <v>0</v>
          </cell>
          <cell r="G3193">
            <v>0</v>
          </cell>
          <cell r="H3193">
            <v>0</v>
          </cell>
          <cell r="I3193">
            <v>0</v>
          </cell>
          <cell r="J3193">
            <v>0</v>
          </cell>
          <cell r="K3193">
            <v>-3906545.38</v>
          </cell>
        </row>
        <row r="3194">
          <cell r="B3194">
            <v>200586</v>
          </cell>
          <cell r="C3194" t="str">
            <v>Invest Cd- S2 Def Broker                                    200586</v>
          </cell>
          <cell r="D3194">
            <v>-38508.51</v>
          </cell>
          <cell r="E3194">
            <v>-38508.51</v>
          </cell>
          <cell r="F3194">
            <v>0</v>
          </cell>
          <cell r="G3194">
            <v>0</v>
          </cell>
          <cell r="H3194">
            <v>0</v>
          </cell>
          <cell r="I3194">
            <v>0</v>
          </cell>
          <cell r="J3194">
            <v>0</v>
          </cell>
          <cell r="K3194">
            <v>-38508.51</v>
          </cell>
        </row>
        <row r="3195">
          <cell r="B3195">
            <v>200587</v>
          </cell>
          <cell r="C3195" t="str">
            <v>Invest Cd- S2 Def San Fee (Ico)                             200587</v>
          </cell>
          <cell r="D3195">
            <v>-1136575.44</v>
          </cell>
          <cell r="E3195">
            <v>-1136575.44</v>
          </cell>
          <cell r="F3195">
            <v>0</v>
          </cell>
          <cell r="G3195">
            <v>0</v>
          </cell>
          <cell r="H3195">
            <v>0</v>
          </cell>
          <cell r="I3195">
            <v>0</v>
          </cell>
          <cell r="J3195">
            <v>0</v>
          </cell>
          <cell r="K3195">
            <v>-1136575.44</v>
          </cell>
        </row>
        <row r="3196">
          <cell r="B3196">
            <v>200610</v>
          </cell>
          <cell r="C3196" t="str">
            <v>Broker Cd'S                                                 200610</v>
          </cell>
          <cell r="D3196">
            <v>973060000</v>
          </cell>
          <cell r="E3196">
            <v>973060000</v>
          </cell>
          <cell r="F3196">
            <v>0</v>
          </cell>
          <cell r="G3196">
            <v>0</v>
          </cell>
          <cell r="H3196">
            <v>0</v>
          </cell>
          <cell r="I3196">
            <v>0</v>
          </cell>
          <cell r="J3196">
            <v>0</v>
          </cell>
          <cell r="K3196">
            <v>973060000</v>
          </cell>
        </row>
        <row r="3197">
          <cell r="B3197">
            <v>200615</v>
          </cell>
          <cell r="C3197" t="str">
            <v>Sovbroker Cd Act/365 Prin                                   200615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  <cell r="H3197">
            <v>0</v>
          </cell>
          <cell r="I3197">
            <v>0</v>
          </cell>
          <cell r="J3197">
            <v>0</v>
          </cell>
          <cell r="K3197">
            <v>0</v>
          </cell>
        </row>
        <row r="3198">
          <cell r="B3198">
            <v>200616</v>
          </cell>
          <cell r="C3198" t="str">
            <v>Sovbroker Cd Act/365 Disc                                   200616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  <cell r="H3198">
            <v>0</v>
          </cell>
          <cell r="I3198">
            <v>0</v>
          </cell>
          <cell r="J3198">
            <v>0</v>
          </cell>
          <cell r="K3198">
            <v>0</v>
          </cell>
        </row>
        <row r="3199">
          <cell r="B3199">
            <v>200620</v>
          </cell>
          <cell r="C3199" t="str">
            <v>Discount Broker Cd                                          200620</v>
          </cell>
          <cell r="D3199">
            <v>-1007811.93</v>
          </cell>
          <cell r="E3199">
            <v>-1007811.93</v>
          </cell>
          <cell r="F3199">
            <v>0</v>
          </cell>
          <cell r="G3199">
            <v>0</v>
          </cell>
          <cell r="H3199">
            <v>0</v>
          </cell>
          <cell r="I3199">
            <v>0</v>
          </cell>
          <cell r="J3199">
            <v>0</v>
          </cell>
          <cell r="K3199">
            <v>-1007811.93</v>
          </cell>
        </row>
        <row r="3200">
          <cell r="B3200">
            <v>200671</v>
          </cell>
          <cell r="C3200" t="str">
            <v>3 Months Nan Comm Cd (71)                                   200671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  <cell r="H3200">
            <v>0</v>
          </cell>
          <cell r="I3200">
            <v>0</v>
          </cell>
          <cell r="J3200">
            <v>0</v>
          </cell>
          <cell r="K3200">
            <v>0</v>
          </cell>
        </row>
        <row r="3201">
          <cell r="B3201">
            <v>200674</v>
          </cell>
          <cell r="C3201" t="str">
            <v>9 Months Nan Comm Cd (74)                                   200674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  <cell r="H3201">
            <v>0</v>
          </cell>
          <cell r="I3201">
            <v>0</v>
          </cell>
          <cell r="J3201">
            <v>0</v>
          </cell>
          <cell r="K3201">
            <v>0</v>
          </cell>
        </row>
        <row r="3202">
          <cell r="B3202">
            <v>200675</v>
          </cell>
          <cell r="C3202" t="str">
            <v>12 Months Nan Comm Cd(75)                                   200675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  <cell r="H3202">
            <v>0</v>
          </cell>
          <cell r="I3202">
            <v>0</v>
          </cell>
          <cell r="J3202">
            <v>0</v>
          </cell>
          <cell r="K3202">
            <v>0</v>
          </cell>
        </row>
        <row r="3203">
          <cell r="B3203">
            <v>200676</v>
          </cell>
          <cell r="C3203" t="str">
            <v>18 Months Nan Comm Cd(76)                                   200676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  <cell r="H3203">
            <v>0</v>
          </cell>
          <cell r="I3203">
            <v>0</v>
          </cell>
          <cell r="J3203">
            <v>0</v>
          </cell>
          <cell r="K3203">
            <v>0</v>
          </cell>
        </row>
        <row r="3204">
          <cell r="B3204">
            <v>200679</v>
          </cell>
          <cell r="C3204" t="str">
            <v>36 Months Nan Comm Cd(79)                                   200679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0</v>
          </cell>
          <cell r="K3204">
            <v>0</v>
          </cell>
        </row>
        <row r="3205">
          <cell r="B3205">
            <v>200680</v>
          </cell>
          <cell r="C3205" t="str">
            <v>Cm Cdars Broker Cd                                          200680</v>
          </cell>
          <cell r="D3205">
            <v>144000580.33000001</v>
          </cell>
          <cell r="E3205">
            <v>144000580.33000001</v>
          </cell>
          <cell r="F3205">
            <v>0</v>
          </cell>
          <cell r="G3205">
            <v>0</v>
          </cell>
          <cell r="H3205">
            <v>0</v>
          </cell>
          <cell r="I3205">
            <v>0</v>
          </cell>
          <cell r="J3205">
            <v>0</v>
          </cell>
          <cell r="K3205">
            <v>144000580.33000001</v>
          </cell>
        </row>
        <row r="3206">
          <cell r="B3206">
            <v>200681</v>
          </cell>
          <cell r="C3206" t="str">
            <v>Discount Cm Cdars Cd                                        200681</v>
          </cell>
          <cell r="D3206">
            <v>-65299.31</v>
          </cell>
          <cell r="E3206">
            <v>-65299.31</v>
          </cell>
          <cell r="F3206">
            <v>0</v>
          </cell>
          <cell r="G3206">
            <v>0</v>
          </cell>
          <cell r="H3206">
            <v>0</v>
          </cell>
          <cell r="I3206">
            <v>0</v>
          </cell>
          <cell r="J3206">
            <v>0</v>
          </cell>
          <cell r="K3206">
            <v>-65299.31</v>
          </cell>
        </row>
        <row r="3207">
          <cell r="B3207">
            <v>200682</v>
          </cell>
          <cell r="C3207" t="str">
            <v>Premium Cm Cdars Cd                                         200682</v>
          </cell>
          <cell r="D3207">
            <v>97284.75</v>
          </cell>
          <cell r="E3207">
            <v>97284.75</v>
          </cell>
          <cell r="F3207">
            <v>0</v>
          </cell>
          <cell r="G3207">
            <v>0</v>
          </cell>
          <cell r="H3207">
            <v>0</v>
          </cell>
          <cell r="I3207">
            <v>0</v>
          </cell>
          <cell r="J3207">
            <v>0</v>
          </cell>
          <cell r="K3207">
            <v>97284.75</v>
          </cell>
        </row>
        <row r="3208">
          <cell r="B3208">
            <v>200690</v>
          </cell>
          <cell r="C3208" t="str">
            <v>Cdars Broker Cd One Way                                     200690</v>
          </cell>
          <cell r="D3208">
            <v>99115701.040000007</v>
          </cell>
          <cell r="E3208">
            <v>99115701.040000007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99115701.040000007</v>
          </cell>
        </row>
        <row r="3209">
          <cell r="B3209">
            <v>200691</v>
          </cell>
          <cell r="C3209" t="str">
            <v>Cisc Cdars One Way                                          200691</v>
          </cell>
          <cell r="D3209">
            <v>-80766.37</v>
          </cell>
          <cell r="E3209">
            <v>-80766.37</v>
          </cell>
          <cell r="F3209">
            <v>0</v>
          </cell>
          <cell r="G3209">
            <v>0</v>
          </cell>
          <cell r="H3209">
            <v>0</v>
          </cell>
          <cell r="I3209">
            <v>0</v>
          </cell>
          <cell r="J3209">
            <v>0</v>
          </cell>
          <cell r="K3209">
            <v>-80766.37</v>
          </cell>
        </row>
        <row r="3210">
          <cell r="B3210">
            <v>200692</v>
          </cell>
          <cell r="C3210" t="str">
            <v>Premium Cdars Cd One Way                                    200692</v>
          </cell>
          <cell r="D3210">
            <v>112154.13</v>
          </cell>
          <cell r="E3210">
            <v>112154.13</v>
          </cell>
          <cell r="F3210">
            <v>0</v>
          </cell>
          <cell r="G3210">
            <v>0</v>
          </cell>
          <cell r="H3210">
            <v>0</v>
          </cell>
          <cell r="I3210">
            <v>0</v>
          </cell>
          <cell r="J3210">
            <v>0</v>
          </cell>
          <cell r="K3210">
            <v>112154.13</v>
          </cell>
        </row>
        <row r="3211">
          <cell r="B3211">
            <v>200775</v>
          </cell>
          <cell r="C3211" t="str">
            <v>Closed 12 Month Cd - Ne                                     200775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  <cell r="H3211">
            <v>0</v>
          </cell>
          <cell r="I3211">
            <v>0</v>
          </cell>
          <cell r="J3211">
            <v>0</v>
          </cell>
          <cell r="K3211">
            <v>0</v>
          </cell>
        </row>
        <row r="3212">
          <cell r="B3212">
            <v>200880</v>
          </cell>
          <cell r="C3212" t="str">
            <v>60 Months Nan Comm Cd(80)                                   200880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</row>
        <row r="3213">
          <cell r="B3213">
            <v>201232</v>
          </cell>
          <cell r="C3213" t="str">
            <v>Cd'S Fin Spain 232                                          201232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  <cell r="H3213">
            <v>0</v>
          </cell>
          <cell r="I3213">
            <v>0</v>
          </cell>
          <cell r="J3213">
            <v>0</v>
          </cell>
          <cell r="K3213">
            <v>0</v>
          </cell>
        </row>
        <row r="3214">
          <cell r="B3214">
            <v>201332</v>
          </cell>
          <cell r="C3214" t="str">
            <v>Cd'S Govern Usa 332                                         201332</v>
          </cell>
          <cell r="D3214">
            <v>1987522.59</v>
          </cell>
          <cell r="E3214">
            <v>1987522.59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0</v>
          </cell>
          <cell r="K3214">
            <v>1987522.59</v>
          </cell>
        </row>
        <row r="3215">
          <cell r="B3215">
            <v>201432</v>
          </cell>
          <cell r="C3215" t="str">
            <v>Cd'S Fin Usa 432                                            201432</v>
          </cell>
          <cell r="D3215">
            <v>8469425.4399999995</v>
          </cell>
          <cell r="E3215">
            <v>8469425.4399999995</v>
          </cell>
          <cell r="F3215">
            <v>0</v>
          </cell>
          <cell r="G3215">
            <v>0</v>
          </cell>
          <cell r="H3215">
            <v>0</v>
          </cell>
          <cell r="I3215">
            <v>0</v>
          </cell>
          <cell r="J3215">
            <v>0</v>
          </cell>
          <cell r="K3215">
            <v>8469425.4399999995</v>
          </cell>
        </row>
        <row r="3216">
          <cell r="B3216">
            <v>201531</v>
          </cell>
          <cell r="C3216" t="str">
            <v>Cd'S Retail Usa 531                                         201531</v>
          </cell>
          <cell r="D3216">
            <v>5922472823.1300001</v>
          </cell>
          <cell r="E3216">
            <v>5922472823.1300001</v>
          </cell>
          <cell r="F3216">
            <v>0</v>
          </cell>
          <cell r="G3216">
            <v>0</v>
          </cell>
          <cell r="H3216">
            <v>0</v>
          </cell>
          <cell r="I3216">
            <v>0</v>
          </cell>
          <cell r="J3216">
            <v>0</v>
          </cell>
          <cell r="K3216">
            <v>5922472823.1300001</v>
          </cell>
        </row>
        <row r="3217">
          <cell r="B3217">
            <v>201532</v>
          </cell>
          <cell r="C3217" t="str">
            <v>Cd'S Com Usa 532                                            201532</v>
          </cell>
          <cell r="D3217">
            <v>420017384.69</v>
          </cell>
          <cell r="E3217">
            <v>420017384.69</v>
          </cell>
          <cell r="F3217">
            <v>0</v>
          </cell>
          <cell r="G3217">
            <v>0</v>
          </cell>
          <cell r="H3217">
            <v>0</v>
          </cell>
          <cell r="I3217">
            <v>0</v>
          </cell>
          <cell r="J3217">
            <v>0</v>
          </cell>
          <cell r="K3217">
            <v>420017384.69</v>
          </cell>
        </row>
        <row r="3218">
          <cell r="B3218">
            <v>201632</v>
          </cell>
          <cell r="C3218" t="str">
            <v>Cd'S Fin Oth World 632                                      201632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0</v>
          </cell>
          <cell r="K3218">
            <v>0</v>
          </cell>
        </row>
        <row r="3219">
          <cell r="B3219">
            <v>201731</v>
          </cell>
          <cell r="C3219" t="str">
            <v>Cd'S Retail Spain 731                                       201731</v>
          </cell>
          <cell r="D3219">
            <v>1171532.7</v>
          </cell>
          <cell r="E3219">
            <v>1171532.7</v>
          </cell>
          <cell r="F3219">
            <v>0</v>
          </cell>
          <cell r="G3219">
            <v>0</v>
          </cell>
          <cell r="H3219">
            <v>0</v>
          </cell>
          <cell r="I3219">
            <v>0</v>
          </cell>
          <cell r="J3219">
            <v>0</v>
          </cell>
          <cell r="K3219">
            <v>1171532.7</v>
          </cell>
        </row>
        <row r="3220">
          <cell r="B3220">
            <v>201732</v>
          </cell>
          <cell r="C3220" t="str">
            <v>Cd'S Com Spain 732                                          201732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  <cell r="H3220">
            <v>0</v>
          </cell>
          <cell r="I3220">
            <v>0</v>
          </cell>
          <cell r="J3220">
            <v>0</v>
          </cell>
          <cell r="K3220">
            <v>0</v>
          </cell>
        </row>
        <row r="3221">
          <cell r="B3221">
            <v>201831</v>
          </cell>
          <cell r="C3221" t="str">
            <v>Cd'S Retail Oth World 831                                   201831</v>
          </cell>
          <cell r="D3221">
            <v>15357800.210000001</v>
          </cell>
          <cell r="E3221">
            <v>15357800.210000001</v>
          </cell>
          <cell r="F3221">
            <v>0</v>
          </cell>
          <cell r="G3221">
            <v>0</v>
          </cell>
          <cell r="H3221">
            <v>0</v>
          </cell>
          <cell r="I3221">
            <v>0</v>
          </cell>
          <cell r="J3221">
            <v>0</v>
          </cell>
          <cell r="K3221">
            <v>15357800.210000001</v>
          </cell>
        </row>
        <row r="3222">
          <cell r="B3222">
            <v>201832</v>
          </cell>
          <cell r="C3222" t="str">
            <v>Cd'S Com Oth World 832                                      201832</v>
          </cell>
          <cell r="D3222">
            <v>7801.89</v>
          </cell>
          <cell r="E3222">
            <v>7801.89</v>
          </cell>
          <cell r="F3222">
            <v>0</v>
          </cell>
          <cell r="G3222">
            <v>0</v>
          </cell>
          <cell r="H3222">
            <v>0</v>
          </cell>
          <cell r="I3222">
            <v>0</v>
          </cell>
          <cell r="J3222">
            <v>0</v>
          </cell>
          <cell r="K3222">
            <v>7801.89</v>
          </cell>
        </row>
        <row r="3223">
          <cell r="B3223">
            <v>202232</v>
          </cell>
          <cell r="C3223" t="str">
            <v>Matured Cd'S Fin Spain232                                   202232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  <cell r="H3223">
            <v>0</v>
          </cell>
          <cell r="I3223">
            <v>0</v>
          </cell>
          <cell r="J3223">
            <v>0</v>
          </cell>
          <cell r="K3223">
            <v>0</v>
          </cell>
        </row>
        <row r="3224">
          <cell r="B3224">
            <v>202332</v>
          </cell>
          <cell r="C3224" t="str">
            <v>Matured Cd'S Gov Usa 332                                    202332</v>
          </cell>
          <cell r="D3224">
            <v>320821.86</v>
          </cell>
          <cell r="E3224">
            <v>320821.86</v>
          </cell>
          <cell r="F3224">
            <v>0</v>
          </cell>
          <cell r="G3224">
            <v>0</v>
          </cell>
          <cell r="H3224">
            <v>0</v>
          </cell>
          <cell r="I3224">
            <v>0</v>
          </cell>
          <cell r="J3224">
            <v>0</v>
          </cell>
          <cell r="K3224">
            <v>320821.86</v>
          </cell>
        </row>
        <row r="3225">
          <cell r="B3225">
            <v>202432</v>
          </cell>
          <cell r="C3225" t="str">
            <v>Matured Cd'S Fin Usa 432                                    202432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  <cell r="H3225">
            <v>0</v>
          </cell>
          <cell r="I3225">
            <v>0</v>
          </cell>
          <cell r="J3225">
            <v>0</v>
          </cell>
          <cell r="K3225">
            <v>0</v>
          </cell>
        </row>
        <row r="3226">
          <cell r="B3226">
            <v>202531</v>
          </cell>
          <cell r="C3226" t="str">
            <v>Matured Cd'S Retil Usa531                                   202531</v>
          </cell>
          <cell r="D3226">
            <v>1125242.17</v>
          </cell>
          <cell r="E3226">
            <v>1125242.17</v>
          </cell>
          <cell r="F3226">
            <v>0</v>
          </cell>
          <cell r="G3226">
            <v>0</v>
          </cell>
          <cell r="H3226">
            <v>0</v>
          </cell>
          <cell r="I3226">
            <v>0</v>
          </cell>
          <cell r="J3226">
            <v>0</v>
          </cell>
          <cell r="K3226">
            <v>1125242.17</v>
          </cell>
        </row>
        <row r="3227">
          <cell r="B3227">
            <v>202532</v>
          </cell>
          <cell r="C3227" t="str">
            <v>Matured Cd'S Com Usa 532                                    202532</v>
          </cell>
          <cell r="D3227">
            <v>5803284.0700000003</v>
          </cell>
          <cell r="E3227">
            <v>5803284.0700000003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5803284.0700000003</v>
          </cell>
        </row>
        <row r="3228">
          <cell r="B3228">
            <v>202632</v>
          </cell>
          <cell r="C3228" t="str">
            <v>Matured Cd'S Fin Ow 632                                     202632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  <cell r="H3228">
            <v>0</v>
          </cell>
          <cell r="I3228">
            <v>0</v>
          </cell>
          <cell r="J3228">
            <v>0</v>
          </cell>
          <cell r="K3228">
            <v>0</v>
          </cell>
        </row>
        <row r="3229">
          <cell r="B3229">
            <v>202731</v>
          </cell>
          <cell r="C3229" t="str">
            <v>Matured Cd'S Ret Spain731                                   202731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  <cell r="H3229">
            <v>0</v>
          </cell>
          <cell r="I3229">
            <v>0</v>
          </cell>
          <cell r="J3229">
            <v>0</v>
          </cell>
          <cell r="K3229">
            <v>0</v>
          </cell>
        </row>
        <row r="3230">
          <cell r="B3230">
            <v>202732</v>
          </cell>
          <cell r="C3230" t="str">
            <v>Matured Cd'S Com Spain732                                   202732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  <cell r="H3230">
            <v>0</v>
          </cell>
          <cell r="I3230">
            <v>0</v>
          </cell>
          <cell r="J3230">
            <v>0</v>
          </cell>
          <cell r="K3230">
            <v>0</v>
          </cell>
        </row>
        <row r="3231">
          <cell r="B3231">
            <v>202831</v>
          </cell>
          <cell r="C3231" t="str">
            <v>Matured Cd'S Retail Ow831                                   202831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</row>
        <row r="3232">
          <cell r="B3232">
            <v>202832</v>
          </cell>
          <cell r="C3232" t="str">
            <v>Matured Cd'S Com Ow 832                                     202832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  <cell r="H3232">
            <v>0</v>
          </cell>
          <cell r="I3232">
            <v>0</v>
          </cell>
          <cell r="J3232">
            <v>0</v>
          </cell>
          <cell r="K3232">
            <v>0</v>
          </cell>
        </row>
        <row r="3233">
          <cell r="B3233">
            <v>207101</v>
          </cell>
          <cell r="C3233" t="str">
            <v>Closed Invest Cd - Ma 101                                   207101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  <cell r="H3233">
            <v>0</v>
          </cell>
          <cell r="I3233">
            <v>0</v>
          </cell>
          <cell r="J3233">
            <v>0</v>
          </cell>
          <cell r="K3233">
            <v>0</v>
          </cell>
        </row>
        <row r="3234">
          <cell r="B3234">
            <v>207105</v>
          </cell>
          <cell r="C3234" t="str">
            <v>Invest Cd 2- Ret Td                                         207105</v>
          </cell>
          <cell r="D3234">
            <v>72665020</v>
          </cell>
          <cell r="E3234">
            <v>72665020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72665020</v>
          </cell>
        </row>
        <row r="3235">
          <cell r="B3235">
            <v>207370</v>
          </cell>
          <cell r="C3235" t="str">
            <v>Closed Negotiable Cd                                        207370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  <cell r="H3235">
            <v>0</v>
          </cell>
          <cell r="I3235">
            <v>0</v>
          </cell>
          <cell r="J3235">
            <v>0</v>
          </cell>
          <cell r="K3235">
            <v>0</v>
          </cell>
        </row>
        <row r="3236">
          <cell r="B3236">
            <v>207371</v>
          </cell>
          <cell r="C3236" t="str">
            <v>Closed Negotiable Cd Santander                              207371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  <cell r="H3236">
            <v>0</v>
          </cell>
          <cell r="I3236">
            <v>0</v>
          </cell>
          <cell r="J3236">
            <v>0</v>
          </cell>
          <cell r="K3236">
            <v>0</v>
          </cell>
        </row>
        <row r="3237">
          <cell r="B3237">
            <v>208365</v>
          </cell>
          <cell r="C3237" t="str">
            <v>Closed Cm Cd T365 A/360                                     208365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  <cell r="H3237">
            <v>0</v>
          </cell>
          <cell r="I3237">
            <v>0</v>
          </cell>
          <cell r="J3237">
            <v>0</v>
          </cell>
          <cell r="K3237">
            <v>0</v>
          </cell>
        </row>
        <row r="3238">
          <cell r="B3238">
            <v>208366</v>
          </cell>
          <cell r="C3238" t="str">
            <v>Cm Jumbo Cd T366 A/360                                      208366</v>
          </cell>
          <cell r="D3238">
            <v>36550000</v>
          </cell>
          <cell r="E3238">
            <v>36550000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  <cell r="K3238">
            <v>36550000</v>
          </cell>
        </row>
        <row r="3239">
          <cell r="B3239">
            <v>208367</v>
          </cell>
          <cell r="C3239" t="str">
            <v>Closed Cm Jmb-Col Cd T367 A/360                             208367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  <cell r="H3239">
            <v>0</v>
          </cell>
          <cell r="I3239">
            <v>0</v>
          </cell>
          <cell r="J3239">
            <v>0</v>
          </cell>
          <cell r="K3239">
            <v>0</v>
          </cell>
        </row>
        <row r="3240">
          <cell r="B3240">
            <v>208420</v>
          </cell>
          <cell r="C3240" t="str">
            <v>Closed Time Deposit - In Process                            208420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  <cell r="H3240">
            <v>0</v>
          </cell>
          <cell r="I3240">
            <v>0</v>
          </cell>
          <cell r="J3240">
            <v>0</v>
          </cell>
          <cell r="K3240">
            <v>0</v>
          </cell>
        </row>
        <row r="3241">
          <cell r="B3241">
            <v>208421</v>
          </cell>
          <cell r="C3241" t="str">
            <v>Closed Time In Process Pmts - Ne                            208421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  <cell r="H3241">
            <v>0</v>
          </cell>
          <cell r="I3241">
            <v>0</v>
          </cell>
          <cell r="J3241">
            <v>0</v>
          </cell>
          <cell r="K3241">
            <v>0</v>
          </cell>
        </row>
        <row r="3242">
          <cell r="B3242" t="str">
            <v>R_C13a2_d</v>
          </cell>
          <cell r="C3242" t="str">
            <v>Time Deposits                                               R_C13a2_d</v>
          </cell>
          <cell r="D3242">
            <v>7696098872.0599995</v>
          </cell>
          <cell r="E3242">
            <v>7696098872.0599995</v>
          </cell>
          <cell r="F3242">
            <v>0</v>
          </cell>
          <cell r="G3242">
            <v>0</v>
          </cell>
          <cell r="H3242">
            <v>0</v>
          </cell>
          <cell r="I3242">
            <v>0</v>
          </cell>
          <cell r="J3242">
            <v>0</v>
          </cell>
          <cell r="K3242">
            <v>7696098872.0599995</v>
          </cell>
        </row>
        <row r="3243">
          <cell r="B3243" t="str">
            <v>R_C13a2_6636</v>
          </cell>
          <cell r="C3243" t="str">
            <v>Interest-Bearing                                            R_C13a2_6636</v>
          </cell>
          <cell r="D3243">
            <v>41508506723.689995</v>
          </cell>
          <cell r="E3243">
            <v>41202326559.409996</v>
          </cell>
          <cell r="F3243">
            <v>0</v>
          </cell>
          <cell r="G3243">
            <v>0</v>
          </cell>
          <cell r="H3243">
            <v>0</v>
          </cell>
          <cell r="I3243">
            <v>0</v>
          </cell>
          <cell r="J3243">
            <v>0</v>
          </cell>
          <cell r="K3243">
            <v>41202326559.409996</v>
          </cell>
        </row>
        <row r="3244">
          <cell r="B3244" t="str">
            <v>R_C13a_2200</v>
          </cell>
          <cell r="C3244" t="str">
            <v>In Domestic Offices                                         R_C13a_2200</v>
          </cell>
          <cell r="D3244">
            <v>51474126040.379997</v>
          </cell>
          <cell r="E3244">
            <v>49369420286.299995</v>
          </cell>
          <cell r="F3244">
            <v>20572318.23</v>
          </cell>
          <cell r="G3244">
            <v>0</v>
          </cell>
          <cell r="H3244">
            <v>0</v>
          </cell>
          <cell r="I3244">
            <v>20572318.23</v>
          </cell>
          <cell r="J3244">
            <v>-8648505.9199999999</v>
          </cell>
          <cell r="K3244">
            <v>49381344098.610001</v>
          </cell>
        </row>
        <row r="3245">
          <cell r="B3245" t="str">
            <v>R_C13b1_6631</v>
          </cell>
          <cell r="C3245" t="str">
            <v>Noninterest-Bearing Foreign                                 R_C13b1_6631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  <cell r="H3245">
            <v>0</v>
          </cell>
          <cell r="I3245">
            <v>0</v>
          </cell>
          <cell r="J3245">
            <v>0</v>
          </cell>
          <cell r="K3245">
            <v>0</v>
          </cell>
        </row>
        <row r="3246">
          <cell r="B3246">
            <v>200015</v>
          </cell>
          <cell r="C3246" t="str">
            <v>Off-Shore $ Dep Overnight                                   200015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  <cell r="H3246">
            <v>0</v>
          </cell>
          <cell r="I3246">
            <v>0</v>
          </cell>
          <cell r="J3246">
            <v>0</v>
          </cell>
          <cell r="K3246">
            <v>0</v>
          </cell>
        </row>
        <row r="3247">
          <cell r="B3247">
            <v>200115</v>
          </cell>
          <cell r="C3247" t="str">
            <v>Off-Shore $ Dep Term                                        200115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  <cell r="H3247">
            <v>0</v>
          </cell>
          <cell r="I3247">
            <v>0</v>
          </cell>
          <cell r="J3247">
            <v>0</v>
          </cell>
          <cell r="K3247">
            <v>0</v>
          </cell>
        </row>
        <row r="3248">
          <cell r="B3248">
            <v>201522</v>
          </cell>
          <cell r="C3248" t="str">
            <v>Euro Com Usa 522                                            201522</v>
          </cell>
          <cell r="D3248">
            <v>597069158.87</v>
          </cell>
          <cell r="E3248">
            <v>597069158.87</v>
          </cell>
          <cell r="F3248">
            <v>0</v>
          </cell>
          <cell r="G3248">
            <v>0</v>
          </cell>
          <cell r="H3248">
            <v>0</v>
          </cell>
          <cell r="I3248">
            <v>0</v>
          </cell>
          <cell r="J3248">
            <v>0</v>
          </cell>
          <cell r="K3248">
            <v>597069158.87</v>
          </cell>
        </row>
        <row r="3249">
          <cell r="B3249">
            <v>202522</v>
          </cell>
          <cell r="C3249" t="str">
            <v>Reclass Mma Euro Cm Us522                                   202522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  <cell r="H3249">
            <v>0</v>
          </cell>
          <cell r="I3249">
            <v>0</v>
          </cell>
          <cell r="J3249">
            <v>0</v>
          </cell>
          <cell r="K3249">
            <v>0</v>
          </cell>
        </row>
        <row r="3250">
          <cell r="B3250">
            <v>204128</v>
          </cell>
          <cell r="C3250" t="str">
            <v>Closed Intco Eurodollar -                                   204128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  <cell r="H3250">
            <v>0</v>
          </cell>
          <cell r="I3250">
            <v>0</v>
          </cell>
          <cell r="J3250">
            <v>0</v>
          </cell>
          <cell r="K3250">
            <v>0</v>
          </cell>
        </row>
        <row r="3251">
          <cell r="B3251">
            <v>204157</v>
          </cell>
          <cell r="C3251" t="str">
            <v>Closed Corp Eurodollar Sw                                   204157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  <cell r="H3251">
            <v>0</v>
          </cell>
          <cell r="I3251">
            <v>0</v>
          </cell>
          <cell r="J3251">
            <v>0</v>
          </cell>
          <cell r="K3251">
            <v>0</v>
          </cell>
        </row>
        <row r="3252">
          <cell r="B3252">
            <v>206128</v>
          </cell>
          <cell r="C3252" t="str">
            <v>Closed Intco Eurodollar -                                   206128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  <cell r="H3252">
            <v>0</v>
          </cell>
          <cell r="I3252">
            <v>0</v>
          </cell>
          <cell r="J3252">
            <v>0</v>
          </cell>
          <cell r="K3252">
            <v>0</v>
          </cell>
        </row>
        <row r="3253">
          <cell r="B3253">
            <v>206157</v>
          </cell>
          <cell r="C3253" t="str">
            <v>Closed Corp Euro Dollar S                                   206157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</row>
        <row r="3254">
          <cell r="B3254" t="str">
            <v>R_C13b2_6636</v>
          </cell>
          <cell r="C3254" t="str">
            <v>Interest-Bearing Foreign                                    R_C13b2_6636</v>
          </cell>
          <cell r="D3254">
            <v>597069158.87</v>
          </cell>
          <cell r="E3254">
            <v>597069158.87</v>
          </cell>
          <cell r="F3254">
            <v>0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597069158.87</v>
          </cell>
        </row>
        <row r="3255">
          <cell r="B3255" t="str">
            <v>R_C13b</v>
          </cell>
          <cell r="C3255" t="str">
            <v>In Foreign Offices                                          R_C13b</v>
          </cell>
          <cell r="D3255">
            <v>597069158.87</v>
          </cell>
          <cell r="E3255">
            <v>597069158.87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597069158.87</v>
          </cell>
        </row>
        <row r="3256">
          <cell r="B3256" t="str">
            <v>R_C13</v>
          </cell>
          <cell r="C3256" t="str">
            <v>Deposits                                                    R_C13</v>
          </cell>
          <cell r="D3256">
            <v>52071195199.25</v>
          </cell>
          <cell r="E3256">
            <v>49966489445.169998</v>
          </cell>
          <cell r="F3256">
            <v>20572318.23</v>
          </cell>
          <cell r="G3256">
            <v>0</v>
          </cell>
          <cell r="H3256">
            <v>0</v>
          </cell>
          <cell r="I3256">
            <v>20572318.23</v>
          </cell>
          <cell r="J3256">
            <v>-8648505.9199999999</v>
          </cell>
          <cell r="K3256">
            <v>49978413257.480003</v>
          </cell>
        </row>
        <row r="3257">
          <cell r="B3257">
            <v>221600</v>
          </cell>
          <cell r="C3257" t="str">
            <v>Fed Funds Purch Sntndr                                      221600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</row>
        <row r="3258">
          <cell r="B3258">
            <v>222600</v>
          </cell>
          <cell r="C3258" t="str">
            <v>Fed Funds Borrowings                                        222600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</row>
        <row r="3259">
          <cell r="B3259" t="str">
            <v>R_C14a_B993</v>
          </cell>
          <cell r="C3259" t="str">
            <v>Federal Funds Purchased                                     R_C14a_B993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</row>
        <row r="3260">
          <cell r="B3260">
            <v>201965</v>
          </cell>
          <cell r="C3260" t="str">
            <v>Repo Other Fin Usa                                          201965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</row>
        <row r="3261">
          <cell r="B3261">
            <v>202965</v>
          </cell>
          <cell r="C3261" t="str">
            <v>Reclass Repo Other Fin Usa                                  202965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</row>
        <row r="3262">
          <cell r="B3262">
            <v>201975</v>
          </cell>
          <cell r="C3262" t="str">
            <v>Repo Other Fin Oth World                                    201975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</row>
        <row r="3263">
          <cell r="B3263">
            <v>201903</v>
          </cell>
          <cell r="C3263" t="str">
            <v>Repo Fin Accounts Us                                        201903</v>
          </cell>
          <cell r="D3263">
            <v>287907.09000000003</v>
          </cell>
          <cell r="E3263">
            <v>287907.09000000003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  <cell r="K3263">
            <v>287907.09000000003</v>
          </cell>
        </row>
        <row r="3264">
          <cell r="B3264">
            <v>201904</v>
          </cell>
          <cell r="C3264" t="str">
            <v>Repo Gov Account Us - 904                                   201904</v>
          </cell>
          <cell r="D3264">
            <v>28073325.800000001</v>
          </cell>
          <cell r="E3264">
            <v>28073325.800000001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  <cell r="K3264">
            <v>28073325.800000001</v>
          </cell>
        </row>
        <row r="3265">
          <cell r="B3265">
            <v>201905</v>
          </cell>
          <cell r="C3265" t="str">
            <v>Repo Sweep Accounts Us                                      201905</v>
          </cell>
          <cell r="D3265">
            <v>334113990.57999998</v>
          </cell>
          <cell r="E3265">
            <v>334113990.57999998</v>
          </cell>
          <cell r="F3265">
            <v>0</v>
          </cell>
          <cell r="G3265">
            <v>0</v>
          </cell>
          <cell r="H3265">
            <v>0</v>
          </cell>
          <cell r="I3265">
            <v>0</v>
          </cell>
          <cell r="J3265">
            <v>0</v>
          </cell>
          <cell r="K3265">
            <v>334113990.57999998</v>
          </cell>
        </row>
        <row r="3266">
          <cell r="B3266">
            <v>201910</v>
          </cell>
          <cell r="C3266" t="str">
            <v>Repo Sweep Accounts Other World                             201910</v>
          </cell>
          <cell r="D3266">
            <v>7292601.5199999996</v>
          </cell>
          <cell r="E3266">
            <v>7292601.5199999996</v>
          </cell>
          <cell r="F3266">
            <v>0</v>
          </cell>
          <cell r="G3266">
            <v>0</v>
          </cell>
          <cell r="H3266">
            <v>0</v>
          </cell>
          <cell r="I3266">
            <v>0</v>
          </cell>
          <cell r="J3266">
            <v>0</v>
          </cell>
          <cell r="K3266">
            <v>7292601.5199999996</v>
          </cell>
        </row>
        <row r="3267">
          <cell r="B3267">
            <v>201915</v>
          </cell>
          <cell r="C3267" t="str">
            <v>Repo Retail Accounts Us                                     201915</v>
          </cell>
          <cell r="D3267">
            <v>131425.69</v>
          </cell>
          <cell r="E3267">
            <v>131425.69</v>
          </cell>
          <cell r="F3267">
            <v>0</v>
          </cell>
          <cell r="G3267">
            <v>0</v>
          </cell>
          <cell r="H3267">
            <v>0</v>
          </cell>
          <cell r="I3267">
            <v>0</v>
          </cell>
          <cell r="J3267">
            <v>0</v>
          </cell>
          <cell r="K3267">
            <v>131425.69</v>
          </cell>
        </row>
        <row r="3268">
          <cell r="B3268">
            <v>202903</v>
          </cell>
          <cell r="C3268" t="str">
            <v>Reclass Repo Fin Mma                                        202903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</row>
        <row r="3269">
          <cell r="B3269">
            <v>202905</v>
          </cell>
          <cell r="C3269" t="str">
            <v>Reclass Repo Sweep Mma                                      202905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</row>
        <row r="3270">
          <cell r="B3270">
            <v>202910</v>
          </cell>
          <cell r="C3270" t="str">
            <v>Reclass Repo Sweep Mma Other World                          202910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  <cell r="H3270">
            <v>0</v>
          </cell>
          <cell r="I3270">
            <v>0</v>
          </cell>
          <cell r="J3270">
            <v>0</v>
          </cell>
          <cell r="K3270">
            <v>0</v>
          </cell>
        </row>
        <row r="3271">
          <cell r="B3271">
            <v>202915</v>
          </cell>
          <cell r="C3271" t="str">
            <v>Reclass Repo Retail Mma                                     202915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</row>
        <row r="3272">
          <cell r="B3272">
            <v>206153</v>
          </cell>
          <cell r="C3272" t="str">
            <v>Closed Repo Now Account -                                   206153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</row>
        <row r="3273">
          <cell r="B3273">
            <v>222020</v>
          </cell>
          <cell r="C3273" t="str">
            <v>Funds Purch Under Repo Ag                                   222020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</row>
        <row r="3274">
          <cell r="B3274">
            <v>222143</v>
          </cell>
          <cell r="C3274" t="str">
            <v>Closed Customer Repo D153                                   222143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</row>
        <row r="3275">
          <cell r="B3275" t="str">
            <v>R_C14b_B995</v>
          </cell>
          <cell r="C3275" t="str">
            <v>Securities Sold                                             R_C14b_B995</v>
          </cell>
          <cell r="D3275">
            <v>369899250.67999995</v>
          </cell>
          <cell r="E3275">
            <v>369899250.67999995</v>
          </cell>
          <cell r="F3275">
            <v>0</v>
          </cell>
          <cell r="G3275">
            <v>0</v>
          </cell>
          <cell r="H3275">
            <v>0</v>
          </cell>
          <cell r="I3275">
            <v>0</v>
          </cell>
          <cell r="J3275">
            <v>0</v>
          </cell>
          <cell r="K3275">
            <v>369899250.67999995</v>
          </cell>
        </row>
        <row r="3276">
          <cell r="B3276" t="str">
            <v>R_C14</v>
          </cell>
          <cell r="C3276" t="str">
            <v>Federal Funds Pur And Sold                                  R_C14</v>
          </cell>
          <cell r="D3276">
            <v>369899250.67999995</v>
          </cell>
          <cell r="E3276">
            <v>369899250.67999995</v>
          </cell>
          <cell r="F3276">
            <v>0</v>
          </cell>
          <cell r="G3276">
            <v>0</v>
          </cell>
          <cell r="H3276">
            <v>0</v>
          </cell>
          <cell r="I3276">
            <v>0</v>
          </cell>
          <cell r="J3276">
            <v>0</v>
          </cell>
          <cell r="K3276">
            <v>369899250.67999995</v>
          </cell>
        </row>
        <row r="3277">
          <cell r="B3277" t="str">
            <v>R_CD13a_3546</v>
          </cell>
          <cell r="C3277" t="str">
            <v>Liability For Short Positions                               R_CD13a_3546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  <cell r="H3277">
            <v>0</v>
          </cell>
          <cell r="I3277">
            <v>0</v>
          </cell>
          <cell r="J3277">
            <v>0</v>
          </cell>
          <cell r="K3277">
            <v>0</v>
          </cell>
        </row>
        <row r="3278">
          <cell r="B3278" t="str">
            <v>R_CD13b_F624</v>
          </cell>
          <cell r="C3278" t="str">
            <v>Other Trading Liabilities                                   R_CD13b_F624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</row>
        <row r="3279">
          <cell r="B3279" t="str">
            <v>R_CD13</v>
          </cell>
          <cell r="C3279" t="str">
            <v>St Pos And Other Trad Liab                                  R_CD13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</row>
        <row r="3280">
          <cell r="B3280">
            <v>208556</v>
          </cell>
          <cell r="C3280" t="str">
            <v>Closed Us Trdg-Ifrs Tradng 3prty                            208556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</row>
        <row r="3281">
          <cell r="B3281">
            <v>246400</v>
          </cell>
          <cell r="C3281" t="str">
            <v>Unrlzd Loss Pos Ccs Sntdr                                   246400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  <cell r="H3281">
            <v>0</v>
          </cell>
          <cell r="I3281">
            <v>0</v>
          </cell>
          <cell r="J3281">
            <v>0</v>
          </cell>
          <cell r="K3281">
            <v>0</v>
          </cell>
        </row>
        <row r="3282">
          <cell r="B3282">
            <v>246401</v>
          </cell>
          <cell r="C3282" t="str">
            <v>Unrlzd Loss Pos Ccs Cust                                    246401</v>
          </cell>
          <cell r="D3282">
            <v>1225308</v>
          </cell>
          <cell r="E3282">
            <v>1225308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  <cell r="K3282">
            <v>1225308</v>
          </cell>
        </row>
        <row r="3283">
          <cell r="B3283">
            <v>246500</v>
          </cell>
          <cell r="C3283" t="str">
            <v>Fx Cva-Santander Loss                                       246500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  <cell r="H3283">
            <v>0</v>
          </cell>
          <cell r="I3283">
            <v>0</v>
          </cell>
          <cell r="J3283">
            <v>0</v>
          </cell>
          <cell r="K3283">
            <v>0</v>
          </cell>
        </row>
        <row r="3284">
          <cell r="B3284">
            <v>262601</v>
          </cell>
          <cell r="C3284" t="str">
            <v>Unrlzd Loss-Cad Irs                                         262601</v>
          </cell>
          <cell r="D3284">
            <v>0</v>
          </cell>
          <cell r="E3284">
            <v>0</v>
          </cell>
          <cell r="F3284">
            <v>0</v>
          </cell>
          <cell r="G3284">
            <v>0</v>
          </cell>
          <cell r="H3284">
            <v>0</v>
          </cell>
          <cell r="I3284">
            <v>0</v>
          </cell>
          <cell r="J3284">
            <v>0</v>
          </cell>
          <cell r="K3284">
            <v>0</v>
          </cell>
        </row>
        <row r="3285">
          <cell r="B3285">
            <v>262602</v>
          </cell>
          <cell r="C3285" t="str">
            <v>Unrlzd Loss-Cad Irs-Abbey                                   262602</v>
          </cell>
          <cell r="D3285">
            <v>0</v>
          </cell>
          <cell r="E3285">
            <v>0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</row>
        <row r="3286">
          <cell r="B3286">
            <v>269100</v>
          </cell>
          <cell r="C3286" t="str">
            <v>Deriv Unrlzd Loss- Cust                                     269100</v>
          </cell>
          <cell r="D3286">
            <v>132751431.04000001</v>
          </cell>
          <cell r="E3286">
            <v>132751431.04000001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  <cell r="K3286">
            <v>132751431.04000001</v>
          </cell>
        </row>
        <row r="3287">
          <cell r="B3287">
            <v>269110</v>
          </cell>
          <cell r="C3287" t="str">
            <v>Fx Unrlzd Loss- Sntdr                                       269110</v>
          </cell>
          <cell r="D3287">
            <v>3653395.61</v>
          </cell>
          <cell r="E3287">
            <v>3653395.61</v>
          </cell>
          <cell r="F3287">
            <v>0</v>
          </cell>
          <cell r="G3287">
            <v>0</v>
          </cell>
          <cell r="H3287">
            <v>0</v>
          </cell>
          <cell r="I3287">
            <v>0</v>
          </cell>
          <cell r="J3287">
            <v>0</v>
          </cell>
          <cell r="K3287">
            <v>3653395.61</v>
          </cell>
        </row>
        <row r="3288">
          <cell r="B3288">
            <v>269111</v>
          </cell>
          <cell r="C3288" t="str">
            <v>Unrlzd Loss Pos Fx Sn Por                                   269111</v>
          </cell>
          <cell r="D3288">
            <v>0</v>
          </cell>
          <cell r="E3288">
            <v>0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>
            <v>0</v>
          </cell>
          <cell r="K3288">
            <v>0</v>
          </cell>
        </row>
        <row r="3289">
          <cell r="B3289">
            <v>269112</v>
          </cell>
          <cell r="C3289" t="str">
            <v>Unrlzd Loss Pos Fx Abbey                                    269112</v>
          </cell>
          <cell r="D3289">
            <v>0</v>
          </cell>
          <cell r="E3289">
            <v>0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</row>
        <row r="3290">
          <cell r="B3290">
            <v>269199</v>
          </cell>
          <cell r="C3290" t="str">
            <v>Deriv Nett Adj- Contra Liab- Cust                           269199</v>
          </cell>
          <cell r="D3290">
            <v>-12199394.18</v>
          </cell>
          <cell r="E3290">
            <v>-12199394.18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  <cell r="K3290">
            <v>-12199394.18</v>
          </cell>
        </row>
        <row r="3291">
          <cell r="B3291">
            <v>269200</v>
          </cell>
          <cell r="C3291" t="str">
            <v>Fx Unrlzd Loss- Cust                                        269200</v>
          </cell>
          <cell r="D3291">
            <v>4406931.43</v>
          </cell>
          <cell r="E3291">
            <v>4406931.43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  <cell r="K3291">
            <v>4406931.43</v>
          </cell>
        </row>
        <row r="3292">
          <cell r="B3292">
            <v>269300</v>
          </cell>
          <cell r="C3292" t="str">
            <v>Deriv Unrlzd Loss- Sntdr                                    269300</v>
          </cell>
          <cell r="D3292">
            <v>25489300.66</v>
          </cell>
          <cell r="E3292">
            <v>25489300.66</v>
          </cell>
          <cell r="F3292">
            <v>0</v>
          </cell>
          <cell r="G3292">
            <v>0</v>
          </cell>
          <cell r="H3292">
            <v>0</v>
          </cell>
          <cell r="I3292">
            <v>0</v>
          </cell>
          <cell r="J3292">
            <v>0</v>
          </cell>
          <cell r="K3292">
            <v>25489300.66</v>
          </cell>
        </row>
        <row r="3293">
          <cell r="B3293">
            <v>269350</v>
          </cell>
          <cell r="C3293" t="str">
            <v>Deriv Nett Adj- Contra Liab- Sntdr                          269350</v>
          </cell>
          <cell r="D3293">
            <v>-2285779.4500000002</v>
          </cell>
          <cell r="E3293">
            <v>-2285779.4500000002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  <cell r="K3293">
            <v>-2285779.4500000002</v>
          </cell>
        </row>
        <row r="3294">
          <cell r="B3294">
            <v>269351</v>
          </cell>
          <cell r="C3294" t="str">
            <v>Unrlzd Loss Der-Bansan Ny                                   269351</v>
          </cell>
          <cell r="D3294">
            <v>0</v>
          </cell>
          <cell r="E3294">
            <v>0</v>
          </cell>
          <cell r="F3294">
            <v>0</v>
          </cell>
          <cell r="G3294">
            <v>0</v>
          </cell>
          <cell r="H3294">
            <v>0</v>
          </cell>
          <cell r="I3294">
            <v>0</v>
          </cell>
          <cell r="J3294">
            <v>0</v>
          </cell>
          <cell r="K3294">
            <v>0</v>
          </cell>
        </row>
        <row r="3295">
          <cell r="B3295">
            <v>269355</v>
          </cell>
          <cell r="C3295" t="str">
            <v>Deriv Nett Adj- Cont Liab- Sntdr Ny                         269355</v>
          </cell>
          <cell r="D3295">
            <v>0</v>
          </cell>
          <cell r="E3295">
            <v>0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</row>
        <row r="3296">
          <cell r="B3296">
            <v>269360</v>
          </cell>
          <cell r="C3296" t="str">
            <v>Deriv Nett Adj- Contra Liab- Abbey                          269360</v>
          </cell>
          <cell r="D3296">
            <v>-15083937.82</v>
          </cell>
          <cell r="E3296">
            <v>-15083937.82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>
            <v>0</v>
          </cell>
          <cell r="K3296">
            <v>-15083937.82</v>
          </cell>
        </row>
        <row r="3297">
          <cell r="B3297">
            <v>269546</v>
          </cell>
          <cell r="C3297" t="str">
            <v>Deriv Unrlzd Loss- Abbey                                    269546</v>
          </cell>
          <cell r="D3297">
            <v>20969191.809999999</v>
          </cell>
          <cell r="E3297">
            <v>20969191.809999999</v>
          </cell>
          <cell r="F3297">
            <v>0</v>
          </cell>
          <cell r="G3297">
            <v>0</v>
          </cell>
          <cell r="H3297">
            <v>0</v>
          </cell>
          <cell r="I3297">
            <v>0</v>
          </cell>
          <cell r="J3297">
            <v>0</v>
          </cell>
          <cell r="K3297">
            <v>20969191.809999999</v>
          </cell>
        </row>
        <row r="3298">
          <cell r="B3298" t="str">
            <v>R_CD14_3547</v>
          </cell>
          <cell r="C3298" t="str">
            <v>Derivatives With A Neg Fv                                   R_CD14_3547</v>
          </cell>
          <cell r="D3298">
            <v>158926447.10000002</v>
          </cell>
          <cell r="E3298">
            <v>158926447.10000002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  <cell r="K3298">
            <v>158926447.10000002</v>
          </cell>
        </row>
        <row r="3299">
          <cell r="B3299" t="str">
            <v>R_C15_3548</v>
          </cell>
          <cell r="C3299" t="str">
            <v>Trading Liabilities                                         R_C15_3548</v>
          </cell>
          <cell r="D3299">
            <v>158926447.10000002</v>
          </cell>
          <cell r="E3299">
            <v>158926447.10000002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158926447.10000002</v>
          </cell>
        </row>
        <row r="3300">
          <cell r="B3300">
            <v>178812</v>
          </cell>
          <cell r="C3300" t="str">
            <v>Amor Disc/Exp Pref A Sale                                   178812</v>
          </cell>
          <cell r="D3300">
            <v>953244</v>
          </cell>
          <cell r="E3300">
            <v>953244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953244</v>
          </cell>
        </row>
        <row r="3301">
          <cell r="B3301">
            <v>220166</v>
          </cell>
          <cell r="C3301" t="str">
            <v>A Notes Bank                                                220166</v>
          </cell>
          <cell r="D3301">
            <v>0</v>
          </cell>
          <cell r="E3301">
            <v>0</v>
          </cell>
          <cell r="F3301">
            <v>0</v>
          </cell>
          <cell r="G3301">
            <v>0</v>
          </cell>
          <cell r="H3301">
            <v>0</v>
          </cell>
          <cell r="I3301">
            <v>0</v>
          </cell>
          <cell r="J3301">
            <v>0</v>
          </cell>
          <cell r="K3301">
            <v>0</v>
          </cell>
        </row>
        <row r="3302">
          <cell r="B3302">
            <v>220169</v>
          </cell>
          <cell r="C3302" t="str">
            <v>Borrowing Sta                                               220169</v>
          </cell>
          <cell r="D3302">
            <v>0</v>
          </cell>
          <cell r="E3302">
            <v>0</v>
          </cell>
          <cell r="F3302">
            <v>0</v>
          </cell>
          <cell r="G3302">
            <v>0</v>
          </cell>
          <cell r="H3302">
            <v>0</v>
          </cell>
          <cell r="I3302">
            <v>0</v>
          </cell>
          <cell r="J3302">
            <v>0</v>
          </cell>
          <cell r="K3302">
            <v>0</v>
          </cell>
        </row>
        <row r="3303">
          <cell r="B3303">
            <v>220170</v>
          </cell>
          <cell r="C3303" t="str">
            <v>Borrowing Lmi                                               220170</v>
          </cell>
          <cell r="D3303">
            <v>0</v>
          </cell>
          <cell r="E3303">
            <v>0</v>
          </cell>
          <cell r="F3303">
            <v>0</v>
          </cell>
          <cell r="G3303">
            <v>0</v>
          </cell>
          <cell r="H3303">
            <v>0</v>
          </cell>
          <cell r="I3303">
            <v>0</v>
          </cell>
          <cell r="J3303">
            <v>0</v>
          </cell>
          <cell r="K3303">
            <v>0</v>
          </cell>
        </row>
        <row r="3304">
          <cell r="B3304">
            <v>220171</v>
          </cell>
          <cell r="C3304" t="str">
            <v>Borrowing From Scdc                                         220171</v>
          </cell>
          <cell r="D3304">
            <v>0</v>
          </cell>
          <cell r="E3304">
            <v>0</v>
          </cell>
          <cell r="F3304">
            <v>0</v>
          </cell>
          <cell r="G3304">
            <v>0</v>
          </cell>
          <cell r="H3304">
            <v>0</v>
          </cell>
          <cell r="I3304">
            <v>0</v>
          </cell>
          <cell r="J3304">
            <v>0</v>
          </cell>
          <cell r="K3304">
            <v>0</v>
          </cell>
        </row>
        <row r="3305">
          <cell r="B3305">
            <v>220174</v>
          </cell>
          <cell r="C3305" t="str">
            <v>Borrow -Compass Reit Hold                                   220174</v>
          </cell>
          <cell r="D3305">
            <v>0</v>
          </cell>
          <cell r="E3305">
            <v>0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</row>
        <row r="3306">
          <cell r="B3306">
            <v>220176</v>
          </cell>
          <cell r="C3306" t="str">
            <v>Borrowing From Sov Apex                                     220176</v>
          </cell>
          <cell r="D3306">
            <v>0</v>
          </cell>
          <cell r="E3306">
            <v>0</v>
          </cell>
          <cell r="F3306">
            <v>0</v>
          </cell>
          <cell r="G3306">
            <v>0</v>
          </cell>
          <cell r="H3306">
            <v>0</v>
          </cell>
          <cell r="I3306">
            <v>0</v>
          </cell>
          <cell r="J3306">
            <v>0</v>
          </cell>
          <cell r="K3306">
            <v>0</v>
          </cell>
        </row>
        <row r="3307">
          <cell r="B3307">
            <v>220185</v>
          </cell>
          <cell r="C3307" t="str">
            <v>Interco Borrowing - Icic                                    220185</v>
          </cell>
          <cell r="D3307">
            <v>0</v>
          </cell>
          <cell r="E3307">
            <v>0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</row>
        <row r="3308">
          <cell r="B3308">
            <v>220190</v>
          </cell>
          <cell r="C3308" t="str">
            <v>201 Assoc Interco Borrow                                    220190</v>
          </cell>
          <cell r="D3308">
            <v>0</v>
          </cell>
          <cell r="E3308">
            <v>0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</row>
        <row r="3309">
          <cell r="B3309">
            <v>220191</v>
          </cell>
          <cell r="C3309" t="str">
            <v>Reit Hold Interco Borrow                                    220191</v>
          </cell>
          <cell r="D3309">
            <v>0</v>
          </cell>
          <cell r="E3309">
            <v>0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</row>
        <row r="3310">
          <cell r="B3310">
            <v>220193</v>
          </cell>
          <cell r="C3310" t="str">
            <v>Borrowing Sov Bank                                          220193</v>
          </cell>
          <cell r="D3310">
            <v>0</v>
          </cell>
          <cell r="E3310">
            <v>0</v>
          </cell>
          <cell r="F3310">
            <v>0</v>
          </cell>
          <cell r="G3310">
            <v>0</v>
          </cell>
          <cell r="H3310">
            <v>0</v>
          </cell>
          <cell r="I3310">
            <v>0</v>
          </cell>
          <cell r="J3310">
            <v>0</v>
          </cell>
          <cell r="K3310">
            <v>0</v>
          </cell>
        </row>
        <row r="3311">
          <cell r="B3311">
            <v>220194</v>
          </cell>
          <cell r="C3311" t="str">
            <v>Interco Borrowing Sfg/Sta                                   220194</v>
          </cell>
          <cell r="D3311">
            <v>0</v>
          </cell>
          <cell r="E3311">
            <v>0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</row>
        <row r="3312">
          <cell r="B3312">
            <v>220197</v>
          </cell>
          <cell r="C3312" t="str">
            <v>Interco Borrowing Sdf                                       220197</v>
          </cell>
          <cell r="D3312">
            <v>0</v>
          </cell>
          <cell r="E3312">
            <v>0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>
            <v>0</v>
          </cell>
          <cell r="K3312">
            <v>0</v>
          </cell>
        </row>
        <row r="3313">
          <cell r="B3313">
            <v>220198</v>
          </cell>
          <cell r="C3313" t="str">
            <v>Closed I/C Loan Santander Ny                                220198</v>
          </cell>
          <cell r="D3313">
            <v>0</v>
          </cell>
          <cell r="E3313">
            <v>0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</row>
        <row r="3314">
          <cell r="B3314">
            <v>220199</v>
          </cell>
          <cell r="C3314" t="str">
            <v>Intercompany Debt                                           220199</v>
          </cell>
          <cell r="D3314">
            <v>0</v>
          </cell>
          <cell r="E3314">
            <v>0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</row>
        <row r="3315">
          <cell r="B3315">
            <v>220600</v>
          </cell>
          <cell r="C3315" t="str">
            <v>Closed Sov Bank Flt Rate Note                               220600</v>
          </cell>
          <cell r="D3315">
            <v>0</v>
          </cell>
          <cell r="E3315">
            <v>0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</row>
        <row r="3316">
          <cell r="B3316">
            <v>220601</v>
          </cell>
          <cell r="C3316" t="str">
            <v>Icb Floating Rate Note                                      220601</v>
          </cell>
          <cell r="D3316">
            <v>0</v>
          </cell>
          <cell r="E3316">
            <v>0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</row>
        <row r="3317">
          <cell r="B3317">
            <v>220700</v>
          </cell>
          <cell r="C3317" t="str">
            <v>Closed Sov Bank Tlgp 2.75% 2012                             220700</v>
          </cell>
          <cell r="D3317">
            <v>0</v>
          </cell>
          <cell r="E3317">
            <v>0</v>
          </cell>
          <cell r="F3317">
            <v>0</v>
          </cell>
          <cell r="G3317">
            <v>0</v>
          </cell>
          <cell r="H3317">
            <v>0</v>
          </cell>
          <cell r="I3317">
            <v>0</v>
          </cell>
          <cell r="J3317">
            <v>0</v>
          </cell>
          <cell r="K3317">
            <v>0</v>
          </cell>
        </row>
        <row r="3318">
          <cell r="B3318">
            <v>220750</v>
          </cell>
          <cell r="C3318" t="str">
            <v>Closed Sov Bank Tlgp Disc 2.75%                             220750</v>
          </cell>
          <cell r="D3318">
            <v>0</v>
          </cell>
          <cell r="E3318">
            <v>0</v>
          </cell>
          <cell r="F3318">
            <v>0</v>
          </cell>
          <cell r="G3318">
            <v>0</v>
          </cell>
          <cell r="H3318">
            <v>0</v>
          </cell>
          <cell r="I3318">
            <v>0</v>
          </cell>
          <cell r="J3318">
            <v>0</v>
          </cell>
          <cell r="K3318">
            <v>0</v>
          </cell>
        </row>
        <row r="3319">
          <cell r="B3319">
            <v>221004</v>
          </cell>
          <cell r="C3319" t="str">
            <v>Fhlb Adv-Callable Act/360                                   221004</v>
          </cell>
          <cell r="D3319">
            <v>0</v>
          </cell>
          <cell r="E3319">
            <v>0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</row>
        <row r="3320">
          <cell r="B3320">
            <v>221012</v>
          </cell>
          <cell r="C3320" t="str">
            <v>Fhlb Adv Bullet Act/360                                     221012</v>
          </cell>
          <cell r="D3320">
            <v>3255000000</v>
          </cell>
          <cell r="E3320">
            <v>3255000000</v>
          </cell>
          <cell r="F3320">
            <v>0</v>
          </cell>
          <cell r="G3320">
            <v>0</v>
          </cell>
          <cell r="H3320">
            <v>0</v>
          </cell>
          <cell r="I3320">
            <v>0</v>
          </cell>
          <cell r="J3320">
            <v>0</v>
          </cell>
          <cell r="K3320">
            <v>3255000000</v>
          </cell>
        </row>
        <row r="3321">
          <cell r="B3321">
            <v>221014</v>
          </cell>
          <cell r="C3321" t="str">
            <v>Pur Acct Mark Disc - Sc                                     221014</v>
          </cell>
          <cell r="D3321">
            <v>0</v>
          </cell>
          <cell r="E3321">
            <v>0</v>
          </cell>
          <cell r="F3321">
            <v>0</v>
          </cell>
          <cell r="G3321">
            <v>0</v>
          </cell>
          <cell r="H3321">
            <v>0</v>
          </cell>
          <cell r="I3321">
            <v>0</v>
          </cell>
          <cell r="J3321">
            <v>0</v>
          </cell>
          <cell r="K3321">
            <v>0</v>
          </cell>
        </row>
        <row r="3322">
          <cell r="B3322">
            <v>221017</v>
          </cell>
          <cell r="C3322" t="str">
            <v>Fhlb Adv Tied To Swap Act                                   221017</v>
          </cell>
          <cell r="D3322">
            <v>2400000000</v>
          </cell>
          <cell r="E3322">
            <v>2400000000</v>
          </cell>
          <cell r="F3322">
            <v>0</v>
          </cell>
          <cell r="G3322">
            <v>0</v>
          </cell>
          <cell r="H3322">
            <v>0</v>
          </cell>
          <cell r="I3322">
            <v>0</v>
          </cell>
          <cell r="J3322">
            <v>0</v>
          </cell>
          <cell r="K3322">
            <v>2400000000</v>
          </cell>
        </row>
        <row r="3323">
          <cell r="B3323">
            <v>221021</v>
          </cell>
          <cell r="C3323" t="str">
            <v>Fhlb Var Rt Callable Adv                                    221021</v>
          </cell>
          <cell r="D3323">
            <v>700000000</v>
          </cell>
          <cell r="E3323">
            <v>700000000</v>
          </cell>
          <cell r="F3323">
            <v>0</v>
          </cell>
          <cell r="G3323">
            <v>0</v>
          </cell>
          <cell r="H3323">
            <v>0</v>
          </cell>
          <cell r="I3323">
            <v>0</v>
          </cell>
          <cell r="J3323">
            <v>0</v>
          </cell>
          <cell r="K3323">
            <v>700000000</v>
          </cell>
        </row>
        <row r="3324">
          <cell r="B3324">
            <v>221031</v>
          </cell>
          <cell r="C3324" t="str">
            <v>Fas133 Bu Ad Tied To Swps                                   221031</v>
          </cell>
          <cell r="D3324">
            <v>0</v>
          </cell>
          <cell r="E3324">
            <v>0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</row>
        <row r="3325">
          <cell r="B3325">
            <v>221073</v>
          </cell>
          <cell r="C3325" t="str">
            <v>Interco Bor Iccr                                            221073</v>
          </cell>
          <cell r="D3325">
            <v>0</v>
          </cell>
          <cell r="E3325">
            <v>0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</row>
        <row r="3326">
          <cell r="B3326">
            <v>221200</v>
          </cell>
          <cell r="C3326" t="str">
            <v>Santander Borrowing                                         221200</v>
          </cell>
          <cell r="D3326">
            <v>0</v>
          </cell>
          <cell r="E3326">
            <v>0</v>
          </cell>
          <cell r="F3326">
            <v>0</v>
          </cell>
          <cell r="G3326">
            <v>0</v>
          </cell>
          <cell r="H3326">
            <v>0</v>
          </cell>
          <cell r="I3326">
            <v>0</v>
          </cell>
          <cell r="J3326">
            <v>0</v>
          </cell>
          <cell r="K3326">
            <v>0</v>
          </cell>
        </row>
        <row r="3327">
          <cell r="B3327">
            <v>221302</v>
          </cell>
          <cell r="C3327" t="str">
            <v>N/P Wareh Lines-Abbey                                       221302</v>
          </cell>
          <cell r="D3327">
            <v>0</v>
          </cell>
          <cell r="E3327">
            <v>0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</row>
        <row r="3328">
          <cell r="B3328">
            <v>221305</v>
          </cell>
          <cell r="C3328" t="str">
            <v>Bonds - Proceeds                                            221305</v>
          </cell>
          <cell r="D3328">
            <v>0</v>
          </cell>
          <cell r="E3328">
            <v>0</v>
          </cell>
          <cell r="F3328">
            <v>45227077354.019997</v>
          </cell>
          <cell r="G3328">
            <v>0</v>
          </cell>
          <cell r="H3328">
            <v>0</v>
          </cell>
          <cell r="I3328">
            <v>45227077354.019997</v>
          </cell>
          <cell r="J3328">
            <v>0</v>
          </cell>
          <cell r="K3328">
            <v>45227077354.019997</v>
          </cell>
        </row>
        <row r="3329">
          <cell r="B3329">
            <v>221306</v>
          </cell>
          <cell r="C3329" t="str">
            <v>Bonds - Payments                                            221306</v>
          </cell>
          <cell r="D3329">
            <v>0</v>
          </cell>
          <cell r="E3329">
            <v>0</v>
          </cell>
          <cell r="F3329">
            <v>-28756262548.75</v>
          </cell>
          <cell r="G3329">
            <v>0</v>
          </cell>
          <cell r="H3329">
            <v>0</v>
          </cell>
          <cell r="I3329">
            <v>-28756262548.75</v>
          </cell>
          <cell r="J3329">
            <v>0</v>
          </cell>
          <cell r="K3329">
            <v>-28756262548.75</v>
          </cell>
        </row>
        <row r="3330">
          <cell r="B3330">
            <v>221307</v>
          </cell>
          <cell r="C3330" t="str">
            <v>Repurchased Bonds                                           221307</v>
          </cell>
          <cell r="D3330">
            <v>0</v>
          </cell>
          <cell r="E3330">
            <v>0</v>
          </cell>
          <cell r="F3330">
            <v>-37540000</v>
          </cell>
          <cell r="G3330">
            <v>0</v>
          </cell>
          <cell r="H3330">
            <v>0</v>
          </cell>
          <cell r="I3330">
            <v>-37540000</v>
          </cell>
          <cell r="J3330">
            <v>0</v>
          </cell>
          <cell r="K3330">
            <v>-37540000</v>
          </cell>
        </row>
        <row r="3331">
          <cell r="B3331">
            <v>221311</v>
          </cell>
          <cell r="C3331" t="str">
            <v>Talf Bond Debt                                              221311</v>
          </cell>
          <cell r="D3331">
            <v>0</v>
          </cell>
          <cell r="E3331">
            <v>0</v>
          </cell>
          <cell r="F3331">
            <v>0</v>
          </cell>
          <cell r="G3331">
            <v>0</v>
          </cell>
          <cell r="H3331">
            <v>0</v>
          </cell>
          <cell r="I3331">
            <v>0</v>
          </cell>
          <cell r="J3331">
            <v>0</v>
          </cell>
          <cell r="K3331">
            <v>0</v>
          </cell>
        </row>
        <row r="3332">
          <cell r="B3332">
            <v>221312</v>
          </cell>
          <cell r="C3332" t="str">
            <v>Notes Payable Fin Leases                                    221312</v>
          </cell>
          <cell r="D3332">
            <v>0</v>
          </cell>
          <cell r="E3332">
            <v>0</v>
          </cell>
          <cell r="F3332">
            <v>32739.98</v>
          </cell>
          <cell r="G3332">
            <v>0</v>
          </cell>
          <cell r="H3332">
            <v>0</v>
          </cell>
          <cell r="I3332">
            <v>32739.98</v>
          </cell>
          <cell r="J3332">
            <v>0</v>
          </cell>
          <cell r="K3332">
            <v>32739.98</v>
          </cell>
        </row>
        <row r="3333">
          <cell r="B3333">
            <v>221314</v>
          </cell>
          <cell r="C3333" t="str">
            <v>Closed Unsecured Debt Benelux                               221314</v>
          </cell>
          <cell r="D3333">
            <v>0</v>
          </cell>
          <cell r="E3333">
            <v>0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</row>
        <row r="3334">
          <cell r="B3334">
            <v>221315</v>
          </cell>
          <cell r="C3334" t="str">
            <v>Bond Fair Value Adj                                         221315</v>
          </cell>
          <cell r="D3334">
            <v>0</v>
          </cell>
          <cell r="E3334">
            <v>0</v>
          </cell>
          <cell r="F3334">
            <v>-4253999.08</v>
          </cell>
          <cell r="G3334">
            <v>0</v>
          </cell>
          <cell r="H3334">
            <v>0</v>
          </cell>
          <cell r="I3334">
            <v>-4253999.08</v>
          </cell>
          <cell r="J3334">
            <v>0</v>
          </cell>
          <cell r="K3334">
            <v>-4253999.08</v>
          </cell>
        </row>
        <row r="3335">
          <cell r="B3335">
            <v>221316</v>
          </cell>
          <cell r="C3335" t="str">
            <v>Bond Fair Value Adj - Amr                                   221316</v>
          </cell>
          <cell r="D3335">
            <v>0</v>
          </cell>
          <cell r="E3335">
            <v>0</v>
          </cell>
          <cell r="F3335">
            <v>4253999.07</v>
          </cell>
          <cell r="G3335">
            <v>0</v>
          </cell>
          <cell r="H3335">
            <v>0</v>
          </cell>
          <cell r="I3335">
            <v>4253999.07</v>
          </cell>
          <cell r="J3335">
            <v>0</v>
          </cell>
          <cell r="K3335">
            <v>4253999.07</v>
          </cell>
        </row>
        <row r="3336">
          <cell r="B3336">
            <v>221317</v>
          </cell>
          <cell r="C3336" t="str">
            <v>Np Wh Line Ext                                              221317</v>
          </cell>
          <cell r="D3336">
            <v>0</v>
          </cell>
          <cell r="E3336">
            <v>0</v>
          </cell>
          <cell r="F3336">
            <v>2216127246.8800001</v>
          </cell>
          <cell r="G3336">
            <v>0</v>
          </cell>
          <cell r="H3336">
            <v>0</v>
          </cell>
          <cell r="I3336">
            <v>2216127246.8800001</v>
          </cell>
          <cell r="J3336">
            <v>0</v>
          </cell>
          <cell r="K3336">
            <v>2216127246.8800001</v>
          </cell>
        </row>
        <row r="3337">
          <cell r="B3337">
            <v>221342</v>
          </cell>
          <cell r="C3337" t="str">
            <v>N/P Warehouse Line Scr7lc                                   221342</v>
          </cell>
          <cell r="D3337">
            <v>0</v>
          </cell>
          <cell r="E3337">
            <v>0</v>
          </cell>
          <cell r="F3337">
            <v>747602150</v>
          </cell>
          <cell r="G3337">
            <v>0</v>
          </cell>
          <cell r="H3337">
            <v>0</v>
          </cell>
          <cell r="I3337">
            <v>747602150</v>
          </cell>
          <cell r="J3337">
            <v>0</v>
          </cell>
          <cell r="K3337">
            <v>747602150</v>
          </cell>
        </row>
        <row r="3338">
          <cell r="B3338">
            <v>221344</v>
          </cell>
          <cell r="C3338" t="str">
            <v>Np Wh Line Ext                                              221344</v>
          </cell>
          <cell r="D3338">
            <v>0</v>
          </cell>
          <cell r="E3338">
            <v>0</v>
          </cell>
          <cell r="F3338">
            <v>488778850.79000002</v>
          </cell>
          <cell r="G3338">
            <v>0</v>
          </cell>
          <cell r="H3338">
            <v>0</v>
          </cell>
          <cell r="I3338">
            <v>488778850.79000002</v>
          </cell>
          <cell r="J3338">
            <v>0</v>
          </cell>
          <cell r="K3338">
            <v>488778850.79000002</v>
          </cell>
        </row>
        <row r="3339">
          <cell r="B3339">
            <v>221345</v>
          </cell>
          <cell r="C3339" t="str">
            <v>Np Wh Line Interg Us                                        221345</v>
          </cell>
          <cell r="D3339">
            <v>0</v>
          </cell>
          <cell r="E3339">
            <v>0</v>
          </cell>
          <cell r="F3339">
            <v>1848872753.1300001</v>
          </cell>
          <cell r="G3339">
            <v>0</v>
          </cell>
          <cell r="H3339">
            <v>0</v>
          </cell>
          <cell r="I3339">
            <v>1848872753.1300001</v>
          </cell>
          <cell r="J3339">
            <v>0</v>
          </cell>
          <cell r="K3339">
            <v>1848872753.1300001</v>
          </cell>
        </row>
        <row r="3340">
          <cell r="B3340">
            <v>221591</v>
          </cell>
          <cell r="C3340" t="str">
            <v>Sdic Borrowing                                              221591</v>
          </cell>
          <cell r="D3340">
            <v>0</v>
          </cell>
          <cell r="E3340">
            <v>0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</row>
        <row r="3341">
          <cell r="B3341">
            <v>221594</v>
          </cell>
          <cell r="C3341" t="str">
            <v>Shusa Sec Loan                                              221594</v>
          </cell>
          <cell r="D3341">
            <v>0</v>
          </cell>
          <cell r="E3341">
            <v>0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</row>
        <row r="3342">
          <cell r="B3342">
            <v>221702</v>
          </cell>
          <cell r="C3342" t="str">
            <v>Fhlb Bul X-Swap                                             221702</v>
          </cell>
          <cell r="D3342">
            <v>600000000</v>
          </cell>
          <cell r="E3342">
            <v>600000000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600000000</v>
          </cell>
        </row>
        <row r="3343">
          <cell r="B3343">
            <v>221703</v>
          </cell>
          <cell r="C3343" t="str">
            <v>Deferred Swap Loss                                          221703</v>
          </cell>
          <cell r="D3343">
            <v>-12342840.43</v>
          </cell>
          <cell r="E3343">
            <v>-12342840.43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-12342840.43</v>
          </cell>
        </row>
        <row r="3344">
          <cell r="B3344">
            <v>221802</v>
          </cell>
          <cell r="C3344" t="str">
            <v>Fed Discount Window Borr                                    221802</v>
          </cell>
          <cell r="D3344">
            <v>0</v>
          </cell>
          <cell r="E3344">
            <v>0</v>
          </cell>
          <cell r="F3344">
            <v>0</v>
          </cell>
          <cell r="G3344">
            <v>0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</row>
        <row r="3345">
          <cell r="B3345">
            <v>222545</v>
          </cell>
          <cell r="C3345" t="str">
            <v>Closed Commercial Paper Oid                                 222545</v>
          </cell>
          <cell r="D3345">
            <v>0</v>
          </cell>
          <cell r="E3345">
            <v>0</v>
          </cell>
          <cell r="F3345">
            <v>0</v>
          </cell>
          <cell r="G3345">
            <v>0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</row>
        <row r="3346">
          <cell r="B3346">
            <v>222546</v>
          </cell>
          <cell r="C3346" t="str">
            <v>Closed Oid Discount Coml Paper                              222546</v>
          </cell>
          <cell r="D3346">
            <v>0</v>
          </cell>
          <cell r="E3346">
            <v>0</v>
          </cell>
          <cell r="F3346">
            <v>0</v>
          </cell>
          <cell r="G3346">
            <v>0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</row>
        <row r="3347">
          <cell r="B3347">
            <v>222547</v>
          </cell>
          <cell r="C3347" t="str">
            <v>Closed Sant Commercial Paper Oid                            222547</v>
          </cell>
          <cell r="D3347">
            <v>0</v>
          </cell>
          <cell r="E3347">
            <v>0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</row>
        <row r="3348">
          <cell r="B3348">
            <v>222548</v>
          </cell>
          <cell r="C3348" t="str">
            <v>Closed Oid Disc Sant Coml Paper                             222548</v>
          </cell>
          <cell r="D3348">
            <v>0</v>
          </cell>
          <cell r="E3348">
            <v>0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</row>
        <row r="3349">
          <cell r="B3349">
            <v>223650</v>
          </cell>
          <cell r="C3349" t="str">
            <v>Shusa Fix Rate Note                                         223650</v>
          </cell>
          <cell r="D3349">
            <v>0</v>
          </cell>
          <cell r="E3349">
            <v>1076037000</v>
          </cell>
          <cell r="F3349">
            <v>0</v>
          </cell>
          <cell r="G3349">
            <v>0</v>
          </cell>
          <cell r="H3349">
            <v>0</v>
          </cell>
          <cell r="I3349">
            <v>0</v>
          </cell>
          <cell r="J3349">
            <v>0</v>
          </cell>
          <cell r="K3349">
            <v>1076037000</v>
          </cell>
        </row>
        <row r="3350">
          <cell r="B3350">
            <v>223655</v>
          </cell>
          <cell r="C3350" t="str">
            <v>Disc-Shus Fx Rt Note                                        223655</v>
          </cell>
          <cell r="D3350">
            <v>0</v>
          </cell>
          <cell r="E3350">
            <v>-2441441.17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-2441441.17</v>
          </cell>
        </row>
        <row r="3351">
          <cell r="B3351">
            <v>223660</v>
          </cell>
          <cell r="C3351" t="str">
            <v>Shusa Debt-2013                                             223660</v>
          </cell>
          <cell r="D3351">
            <v>0</v>
          </cell>
          <cell r="E3351">
            <v>500000000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500000000</v>
          </cell>
        </row>
        <row r="3352">
          <cell r="B3352">
            <v>223665</v>
          </cell>
          <cell r="C3352" t="str">
            <v>Shusa Debt-2013 Discount                                    223665</v>
          </cell>
          <cell r="D3352">
            <v>0</v>
          </cell>
          <cell r="E3352">
            <v>-810232.31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-810232.31</v>
          </cell>
        </row>
        <row r="3353">
          <cell r="B3353">
            <v>223700</v>
          </cell>
          <cell r="C3353" t="str">
            <v>Minority Interest                                           223700</v>
          </cell>
          <cell r="D3353">
            <v>100000000</v>
          </cell>
          <cell r="E3353">
            <v>100000000</v>
          </cell>
          <cell r="F3353">
            <v>0</v>
          </cell>
          <cell r="G3353">
            <v>0</v>
          </cell>
          <cell r="H3353">
            <v>0</v>
          </cell>
          <cell r="I3353">
            <v>0</v>
          </cell>
          <cell r="J3353">
            <v>0</v>
          </cell>
          <cell r="K3353">
            <v>100000000</v>
          </cell>
        </row>
        <row r="3354">
          <cell r="B3354">
            <v>223701</v>
          </cell>
          <cell r="C3354" t="str">
            <v>Minority Interest                                           223701</v>
          </cell>
          <cell r="D3354">
            <v>53244691.219999999</v>
          </cell>
          <cell r="E3354">
            <v>53244691.219999999</v>
          </cell>
          <cell r="F3354">
            <v>0</v>
          </cell>
          <cell r="G3354">
            <v>0</v>
          </cell>
          <cell r="H3354">
            <v>0</v>
          </cell>
          <cell r="I3354">
            <v>0</v>
          </cell>
          <cell r="J3354">
            <v>0</v>
          </cell>
          <cell r="K3354">
            <v>53244691.219999999</v>
          </cell>
        </row>
        <row r="3355">
          <cell r="B3355">
            <v>223779</v>
          </cell>
          <cell r="C3355" t="str">
            <v>Trust Iv Common Equity                                      223779</v>
          </cell>
          <cell r="D3355">
            <v>0</v>
          </cell>
          <cell r="E3355">
            <v>0</v>
          </cell>
          <cell r="F3355">
            <v>0</v>
          </cell>
          <cell r="G3355">
            <v>0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</row>
        <row r="3356">
          <cell r="B3356">
            <v>223801</v>
          </cell>
          <cell r="C3356" t="str">
            <v>Sov Cap Trust V                                             223801</v>
          </cell>
          <cell r="D3356">
            <v>0</v>
          </cell>
          <cell r="E3356">
            <v>0</v>
          </cell>
          <cell r="F3356">
            <v>0</v>
          </cell>
          <cell r="G3356">
            <v>0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</row>
        <row r="3357">
          <cell r="B3357">
            <v>223802</v>
          </cell>
          <cell r="C3357" t="str">
            <v>Sov Cap Trust V-Com Eqty                                    223802</v>
          </cell>
          <cell r="D3357">
            <v>0</v>
          </cell>
          <cell r="E3357">
            <v>0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</row>
        <row r="3358">
          <cell r="B3358">
            <v>223808</v>
          </cell>
          <cell r="C3358" t="str">
            <v>Sov Cap Trust Vi                                            223808</v>
          </cell>
          <cell r="D3358">
            <v>0</v>
          </cell>
          <cell r="E3358">
            <v>70262000</v>
          </cell>
          <cell r="F3358">
            <v>0</v>
          </cell>
          <cell r="G3358">
            <v>0</v>
          </cell>
          <cell r="H3358">
            <v>0</v>
          </cell>
          <cell r="I3358">
            <v>0</v>
          </cell>
          <cell r="J3358">
            <v>0</v>
          </cell>
          <cell r="K3358">
            <v>70262000</v>
          </cell>
        </row>
        <row r="3359">
          <cell r="B3359">
            <v>223809</v>
          </cell>
          <cell r="C3359" t="str">
            <v>Sov Cap Trust Vi-Com Eqty                                   223809</v>
          </cell>
          <cell r="D3359">
            <v>0</v>
          </cell>
          <cell r="E3359">
            <v>10000000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10000000</v>
          </cell>
        </row>
        <row r="3360">
          <cell r="B3360">
            <v>223922</v>
          </cell>
          <cell r="C3360" t="str">
            <v>Sov Cap Trust Ix                                            223922</v>
          </cell>
          <cell r="D3360">
            <v>0</v>
          </cell>
          <cell r="E3360">
            <v>150000000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150000000</v>
          </cell>
        </row>
        <row r="3361">
          <cell r="B3361">
            <v>223923</v>
          </cell>
          <cell r="C3361" t="str">
            <v>Sov Cap Trust Ix-Com Eqty                                   223923</v>
          </cell>
          <cell r="D3361">
            <v>0</v>
          </cell>
          <cell r="E3361">
            <v>4640000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4640000</v>
          </cell>
        </row>
        <row r="3362">
          <cell r="B3362">
            <v>223950</v>
          </cell>
          <cell r="C3362" t="str">
            <v>Shusa 2.5% 2012                                             223950</v>
          </cell>
          <cell r="D3362">
            <v>0</v>
          </cell>
          <cell r="E3362">
            <v>0</v>
          </cell>
          <cell r="F3362">
            <v>0</v>
          </cell>
          <cell r="G3362">
            <v>0</v>
          </cell>
          <cell r="H3362">
            <v>0</v>
          </cell>
          <cell r="I3362">
            <v>0</v>
          </cell>
          <cell r="J3362">
            <v>0</v>
          </cell>
          <cell r="K3362">
            <v>0</v>
          </cell>
        </row>
        <row r="3363">
          <cell r="B3363">
            <v>223955</v>
          </cell>
          <cell r="C3363" t="str">
            <v>Closed Disc Shusa 2.5% - 2012                               223955</v>
          </cell>
          <cell r="D3363">
            <v>0</v>
          </cell>
          <cell r="E3363">
            <v>0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</row>
        <row r="3364">
          <cell r="B3364">
            <v>223990</v>
          </cell>
          <cell r="C3364" t="str">
            <v>Trust Preferred Iv                                          223990</v>
          </cell>
          <cell r="D3364">
            <v>0</v>
          </cell>
          <cell r="E3364">
            <v>0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</row>
        <row r="3365">
          <cell r="B3365">
            <v>223992</v>
          </cell>
          <cell r="C3365" t="str">
            <v>Closed Trust Pref Iv - Di                                   223992</v>
          </cell>
          <cell r="D3365">
            <v>0</v>
          </cell>
          <cell r="E3365">
            <v>0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</row>
        <row r="3366">
          <cell r="B3366">
            <v>221330</v>
          </cell>
          <cell r="C3366" t="str">
            <v>Repo/Repurch Margin                                         221330</v>
          </cell>
          <cell r="D3366">
            <v>0</v>
          </cell>
          <cell r="E3366">
            <v>0</v>
          </cell>
          <cell r="F3366">
            <v>859000</v>
          </cell>
          <cell r="G3366">
            <v>0</v>
          </cell>
          <cell r="H3366">
            <v>0</v>
          </cell>
          <cell r="I3366">
            <v>859000</v>
          </cell>
          <cell r="J3366">
            <v>0</v>
          </cell>
          <cell r="K3366">
            <v>859000</v>
          </cell>
        </row>
        <row r="3367">
          <cell r="B3367">
            <v>221331</v>
          </cell>
          <cell r="C3367" t="str">
            <v>N/P Term Warehouse                                          221331</v>
          </cell>
          <cell r="D3367">
            <v>0</v>
          </cell>
          <cell r="E3367">
            <v>0</v>
          </cell>
          <cell r="F3367">
            <v>201747309.13</v>
          </cell>
          <cell r="G3367">
            <v>0</v>
          </cell>
          <cell r="H3367">
            <v>0</v>
          </cell>
          <cell r="I3367">
            <v>201747309.13</v>
          </cell>
          <cell r="J3367">
            <v>0</v>
          </cell>
          <cell r="K3367">
            <v>201747309.13</v>
          </cell>
        </row>
        <row r="3368">
          <cell r="B3368">
            <v>221332</v>
          </cell>
          <cell r="C3368" t="str">
            <v>Retained Bonds                                              221332</v>
          </cell>
          <cell r="D3368">
            <v>0</v>
          </cell>
          <cell r="E3368">
            <v>0</v>
          </cell>
          <cell r="F3368">
            <v>-1119763999.72</v>
          </cell>
          <cell r="G3368">
            <v>0</v>
          </cell>
          <cell r="H3368">
            <v>0</v>
          </cell>
          <cell r="I3368">
            <v>-1119763999.72</v>
          </cell>
          <cell r="J3368">
            <v>0</v>
          </cell>
          <cell r="K3368">
            <v>-1119763999.72</v>
          </cell>
        </row>
        <row r="3369">
          <cell r="B3369">
            <v>221333</v>
          </cell>
          <cell r="C3369" t="str">
            <v>Bond Disc Accretion - Ala                                   221333</v>
          </cell>
          <cell r="D3369">
            <v>0</v>
          </cell>
          <cell r="E3369">
            <v>0</v>
          </cell>
          <cell r="F3369">
            <v>0.01</v>
          </cell>
          <cell r="G3369">
            <v>0</v>
          </cell>
          <cell r="H3369">
            <v>0</v>
          </cell>
          <cell r="I3369">
            <v>0.01</v>
          </cell>
          <cell r="J3369">
            <v>0</v>
          </cell>
          <cell r="K3369">
            <v>0.01</v>
          </cell>
        </row>
        <row r="3370">
          <cell r="B3370">
            <v>221334</v>
          </cell>
          <cell r="C3370" t="str">
            <v>Premium In Bonds - Ala                                      221334</v>
          </cell>
          <cell r="D3370">
            <v>0</v>
          </cell>
          <cell r="E3370">
            <v>0</v>
          </cell>
          <cell r="F3370">
            <v>0</v>
          </cell>
          <cell r="G3370">
            <v>0</v>
          </cell>
          <cell r="H3370">
            <v>0</v>
          </cell>
          <cell r="I3370">
            <v>0</v>
          </cell>
          <cell r="J3370">
            <v>0</v>
          </cell>
          <cell r="K3370">
            <v>0</v>
          </cell>
        </row>
        <row r="3371">
          <cell r="B3371">
            <v>221335</v>
          </cell>
          <cell r="C3371" t="str">
            <v>Premium On Bonds                                            221335</v>
          </cell>
          <cell r="D3371">
            <v>0</v>
          </cell>
          <cell r="E3371">
            <v>0</v>
          </cell>
          <cell r="F3371">
            <v>1450406.25</v>
          </cell>
          <cell r="G3371">
            <v>0</v>
          </cell>
          <cell r="H3371">
            <v>-1450406.25</v>
          </cell>
          <cell r="I3371">
            <v>0</v>
          </cell>
          <cell r="J3371">
            <v>0</v>
          </cell>
          <cell r="K3371">
            <v>0</v>
          </cell>
        </row>
        <row r="3372">
          <cell r="B3372">
            <v>221336</v>
          </cell>
          <cell r="C3372" t="str">
            <v>Bond Premium Amort                                          221336</v>
          </cell>
          <cell r="D3372">
            <v>0</v>
          </cell>
          <cell r="E3372">
            <v>0</v>
          </cell>
          <cell r="F3372">
            <v>-1218496.07</v>
          </cell>
          <cell r="G3372">
            <v>0</v>
          </cell>
          <cell r="H3372">
            <v>1218496.07</v>
          </cell>
          <cell r="I3372">
            <v>0</v>
          </cell>
          <cell r="J3372">
            <v>0</v>
          </cell>
          <cell r="K3372">
            <v>0</v>
          </cell>
        </row>
        <row r="3373">
          <cell r="B3373">
            <v>221300</v>
          </cell>
          <cell r="C3373" t="str">
            <v>N/P Warehouse Lines                                         221300</v>
          </cell>
          <cell r="D3373">
            <v>0</v>
          </cell>
          <cell r="E3373">
            <v>0</v>
          </cell>
          <cell r="F3373">
            <v>0</v>
          </cell>
          <cell r="G3373">
            <v>0</v>
          </cell>
          <cell r="H3373">
            <v>0</v>
          </cell>
          <cell r="I3373">
            <v>0</v>
          </cell>
          <cell r="J3373">
            <v>0</v>
          </cell>
          <cell r="K3373">
            <v>0</v>
          </cell>
        </row>
        <row r="3374">
          <cell r="B3374">
            <v>221301</v>
          </cell>
          <cell r="C3374" t="str">
            <v>N/P Wareh. Lines-Santander                                  221301</v>
          </cell>
          <cell r="D3374">
            <v>0</v>
          </cell>
          <cell r="E3374">
            <v>0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</row>
        <row r="3375">
          <cell r="B3375">
            <v>221321</v>
          </cell>
          <cell r="C3375" t="str">
            <v>Np Warehouse Line Scr5lc                                    221321</v>
          </cell>
          <cell r="D3375">
            <v>0</v>
          </cell>
          <cell r="E3375">
            <v>0</v>
          </cell>
          <cell r="F3375">
            <v>0</v>
          </cell>
          <cell r="G3375">
            <v>0</v>
          </cell>
          <cell r="H3375">
            <v>0</v>
          </cell>
          <cell r="I3375">
            <v>0</v>
          </cell>
          <cell r="J3375">
            <v>0</v>
          </cell>
          <cell r="K3375">
            <v>0</v>
          </cell>
        </row>
        <row r="3376">
          <cell r="B3376">
            <v>221341</v>
          </cell>
          <cell r="C3376" t="str">
            <v>N/P Warehouse Lines                                         221341</v>
          </cell>
          <cell r="D3376">
            <v>0</v>
          </cell>
          <cell r="E3376">
            <v>0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</row>
        <row r="3377">
          <cell r="B3377">
            <v>221337</v>
          </cell>
          <cell r="C3377" t="str">
            <v>Bond Premium Amort - Ala                                   221337</v>
          </cell>
          <cell r="D3377">
            <v>0</v>
          </cell>
          <cell r="E3377">
            <v>0</v>
          </cell>
          <cell r="F3377">
            <v>-0.01</v>
          </cell>
          <cell r="G3377">
            <v>0</v>
          </cell>
          <cell r="H3377">
            <v>0</v>
          </cell>
          <cell r="I3377">
            <v>-0.01</v>
          </cell>
          <cell r="J3377">
            <v>0</v>
          </cell>
          <cell r="K3377">
            <v>-0.01</v>
          </cell>
        </row>
        <row r="3378">
          <cell r="B3378">
            <v>221308</v>
          </cell>
          <cell r="C3378" t="str">
            <v>Repo Repurch - Ubs Tdr                                      221308</v>
          </cell>
          <cell r="D3378">
            <v>0</v>
          </cell>
          <cell r="E3378">
            <v>0</v>
          </cell>
          <cell r="F3378">
            <v>250593615.91999999</v>
          </cell>
          <cell r="G3378">
            <v>0</v>
          </cell>
          <cell r="H3378">
            <v>0</v>
          </cell>
          <cell r="I3378">
            <v>250593615.91999999</v>
          </cell>
          <cell r="J3378">
            <v>0</v>
          </cell>
          <cell r="K3378">
            <v>250593615.91999999</v>
          </cell>
        </row>
        <row r="3379">
          <cell r="B3379">
            <v>221026</v>
          </cell>
          <cell r="C3379" t="str">
            <v>Scusa Purchase Mark Bonds                                   221026</v>
          </cell>
          <cell r="D3379">
            <v>0</v>
          </cell>
          <cell r="E3379">
            <v>0</v>
          </cell>
          <cell r="F3379">
            <v>0</v>
          </cell>
          <cell r="G3379">
            <v>0</v>
          </cell>
          <cell r="H3379">
            <v>99310907.579999998</v>
          </cell>
          <cell r="I3379">
            <v>99310907.579999998</v>
          </cell>
          <cell r="J3379">
            <v>0</v>
          </cell>
          <cell r="K3379">
            <v>99310907.579999998</v>
          </cell>
        </row>
        <row r="3380">
          <cell r="B3380">
            <v>220177</v>
          </cell>
          <cell r="C3380" t="str">
            <v>N/P Warehouse Intgrp Shusa                                  220177</v>
          </cell>
          <cell r="D3380">
            <v>0</v>
          </cell>
          <cell r="E3380">
            <v>0</v>
          </cell>
          <cell r="F3380">
            <v>300000000</v>
          </cell>
          <cell r="G3380">
            <v>0</v>
          </cell>
          <cell r="H3380">
            <v>0</v>
          </cell>
          <cell r="I3380">
            <v>300000000</v>
          </cell>
          <cell r="J3380">
            <v>-300000000</v>
          </cell>
          <cell r="K3380">
            <v>0</v>
          </cell>
        </row>
        <row r="3381">
          <cell r="B3381">
            <v>221019</v>
          </cell>
          <cell r="C3381" t="str">
            <v>N/P Warehouse Lines-Long Term                               221019</v>
          </cell>
          <cell r="D3381">
            <v>0</v>
          </cell>
          <cell r="E3381">
            <v>0</v>
          </cell>
          <cell r="F3381">
            <v>3720892849.9899998</v>
          </cell>
          <cell r="G3381">
            <v>0</v>
          </cell>
          <cell r="H3381">
            <v>0</v>
          </cell>
          <cell r="I3381">
            <v>3720892849.9899998</v>
          </cell>
          <cell r="J3381">
            <v>0</v>
          </cell>
          <cell r="K3381">
            <v>3720892849.9899998</v>
          </cell>
        </row>
        <row r="3382">
          <cell r="B3382">
            <v>221023</v>
          </cell>
          <cell r="C3382" t="str">
            <v>Term Warehouse - Short Term                                 221023</v>
          </cell>
          <cell r="D3382">
            <v>0</v>
          </cell>
          <cell r="E3382">
            <v>0</v>
          </cell>
          <cell r="F3382">
            <v>22255537.16</v>
          </cell>
          <cell r="G3382">
            <v>0</v>
          </cell>
          <cell r="H3382">
            <v>0</v>
          </cell>
          <cell r="I3382">
            <v>22255537.16</v>
          </cell>
          <cell r="J3382">
            <v>0</v>
          </cell>
          <cell r="K3382">
            <v>22255537.16</v>
          </cell>
        </row>
        <row r="3383">
          <cell r="B3383">
            <v>221038</v>
          </cell>
          <cell r="C3383" t="str">
            <v>Bonds Proceeds - Current                                    221038</v>
          </cell>
          <cell r="D3383">
            <v>0</v>
          </cell>
          <cell r="E3383">
            <v>0</v>
          </cell>
          <cell r="F3383">
            <v>825000000</v>
          </cell>
          <cell r="G3383">
            <v>0</v>
          </cell>
          <cell r="H3383">
            <v>0</v>
          </cell>
          <cell r="I3383">
            <v>825000000</v>
          </cell>
          <cell r="J3383">
            <v>0</v>
          </cell>
          <cell r="K3383">
            <v>825000000</v>
          </cell>
        </row>
        <row r="3384">
          <cell r="B3384">
            <v>221801</v>
          </cell>
          <cell r="C3384" t="str">
            <v>Bond Payments - Current                                     221801</v>
          </cell>
          <cell r="D3384">
            <v>0</v>
          </cell>
          <cell r="E3384">
            <v>0</v>
          </cell>
          <cell r="F3384">
            <v>-549839516.52999997</v>
          </cell>
          <cell r="G3384">
            <v>0</v>
          </cell>
          <cell r="H3384">
            <v>0</v>
          </cell>
          <cell r="I3384">
            <v>-549839516.52999997</v>
          </cell>
          <cell r="J3384">
            <v>0</v>
          </cell>
          <cell r="K3384">
            <v>-549839516.52999997</v>
          </cell>
        </row>
        <row r="3385">
          <cell r="B3385" t="str">
            <v>R_C16_3190</v>
          </cell>
          <cell r="C3385" t="str">
            <v>Other Borrowed Money                                        R_C16_3190</v>
          </cell>
          <cell r="D3385">
            <v>7094948606.7899933</v>
          </cell>
          <cell r="E3385">
            <v>8902635933.3099918</v>
          </cell>
          <cell r="F3385">
            <v>25386665252.169994</v>
          </cell>
          <cell r="G3385">
            <v>0</v>
          </cell>
          <cell r="H3385">
            <v>99078997.399999991</v>
          </cell>
          <cell r="I3385">
            <v>25485744249.569996</v>
          </cell>
          <cell r="J3385">
            <v>-300000000</v>
          </cell>
          <cell r="K3385">
            <v>34088380182.87999</v>
          </cell>
        </row>
        <row r="3386">
          <cell r="B3386">
            <v>220500</v>
          </cell>
          <cell r="C3386" t="str">
            <v>Bank Subordinated Debt                                      220500</v>
          </cell>
          <cell r="D3386">
            <v>500000000</v>
          </cell>
          <cell r="E3386">
            <v>500000000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500000000</v>
          </cell>
        </row>
        <row r="3387">
          <cell r="B3387">
            <v>220525</v>
          </cell>
          <cell r="C3387" t="str">
            <v>Closed Def Bank Swap Terms Loss                             220525</v>
          </cell>
          <cell r="D3387">
            <v>0</v>
          </cell>
          <cell r="E3387">
            <v>0</v>
          </cell>
          <cell r="F3387">
            <v>0</v>
          </cell>
          <cell r="G3387">
            <v>0</v>
          </cell>
          <cell r="H3387">
            <v>0</v>
          </cell>
          <cell r="I3387">
            <v>0</v>
          </cell>
          <cell r="J3387">
            <v>0</v>
          </cell>
          <cell r="K3387">
            <v>0</v>
          </cell>
        </row>
        <row r="3388">
          <cell r="B3388">
            <v>220550</v>
          </cell>
          <cell r="C3388" t="str">
            <v>Discount On Bank Sub Debt                                   220550</v>
          </cell>
          <cell r="D3388">
            <v>-2453541</v>
          </cell>
          <cell r="E3388">
            <v>-2453541</v>
          </cell>
          <cell r="F3388">
            <v>0</v>
          </cell>
          <cell r="G3388">
            <v>0</v>
          </cell>
          <cell r="H3388">
            <v>0</v>
          </cell>
          <cell r="I3388">
            <v>0</v>
          </cell>
          <cell r="J3388">
            <v>0</v>
          </cell>
          <cell r="K3388">
            <v>-2453541</v>
          </cell>
        </row>
        <row r="3389">
          <cell r="B3389">
            <v>220602</v>
          </cell>
          <cell r="C3389" t="str">
            <v>Sov Ls Hld Vr Debt                                          220602</v>
          </cell>
          <cell r="D3389">
            <v>145279132.13</v>
          </cell>
          <cell r="E3389">
            <v>145279132.13</v>
          </cell>
          <cell r="F3389">
            <v>0</v>
          </cell>
          <cell r="G3389">
            <v>0</v>
          </cell>
          <cell r="H3389">
            <v>0</v>
          </cell>
          <cell r="I3389">
            <v>0</v>
          </cell>
          <cell r="J3389">
            <v>0</v>
          </cell>
          <cell r="K3389">
            <v>145279132.13</v>
          </cell>
        </row>
        <row r="3390">
          <cell r="B3390">
            <v>220603</v>
          </cell>
          <cell r="C3390" t="str">
            <v>Windmill Vr Debt                                            220603</v>
          </cell>
          <cell r="D3390">
            <v>35490810</v>
          </cell>
          <cell r="E3390">
            <v>35490810</v>
          </cell>
          <cell r="F3390">
            <v>0</v>
          </cell>
          <cell r="G3390">
            <v>0</v>
          </cell>
          <cell r="H3390">
            <v>0</v>
          </cell>
          <cell r="I3390">
            <v>0</v>
          </cell>
          <cell r="J3390">
            <v>0</v>
          </cell>
          <cell r="K3390">
            <v>35490810</v>
          </cell>
        </row>
        <row r="3391">
          <cell r="B3391">
            <v>220622</v>
          </cell>
          <cell r="C3391" t="str">
            <v>Pam-Icb Flt Rate Note                                       220622</v>
          </cell>
          <cell r="D3391">
            <v>0</v>
          </cell>
          <cell r="E3391">
            <v>0</v>
          </cell>
          <cell r="F3391">
            <v>0</v>
          </cell>
          <cell r="G3391">
            <v>0</v>
          </cell>
          <cell r="H3391">
            <v>0</v>
          </cell>
          <cell r="I3391">
            <v>0</v>
          </cell>
          <cell r="J3391">
            <v>0</v>
          </cell>
          <cell r="K3391">
            <v>0</v>
          </cell>
        </row>
        <row r="3392">
          <cell r="B3392">
            <v>220650</v>
          </cell>
          <cell r="C3392" t="str">
            <v>Closed Disc-Sov Bank Flt                                    220650</v>
          </cell>
          <cell r="D3392">
            <v>0</v>
          </cell>
          <cell r="E3392">
            <v>0</v>
          </cell>
          <cell r="F3392">
            <v>0</v>
          </cell>
          <cell r="G3392">
            <v>0</v>
          </cell>
          <cell r="H3392">
            <v>0</v>
          </cell>
          <cell r="I3392">
            <v>0</v>
          </cell>
          <cell r="J3392">
            <v>0</v>
          </cell>
          <cell r="K3392">
            <v>0</v>
          </cell>
        </row>
        <row r="3393">
          <cell r="B3393">
            <v>223690</v>
          </cell>
          <cell r="C3393" t="str">
            <v>Santnder Sub Debt 3/15/20                                   223690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</row>
        <row r="3394">
          <cell r="B3394">
            <v>223691</v>
          </cell>
          <cell r="C3394" t="str">
            <v>Yld Adj S Sub Dbt 3/15/20                                   223691</v>
          </cell>
          <cell r="D3394">
            <v>0</v>
          </cell>
          <cell r="E3394">
            <v>0</v>
          </cell>
          <cell r="F3394">
            <v>0</v>
          </cell>
          <cell r="G3394">
            <v>0</v>
          </cell>
          <cell r="H3394">
            <v>0</v>
          </cell>
          <cell r="I3394">
            <v>0</v>
          </cell>
          <cell r="J3394">
            <v>0</v>
          </cell>
          <cell r="K3394">
            <v>0</v>
          </cell>
        </row>
        <row r="3395">
          <cell r="B3395" t="str">
            <v>R_C19_3200</v>
          </cell>
          <cell r="C3395" t="str">
            <v>Sub Notes And Debentures                                    R_C19_3200</v>
          </cell>
          <cell r="D3395">
            <v>678316401.13</v>
          </cell>
          <cell r="E3395">
            <v>678316401.13</v>
          </cell>
          <cell r="F3395">
            <v>0</v>
          </cell>
          <cell r="G3395">
            <v>0</v>
          </cell>
          <cell r="H3395">
            <v>0</v>
          </cell>
          <cell r="I3395">
            <v>0</v>
          </cell>
          <cell r="J3395">
            <v>0</v>
          </cell>
          <cell r="K3395">
            <v>678316401.13</v>
          </cell>
        </row>
        <row r="3396">
          <cell r="B3396">
            <v>236586</v>
          </cell>
          <cell r="C3396" t="str">
            <v>Accru Int Dep Fin Other Us/Other                            236586</v>
          </cell>
          <cell r="D3396">
            <v>0</v>
          </cell>
          <cell r="E3396">
            <v>0</v>
          </cell>
          <cell r="F3396">
            <v>0</v>
          </cell>
          <cell r="G3396">
            <v>0</v>
          </cell>
          <cell r="H3396">
            <v>0</v>
          </cell>
          <cell r="I3396">
            <v>0</v>
          </cell>
          <cell r="J3396">
            <v>0</v>
          </cell>
          <cell r="K3396">
            <v>0</v>
          </cell>
        </row>
        <row r="3397">
          <cell r="B3397">
            <v>236588</v>
          </cell>
          <cell r="C3397" t="str">
            <v>Accru Int Cd Fin Oth  Us/Oth                                236588</v>
          </cell>
          <cell r="D3397">
            <v>0</v>
          </cell>
          <cell r="E3397">
            <v>0</v>
          </cell>
          <cell r="F3397">
            <v>0</v>
          </cell>
          <cell r="G3397">
            <v>0</v>
          </cell>
          <cell r="H3397">
            <v>0</v>
          </cell>
          <cell r="I3397">
            <v>0</v>
          </cell>
          <cell r="J3397">
            <v>0</v>
          </cell>
          <cell r="K3397">
            <v>0</v>
          </cell>
        </row>
        <row r="3398">
          <cell r="B3398">
            <v>236209</v>
          </cell>
          <cell r="C3398" t="str">
            <v>Accr Int Jumbo Cd                                           236209</v>
          </cell>
          <cell r="D3398">
            <v>478.52</v>
          </cell>
          <cell r="E3398">
            <v>478.52</v>
          </cell>
          <cell r="F3398">
            <v>0</v>
          </cell>
          <cell r="G3398">
            <v>0</v>
          </cell>
          <cell r="H3398">
            <v>0</v>
          </cell>
          <cell r="I3398">
            <v>0</v>
          </cell>
          <cell r="J3398">
            <v>0</v>
          </cell>
          <cell r="K3398">
            <v>478.52</v>
          </cell>
        </row>
        <row r="3399">
          <cell r="B3399">
            <v>236370</v>
          </cell>
          <cell r="C3399" t="str">
            <v>Closed Aip Negotiable Cd                                    236370</v>
          </cell>
          <cell r="D3399">
            <v>0</v>
          </cell>
          <cell r="E3399">
            <v>0</v>
          </cell>
          <cell r="F3399">
            <v>0</v>
          </cell>
          <cell r="G3399">
            <v>0</v>
          </cell>
          <cell r="H3399">
            <v>0</v>
          </cell>
          <cell r="I3399">
            <v>0</v>
          </cell>
          <cell r="J3399">
            <v>0</v>
          </cell>
          <cell r="K3399">
            <v>0</v>
          </cell>
        </row>
        <row r="3400">
          <cell r="B3400">
            <v>236372</v>
          </cell>
          <cell r="C3400" t="str">
            <v>Aip Cash Collateral Depos                                   236372</v>
          </cell>
          <cell r="D3400">
            <v>793.38</v>
          </cell>
          <cell r="E3400">
            <v>793.38</v>
          </cell>
          <cell r="F3400">
            <v>0</v>
          </cell>
          <cell r="G3400">
            <v>0</v>
          </cell>
          <cell r="H3400">
            <v>0</v>
          </cell>
          <cell r="I3400">
            <v>0</v>
          </cell>
          <cell r="J3400">
            <v>0</v>
          </cell>
          <cell r="K3400">
            <v>793.38</v>
          </cell>
        </row>
        <row r="3401">
          <cell r="B3401">
            <v>236440</v>
          </cell>
          <cell r="C3401" t="str">
            <v>Dda - Payable                                               236440</v>
          </cell>
          <cell r="D3401">
            <v>405240.09</v>
          </cell>
          <cell r="E3401">
            <v>405240.09</v>
          </cell>
          <cell r="F3401">
            <v>0</v>
          </cell>
          <cell r="G3401">
            <v>0</v>
          </cell>
          <cell r="H3401">
            <v>0</v>
          </cell>
          <cell r="I3401">
            <v>0</v>
          </cell>
          <cell r="J3401">
            <v>0</v>
          </cell>
          <cell r="K3401">
            <v>405240.09</v>
          </cell>
        </row>
        <row r="3402">
          <cell r="B3402">
            <v>236442</v>
          </cell>
          <cell r="C3402" t="str">
            <v>Closed Accrued Interest D                                   236442</v>
          </cell>
          <cell r="D3402">
            <v>0</v>
          </cell>
          <cell r="E3402">
            <v>0</v>
          </cell>
          <cell r="F3402">
            <v>0</v>
          </cell>
          <cell r="G3402">
            <v>0</v>
          </cell>
          <cell r="H3402">
            <v>0</v>
          </cell>
          <cell r="I3402">
            <v>0</v>
          </cell>
          <cell r="J3402">
            <v>0</v>
          </cell>
          <cell r="K3402">
            <v>0</v>
          </cell>
        </row>
        <row r="3403">
          <cell r="B3403">
            <v>236445</v>
          </cell>
          <cell r="C3403" t="str">
            <v>Accr Int Dda Application                                    236445</v>
          </cell>
          <cell r="D3403">
            <v>0</v>
          </cell>
          <cell r="E3403">
            <v>0</v>
          </cell>
          <cell r="F3403">
            <v>0</v>
          </cell>
          <cell r="G3403">
            <v>0</v>
          </cell>
          <cell r="H3403">
            <v>0</v>
          </cell>
          <cell r="I3403">
            <v>0</v>
          </cell>
          <cell r="J3403">
            <v>0</v>
          </cell>
          <cell r="K3403">
            <v>0</v>
          </cell>
        </row>
        <row r="3404">
          <cell r="B3404">
            <v>236502</v>
          </cell>
          <cell r="C3404" t="str">
            <v>Accr Int Step Down Deposits                                 236502</v>
          </cell>
          <cell r="D3404">
            <v>0</v>
          </cell>
          <cell r="E3404">
            <v>0</v>
          </cell>
          <cell r="F3404">
            <v>0</v>
          </cell>
          <cell r="G3404">
            <v>0</v>
          </cell>
          <cell r="H3404">
            <v>0</v>
          </cell>
          <cell r="I3404">
            <v>0</v>
          </cell>
          <cell r="J3404">
            <v>0</v>
          </cell>
          <cell r="K3404">
            <v>0</v>
          </cell>
        </row>
        <row r="3405">
          <cell r="B3405">
            <v>236515</v>
          </cell>
          <cell r="C3405" t="str">
            <v>Closed Acc Int Off-Shore $ Term                             236515</v>
          </cell>
          <cell r="D3405">
            <v>0</v>
          </cell>
          <cell r="E3405">
            <v>0</v>
          </cell>
          <cell r="F3405">
            <v>0</v>
          </cell>
          <cell r="G3405">
            <v>0</v>
          </cell>
          <cell r="H3405">
            <v>0</v>
          </cell>
          <cell r="I3405">
            <v>0</v>
          </cell>
          <cell r="J3405">
            <v>0</v>
          </cell>
          <cell r="K3405">
            <v>0</v>
          </cell>
        </row>
        <row r="3406">
          <cell r="B3406">
            <v>236540</v>
          </cell>
          <cell r="C3406" t="str">
            <v>Accrued Int Broker Cd'S                                     236540</v>
          </cell>
          <cell r="D3406">
            <v>1516574.68</v>
          </cell>
          <cell r="E3406">
            <v>1516574.68</v>
          </cell>
          <cell r="F3406">
            <v>0</v>
          </cell>
          <cell r="G3406">
            <v>0</v>
          </cell>
          <cell r="H3406">
            <v>0</v>
          </cell>
          <cell r="I3406">
            <v>0</v>
          </cell>
          <cell r="J3406">
            <v>0</v>
          </cell>
          <cell r="K3406">
            <v>1516574.68</v>
          </cell>
        </row>
        <row r="3407">
          <cell r="B3407">
            <v>236542</v>
          </cell>
          <cell r="C3407" t="str">
            <v>Acc Int Mm -Merril                                          236542</v>
          </cell>
          <cell r="D3407">
            <v>3884.26</v>
          </cell>
          <cell r="E3407">
            <v>3884.26</v>
          </cell>
          <cell r="F3407">
            <v>0</v>
          </cell>
          <cell r="G3407">
            <v>0</v>
          </cell>
          <cell r="H3407">
            <v>0</v>
          </cell>
          <cell r="I3407">
            <v>0</v>
          </cell>
          <cell r="J3407">
            <v>0</v>
          </cell>
          <cell r="K3407">
            <v>3884.26</v>
          </cell>
        </row>
        <row r="3408">
          <cell r="B3408">
            <v>236560</v>
          </cell>
          <cell r="C3408" t="str">
            <v>Closed Interest Payable -                                   236560</v>
          </cell>
          <cell r="D3408">
            <v>0</v>
          </cell>
          <cell r="E3408">
            <v>0</v>
          </cell>
          <cell r="F3408">
            <v>0</v>
          </cell>
          <cell r="G3408">
            <v>0</v>
          </cell>
          <cell r="H3408">
            <v>0</v>
          </cell>
          <cell r="I3408">
            <v>0</v>
          </cell>
          <cell r="J3408">
            <v>0</v>
          </cell>
          <cell r="K3408">
            <v>0</v>
          </cell>
        </row>
        <row r="3409">
          <cell r="B3409">
            <v>236561</v>
          </cell>
          <cell r="C3409" t="str">
            <v>Closed Accrued Int Time -                                   236561</v>
          </cell>
          <cell r="D3409">
            <v>0</v>
          </cell>
          <cell r="E3409">
            <v>0</v>
          </cell>
          <cell r="F3409">
            <v>0</v>
          </cell>
          <cell r="G3409">
            <v>0</v>
          </cell>
          <cell r="H3409">
            <v>0</v>
          </cell>
          <cell r="I3409">
            <v>0</v>
          </cell>
          <cell r="J3409">
            <v>0</v>
          </cell>
          <cell r="K3409">
            <v>0</v>
          </cell>
        </row>
        <row r="3410">
          <cell r="B3410">
            <v>236563</v>
          </cell>
          <cell r="C3410" t="str">
            <v>Accr Int Save Application                                   236563</v>
          </cell>
          <cell r="D3410">
            <v>0</v>
          </cell>
          <cell r="E3410">
            <v>0</v>
          </cell>
          <cell r="F3410">
            <v>0</v>
          </cell>
          <cell r="G3410">
            <v>0</v>
          </cell>
          <cell r="H3410">
            <v>0</v>
          </cell>
          <cell r="I3410">
            <v>0</v>
          </cell>
          <cell r="J3410">
            <v>0</v>
          </cell>
          <cell r="K3410">
            <v>0</v>
          </cell>
        </row>
        <row r="3411">
          <cell r="B3411">
            <v>236565</v>
          </cell>
          <cell r="C3411" t="str">
            <v>Invest Cd Int Accrual                                       236565</v>
          </cell>
          <cell r="D3411">
            <v>46017.01</v>
          </cell>
          <cell r="E3411">
            <v>46017.01</v>
          </cell>
          <cell r="F3411">
            <v>0</v>
          </cell>
          <cell r="G3411">
            <v>0</v>
          </cell>
          <cell r="H3411">
            <v>0</v>
          </cell>
          <cell r="I3411">
            <v>0</v>
          </cell>
          <cell r="J3411">
            <v>0</v>
          </cell>
          <cell r="K3411">
            <v>46017.01</v>
          </cell>
        </row>
        <row r="3412">
          <cell r="B3412">
            <v>236570</v>
          </cell>
          <cell r="C3412" t="str">
            <v>Mtg Accr Int On Escrow                                      236570</v>
          </cell>
          <cell r="D3412">
            <v>470.05</v>
          </cell>
          <cell r="E3412">
            <v>470.05</v>
          </cell>
          <cell r="F3412">
            <v>0</v>
          </cell>
          <cell r="G3412">
            <v>0</v>
          </cell>
          <cell r="H3412">
            <v>0</v>
          </cell>
          <cell r="I3412">
            <v>0</v>
          </cell>
          <cell r="J3412">
            <v>0</v>
          </cell>
          <cell r="K3412">
            <v>470.05</v>
          </cell>
        </row>
        <row r="3413">
          <cell r="B3413">
            <v>236577</v>
          </cell>
          <cell r="C3413" t="str">
            <v>Accrued Int Escrow Afs-Ne                                   236577</v>
          </cell>
          <cell r="D3413">
            <v>0</v>
          </cell>
          <cell r="E3413">
            <v>0</v>
          </cell>
          <cell r="F3413">
            <v>0</v>
          </cell>
          <cell r="G3413">
            <v>0</v>
          </cell>
          <cell r="H3413">
            <v>0</v>
          </cell>
          <cell r="I3413">
            <v>0</v>
          </cell>
          <cell r="J3413">
            <v>0</v>
          </cell>
          <cell r="K3413">
            <v>0</v>
          </cell>
        </row>
        <row r="3414">
          <cell r="B3414">
            <v>236580</v>
          </cell>
          <cell r="C3414" t="str">
            <v>Accrued Int Cm Cdars Cds                                    236580</v>
          </cell>
          <cell r="D3414">
            <v>100507.92</v>
          </cell>
          <cell r="E3414">
            <v>100507.92</v>
          </cell>
          <cell r="F3414">
            <v>0</v>
          </cell>
          <cell r="G3414">
            <v>0</v>
          </cell>
          <cell r="H3414">
            <v>0</v>
          </cell>
          <cell r="I3414">
            <v>0</v>
          </cell>
          <cell r="J3414">
            <v>0</v>
          </cell>
          <cell r="K3414">
            <v>100507.92</v>
          </cell>
        </row>
        <row r="3415">
          <cell r="B3415">
            <v>236582</v>
          </cell>
          <cell r="C3415" t="str">
            <v>Accre Int Fin Fin Usa &amp; Oth                                 236582</v>
          </cell>
          <cell r="D3415">
            <v>1765127.75</v>
          </cell>
          <cell r="E3415">
            <v>1765127.75</v>
          </cell>
          <cell r="F3415">
            <v>0</v>
          </cell>
          <cell r="G3415">
            <v>0</v>
          </cell>
          <cell r="H3415">
            <v>0</v>
          </cell>
          <cell r="I3415">
            <v>0</v>
          </cell>
          <cell r="J3415">
            <v>0</v>
          </cell>
          <cell r="K3415">
            <v>1765127.75</v>
          </cell>
        </row>
        <row r="3416">
          <cell r="B3416">
            <v>236584</v>
          </cell>
          <cell r="C3416" t="str">
            <v>Accr Int Ret &amp; Com Us/Oth                                   236584</v>
          </cell>
          <cell r="D3416">
            <v>6411068.7599999998</v>
          </cell>
          <cell r="E3416">
            <v>6411068.7599999998</v>
          </cell>
          <cell r="F3416">
            <v>0</v>
          </cell>
          <cell r="G3416">
            <v>0</v>
          </cell>
          <cell r="H3416">
            <v>0</v>
          </cell>
          <cell r="I3416">
            <v>0</v>
          </cell>
          <cell r="J3416">
            <v>0</v>
          </cell>
          <cell r="K3416">
            <v>6411068.7599999998</v>
          </cell>
        </row>
        <row r="3417">
          <cell r="B3417">
            <v>236585</v>
          </cell>
          <cell r="C3417" t="str">
            <v>Accru Int Government                                        236585</v>
          </cell>
          <cell r="D3417">
            <v>478941.39</v>
          </cell>
          <cell r="E3417">
            <v>478941.39</v>
          </cell>
          <cell r="F3417">
            <v>0</v>
          </cell>
          <cell r="G3417">
            <v>0</v>
          </cell>
          <cell r="H3417">
            <v>0</v>
          </cell>
          <cell r="I3417">
            <v>0</v>
          </cell>
          <cell r="J3417">
            <v>0</v>
          </cell>
          <cell r="K3417">
            <v>478941.39</v>
          </cell>
        </row>
        <row r="3418">
          <cell r="B3418">
            <v>236589</v>
          </cell>
          <cell r="C3418" t="str">
            <v>Accru Int Government                                        236589</v>
          </cell>
          <cell r="D3418">
            <v>0</v>
          </cell>
          <cell r="E3418">
            <v>0</v>
          </cell>
          <cell r="F3418">
            <v>0</v>
          </cell>
          <cell r="G3418">
            <v>0</v>
          </cell>
          <cell r="H3418">
            <v>0</v>
          </cell>
          <cell r="I3418">
            <v>0</v>
          </cell>
          <cell r="J3418">
            <v>0</v>
          </cell>
          <cell r="K3418">
            <v>0</v>
          </cell>
        </row>
        <row r="3419">
          <cell r="B3419">
            <v>236590</v>
          </cell>
          <cell r="C3419" t="str">
            <v>Comm Pybl - Mm-Merril L                                     236590</v>
          </cell>
          <cell r="D3419">
            <v>0</v>
          </cell>
          <cell r="E3419">
            <v>0</v>
          </cell>
          <cell r="F3419">
            <v>0</v>
          </cell>
          <cell r="G3419">
            <v>0</v>
          </cell>
          <cell r="H3419">
            <v>0</v>
          </cell>
          <cell r="I3419">
            <v>0</v>
          </cell>
          <cell r="J3419">
            <v>0</v>
          </cell>
          <cell r="K3419">
            <v>0</v>
          </cell>
        </row>
        <row r="3420">
          <cell r="B3420">
            <v>236990</v>
          </cell>
          <cell r="C3420" t="str">
            <v>Trust Pref Iv-Acc Int Pay                                   236990</v>
          </cell>
          <cell r="D3420">
            <v>0</v>
          </cell>
          <cell r="E3420">
            <v>0</v>
          </cell>
          <cell r="F3420">
            <v>0</v>
          </cell>
          <cell r="G3420">
            <v>0</v>
          </cell>
          <cell r="H3420">
            <v>0</v>
          </cell>
          <cell r="I3420">
            <v>0</v>
          </cell>
          <cell r="J3420">
            <v>0</v>
          </cell>
          <cell r="K3420">
            <v>0</v>
          </cell>
        </row>
        <row r="3421">
          <cell r="B3421">
            <v>262028</v>
          </cell>
          <cell r="C3421" t="str">
            <v>Closed Interest In Proces                                   262028</v>
          </cell>
          <cell r="D3421">
            <v>0</v>
          </cell>
          <cell r="E3421">
            <v>0</v>
          </cell>
          <cell r="F3421">
            <v>0</v>
          </cell>
          <cell r="G3421">
            <v>0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</row>
        <row r="3422">
          <cell r="B3422">
            <v>236591</v>
          </cell>
          <cell r="C3422" t="str">
            <v>Accru Int Deposits Fin Other Spain                          236591</v>
          </cell>
          <cell r="D3422">
            <v>0</v>
          </cell>
          <cell r="E3422">
            <v>0</v>
          </cell>
          <cell r="F3422">
            <v>0</v>
          </cell>
          <cell r="G3422">
            <v>0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</row>
        <row r="3423">
          <cell r="B3423">
            <v>236587</v>
          </cell>
          <cell r="C3423" t="str">
            <v>Accru Int Cd Fin Oth Spain                                  236587</v>
          </cell>
          <cell r="D3423">
            <v>0</v>
          </cell>
          <cell r="E3423">
            <v>0</v>
          </cell>
          <cell r="F3423">
            <v>0</v>
          </cell>
          <cell r="G3423">
            <v>0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</row>
        <row r="3424">
          <cell r="B3424">
            <v>236581</v>
          </cell>
          <cell r="C3424" t="str">
            <v>Accre Int Fin Spain 581                                     236581</v>
          </cell>
          <cell r="D3424">
            <v>0</v>
          </cell>
          <cell r="E3424">
            <v>0</v>
          </cell>
          <cell r="F3424">
            <v>0</v>
          </cell>
          <cell r="G3424">
            <v>0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</row>
        <row r="3425">
          <cell r="B3425">
            <v>236583</v>
          </cell>
          <cell r="C3425" t="str">
            <v>Accru Int Retail &amp; Com Sp                                   236583</v>
          </cell>
          <cell r="D3425">
            <v>432.59</v>
          </cell>
          <cell r="E3425">
            <v>432.59</v>
          </cell>
          <cell r="F3425">
            <v>0</v>
          </cell>
          <cell r="G3425">
            <v>0</v>
          </cell>
          <cell r="H3425">
            <v>0</v>
          </cell>
          <cell r="I3425">
            <v>0</v>
          </cell>
          <cell r="J3425">
            <v>0</v>
          </cell>
          <cell r="K3425">
            <v>432.59</v>
          </cell>
        </row>
        <row r="3426">
          <cell r="B3426" t="str">
            <v>R_CG1a_3645</v>
          </cell>
          <cell r="C3426" t="str">
            <v>Interest Accrued And Unpaid On Dep                          R_CG1a_3645</v>
          </cell>
          <cell r="D3426">
            <v>10729536.4</v>
          </cell>
          <cell r="E3426">
            <v>10729536.4</v>
          </cell>
          <cell r="F3426">
            <v>0</v>
          </cell>
          <cell r="G3426">
            <v>0</v>
          </cell>
          <cell r="H3426">
            <v>0</v>
          </cell>
          <cell r="I3426">
            <v>0</v>
          </cell>
          <cell r="J3426">
            <v>0</v>
          </cell>
          <cell r="K3426">
            <v>10729536.4</v>
          </cell>
        </row>
        <row r="3427">
          <cell r="B3427">
            <v>221060</v>
          </cell>
          <cell r="C3427" t="str">
            <v>Svrn Benefits-Reserve                                       221060</v>
          </cell>
          <cell r="D3427">
            <v>15614398.76</v>
          </cell>
          <cell r="E3427">
            <v>15617780.529999999</v>
          </cell>
          <cell r="F3427">
            <v>0</v>
          </cell>
          <cell r="G3427">
            <v>0</v>
          </cell>
          <cell r="H3427">
            <v>0</v>
          </cell>
          <cell r="I3427">
            <v>0</v>
          </cell>
          <cell r="J3427">
            <v>0</v>
          </cell>
          <cell r="K3427">
            <v>15617780.529999999</v>
          </cell>
        </row>
        <row r="3428">
          <cell r="B3428">
            <v>226673</v>
          </cell>
          <cell r="C3428" t="str">
            <v>Acc Int Interco Bor Iccr                                    226673</v>
          </cell>
          <cell r="D3428">
            <v>0</v>
          </cell>
          <cell r="E3428">
            <v>0</v>
          </cell>
          <cell r="F3428">
            <v>0</v>
          </cell>
          <cell r="G3428">
            <v>0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</row>
        <row r="3429">
          <cell r="B3429">
            <v>229925</v>
          </cell>
          <cell r="C3429" t="str">
            <v>Minorit Int Pay C Pec Bk                                    229925</v>
          </cell>
          <cell r="D3429">
            <v>0</v>
          </cell>
          <cell r="E3429">
            <v>0</v>
          </cell>
          <cell r="F3429">
            <v>0</v>
          </cell>
          <cell r="G3429">
            <v>0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</row>
        <row r="3430">
          <cell r="B3430">
            <v>229926</v>
          </cell>
          <cell r="C3430" t="str">
            <v>Minority Int Pay Reit                                       229926</v>
          </cell>
          <cell r="D3430">
            <v>0</v>
          </cell>
          <cell r="E3430">
            <v>0</v>
          </cell>
          <cell r="F3430">
            <v>0</v>
          </cell>
          <cell r="G3430">
            <v>0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</row>
        <row r="3431">
          <cell r="B3431">
            <v>229927</v>
          </cell>
          <cell r="C3431" t="str">
            <v>Minority Int Pay Soc Bank                                   229927</v>
          </cell>
          <cell r="D3431">
            <v>0</v>
          </cell>
          <cell r="E3431">
            <v>0</v>
          </cell>
          <cell r="F3431">
            <v>0</v>
          </cell>
          <cell r="G3431">
            <v>0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</row>
        <row r="3432">
          <cell r="B3432">
            <v>230500</v>
          </cell>
          <cell r="C3432" t="str">
            <v>Acc Int On Bank Sub Debt                                    230500</v>
          </cell>
          <cell r="D3432">
            <v>14704861.1</v>
          </cell>
          <cell r="E3432">
            <v>14704861.1</v>
          </cell>
          <cell r="F3432">
            <v>0</v>
          </cell>
          <cell r="G3432">
            <v>0</v>
          </cell>
          <cell r="H3432">
            <v>0</v>
          </cell>
          <cell r="I3432">
            <v>0</v>
          </cell>
          <cell r="J3432">
            <v>0</v>
          </cell>
          <cell r="K3432">
            <v>14704861.1</v>
          </cell>
        </row>
        <row r="3433">
          <cell r="B3433">
            <v>231503</v>
          </cell>
          <cell r="C3433" t="str">
            <v>Closed Pre Ms Accrued Expense                               231503</v>
          </cell>
          <cell r="D3433">
            <v>0</v>
          </cell>
          <cell r="E3433">
            <v>0</v>
          </cell>
          <cell r="F3433">
            <v>0</v>
          </cell>
          <cell r="G3433">
            <v>0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</row>
        <row r="3434">
          <cell r="B3434">
            <v>231504</v>
          </cell>
          <cell r="C3434" t="str">
            <v>Accrued Rent                                                231504</v>
          </cell>
          <cell r="D3434">
            <v>0</v>
          </cell>
          <cell r="E3434">
            <v>0</v>
          </cell>
          <cell r="F3434">
            <v>2722565.61</v>
          </cell>
          <cell r="G3434">
            <v>0</v>
          </cell>
          <cell r="H3434">
            <v>0</v>
          </cell>
          <cell r="I3434">
            <v>2722565.61</v>
          </cell>
          <cell r="J3434">
            <v>0</v>
          </cell>
          <cell r="K3434">
            <v>2722565.61</v>
          </cell>
        </row>
        <row r="3435">
          <cell r="B3435">
            <v>231507</v>
          </cell>
          <cell r="C3435" t="str">
            <v>Rent Accrual                                                231507</v>
          </cell>
          <cell r="D3435">
            <v>4474699.0199999996</v>
          </cell>
          <cell r="E3435">
            <v>4474699.0199999996</v>
          </cell>
          <cell r="F3435">
            <v>0</v>
          </cell>
          <cell r="G3435">
            <v>0</v>
          </cell>
          <cell r="H3435">
            <v>0</v>
          </cell>
          <cell r="I3435">
            <v>0</v>
          </cell>
          <cell r="J3435">
            <v>0</v>
          </cell>
          <cell r="K3435">
            <v>4474699.0199999996</v>
          </cell>
        </row>
        <row r="3436">
          <cell r="B3436">
            <v>231508</v>
          </cell>
          <cell r="C3436" t="str">
            <v>Vacancy Loss Accruals                                       231508</v>
          </cell>
          <cell r="D3436">
            <v>8242906</v>
          </cell>
          <cell r="E3436">
            <v>8242906</v>
          </cell>
          <cell r="F3436">
            <v>0</v>
          </cell>
          <cell r="G3436">
            <v>0</v>
          </cell>
          <cell r="H3436">
            <v>0</v>
          </cell>
          <cell r="I3436">
            <v>0</v>
          </cell>
          <cell r="J3436">
            <v>0</v>
          </cell>
          <cell r="K3436">
            <v>8242906</v>
          </cell>
        </row>
        <row r="3437">
          <cell r="B3437">
            <v>231510</v>
          </cell>
          <cell r="C3437" t="str">
            <v>Accrued Expense                                             231510</v>
          </cell>
          <cell r="D3437">
            <v>65513951.609999999</v>
          </cell>
          <cell r="E3437">
            <v>74615026.459999993</v>
          </cell>
          <cell r="F3437">
            <v>37705406.789999999</v>
          </cell>
          <cell r="G3437">
            <v>0</v>
          </cell>
          <cell r="H3437">
            <v>0</v>
          </cell>
          <cell r="I3437">
            <v>37705406.789999999</v>
          </cell>
          <cell r="J3437">
            <v>0</v>
          </cell>
          <cell r="K3437">
            <v>112320433.25</v>
          </cell>
        </row>
        <row r="3438">
          <cell r="B3438">
            <v>231511</v>
          </cell>
          <cell r="C3438" t="str">
            <v>Fdic Insurance Payable                                      231511</v>
          </cell>
          <cell r="D3438">
            <v>14665758.74</v>
          </cell>
          <cell r="E3438">
            <v>14665758.74</v>
          </cell>
          <cell r="F3438">
            <v>0</v>
          </cell>
          <cell r="G3438">
            <v>0</v>
          </cell>
          <cell r="H3438">
            <v>0</v>
          </cell>
          <cell r="I3438">
            <v>0</v>
          </cell>
          <cell r="J3438">
            <v>0</v>
          </cell>
          <cell r="K3438">
            <v>14665758.74</v>
          </cell>
        </row>
        <row r="3439">
          <cell r="B3439">
            <v>231518</v>
          </cell>
          <cell r="C3439" t="str">
            <v>Accrd Aquanima Inv Payble                                   231518</v>
          </cell>
          <cell r="D3439">
            <v>950000</v>
          </cell>
          <cell r="E3439">
            <v>950000</v>
          </cell>
          <cell r="F3439">
            <v>0</v>
          </cell>
          <cell r="G3439">
            <v>0</v>
          </cell>
          <cell r="H3439">
            <v>0</v>
          </cell>
          <cell r="I3439">
            <v>0</v>
          </cell>
          <cell r="J3439">
            <v>0</v>
          </cell>
          <cell r="K3439">
            <v>950000</v>
          </cell>
        </row>
        <row r="3440">
          <cell r="B3440">
            <v>231522</v>
          </cell>
          <cell r="C3440" t="str">
            <v>Acc Int Sdic Borrowing                                      231522</v>
          </cell>
          <cell r="D3440">
            <v>0</v>
          </cell>
          <cell r="E3440">
            <v>0</v>
          </cell>
          <cell r="F3440">
            <v>0</v>
          </cell>
          <cell r="G3440">
            <v>0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</row>
        <row r="3441">
          <cell r="B3441">
            <v>231525</v>
          </cell>
          <cell r="C3441" t="str">
            <v>Accrued Expense Other                                       231525</v>
          </cell>
          <cell r="D3441">
            <v>25986649.100000001</v>
          </cell>
          <cell r="E3441">
            <v>27155783.860000003</v>
          </cell>
          <cell r="F3441">
            <v>0</v>
          </cell>
          <cell r="G3441">
            <v>0</v>
          </cell>
          <cell r="H3441">
            <v>0</v>
          </cell>
          <cell r="I3441">
            <v>0</v>
          </cell>
          <cell r="J3441">
            <v>0</v>
          </cell>
          <cell r="K3441">
            <v>27155783.860000003</v>
          </cell>
        </row>
        <row r="3442">
          <cell r="B3442">
            <v>231526</v>
          </cell>
          <cell r="C3442" t="str">
            <v>Interco Payable Bank-7708                                   231526</v>
          </cell>
          <cell r="D3442">
            <v>0</v>
          </cell>
          <cell r="E3442">
            <v>0</v>
          </cell>
          <cell r="F3442">
            <v>0</v>
          </cell>
          <cell r="G3442">
            <v>0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</row>
        <row r="3443">
          <cell r="B3443">
            <v>231527</v>
          </cell>
          <cell r="C3443" t="str">
            <v>Elim Interco Sov                                            231527</v>
          </cell>
          <cell r="D3443">
            <v>-16105</v>
          </cell>
          <cell r="E3443">
            <v>-16105</v>
          </cell>
          <cell r="F3443">
            <v>0</v>
          </cell>
          <cell r="G3443">
            <v>0</v>
          </cell>
          <cell r="H3443">
            <v>0</v>
          </cell>
          <cell r="I3443">
            <v>0</v>
          </cell>
          <cell r="J3443">
            <v>0</v>
          </cell>
          <cell r="K3443">
            <v>-16105</v>
          </cell>
        </row>
        <row r="3444">
          <cell r="B3444">
            <v>231528</v>
          </cell>
          <cell r="C3444" t="str">
            <v>Intercompany Payable Bank                                   231528</v>
          </cell>
          <cell r="D3444">
            <v>17105</v>
          </cell>
          <cell r="E3444">
            <v>17105</v>
          </cell>
          <cell r="F3444">
            <v>0</v>
          </cell>
          <cell r="G3444">
            <v>0</v>
          </cell>
          <cell r="H3444">
            <v>0</v>
          </cell>
          <cell r="I3444">
            <v>0</v>
          </cell>
          <cell r="J3444">
            <v>0</v>
          </cell>
          <cell r="K3444">
            <v>17105</v>
          </cell>
        </row>
        <row r="3445">
          <cell r="B3445">
            <v>231529</v>
          </cell>
          <cell r="C3445" t="str">
            <v>Due To Shusa                                                231529</v>
          </cell>
          <cell r="D3445">
            <v>0</v>
          </cell>
          <cell r="E3445">
            <v>0</v>
          </cell>
          <cell r="F3445">
            <v>0</v>
          </cell>
          <cell r="G3445">
            <v>0</v>
          </cell>
          <cell r="H3445">
            <v>0</v>
          </cell>
          <cell r="I3445">
            <v>0</v>
          </cell>
          <cell r="J3445">
            <v>0</v>
          </cell>
          <cell r="K3445">
            <v>0</v>
          </cell>
        </row>
        <row r="3446">
          <cell r="B3446">
            <v>231530</v>
          </cell>
          <cell r="C3446" t="str">
            <v>Lease Loans In Process                                      231530</v>
          </cell>
          <cell r="D3446">
            <v>0</v>
          </cell>
          <cell r="E3446">
            <v>0</v>
          </cell>
          <cell r="F3446">
            <v>0</v>
          </cell>
          <cell r="G3446">
            <v>0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</row>
        <row r="3447">
          <cell r="B3447">
            <v>231540</v>
          </cell>
          <cell r="C3447" t="str">
            <v>A/P Lessor Cashflow Vehic                                   231540</v>
          </cell>
          <cell r="D3447">
            <v>558130.39</v>
          </cell>
          <cell r="E3447">
            <v>558130.39</v>
          </cell>
          <cell r="F3447">
            <v>0</v>
          </cell>
          <cell r="G3447">
            <v>0</v>
          </cell>
          <cell r="H3447">
            <v>0</v>
          </cell>
          <cell r="I3447">
            <v>0</v>
          </cell>
          <cell r="J3447">
            <v>0</v>
          </cell>
          <cell r="K3447">
            <v>558130.39</v>
          </cell>
        </row>
        <row r="3448">
          <cell r="B3448">
            <v>231550</v>
          </cell>
          <cell r="C3448" t="str">
            <v>Reit Inter Co                                               231550</v>
          </cell>
          <cell r="D3448">
            <v>1000772.98</v>
          </cell>
          <cell r="E3448">
            <v>1000772.98</v>
          </cell>
          <cell r="F3448">
            <v>0</v>
          </cell>
          <cell r="G3448">
            <v>0</v>
          </cell>
          <cell r="H3448">
            <v>0</v>
          </cell>
          <cell r="I3448">
            <v>0</v>
          </cell>
          <cell r="J3448">
            <v>0</v>
          </cell>
          <cell r="K3448">
            <v>1000772.98</v>
          </cell>
        </row>
        <row r="3449">
          <cell r="B3449">
            <v>231551</v>
          </cell>
          <cell r="C3449" t="str">
            <v>Elim Interco From Soverei                                   231551</v>
          </cell>
          <cell r="D3449">
            <v>-1000772.98</v>
          </cell>
          <cell r="E3449">
            <v>-1000772.98</v>
          </cell>
          <cell r="F3449">
            <v>0</v>
          </cell>
          <cell r="G3449">
            <v>0</v>
          </cell>
          <cell r="H3449">
            <v>0</v>
          </cell>
          <cell r="I3449">
            <v>0</v>
          </cell>
          <cell r="J3449">
            <v>0</v>
          </cell>
          <cell r="K3449">
            <v>-1000772.98</v>
          </cell>
        </row>
        <row r="3450">
          <cell r="B3450">
            <v>231552</v>
          </cell>
          <cell r="C3450" t="str">
            <v>Elimin Interco Sfg                                          231552</v>
          </cell>
          <cell r="D3450">
            <v>-1000</v>
          </cell>
          <cell r="E3450">
            <v>-1000</v>
          </cell>
          <cell r="F3450">
            <v>0</v>
          </cell>
          <cell r="G3450">
            <v>0</v>
          </cell>
          <cell r="H3450">
            <v>0</v>
          </cell>
          <cell r="I3450">
            <v>0</v>
          </cell>
          <cell r="J3450">
            <v>0</v>
          </cell>
          <cell r="K3450">
            <v>-1000</v>
          </cell>
        </row>
        <row r="3451">
          <cell r="B3451">
            <v>231553</v>
          </cell>
          <cell r="C3451" t="str">
            <v>Due From Sov - 2003                                         231553</v>
          </cell>
          <cell r="D3451">
            <v>0</v>
          </cell>
          <cell r="E3451">
            <v>0</v>
          </cell>
          <cell r="F3451">
            <v>0</v>
          </cell>
          <cell r="G3451">
            <v>0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</row>
        <row r="3452">
          <cell r="B3452">
            <v>231562</v>
          </cell>
          <cell r="C3452" t="str">
            <v>Pay Sov Bank Accrue Com                                     231562</v>
          </cell>
          <cell r="D3452">
            <v>0</v>
          </cell>
          <cell r="E3452">
            <v>0</v>
          </cell>
          <cell r="F3452">
            <v>0</v>
          </cell>
          <cell r="G3452">
            <v>0</v>
          </cell>
          <cell r="H3452">
            <v>0</v>
          </cell>
          <cell r="I3452">
            <v>0</v>
          </cell>
          <cell r="J3452">
            <v>0</v>
          </cell>
          <cell r="K3452">
            <v>0</v>
          </cell>
        </row>
        <row r="3453">
          <cell r="B3453">
            <v>231563</v>
          </cell>
          <cell r="C3453" t="str">
            <v>Due From Sov - 3074                                         231563</v>
          </cell>
          <cell r="D3453">
            <v>0</v>
          </cell>
          <cell r="E3453">
            <v>0</v>
          </cell>
          <cell r="F3453">
            <v>0</v>
          </cell>
          <cell r="G3453">
            <v>0</v>
          </cell>
          <cell r="H3453">
            <v>0</v>
          </cell>
          <cell r="I3453">
            <v>0</v>
          </cell>
          <cell r="J3453">
            <v>0</v>
          </cell>
          <cell r="K3453">
            <v>0</v>
          </cell>
        </row>
        <row r="3454">
          <cell r="B3454">
            <v>231564</v>
          </cell>
          <cell r="C3454" t="str">
            <v>Pay Sov Bank Cash Com Rec                                   231564</v>
          </cell>
          <cell r="D3454">
            <v>0</v>
          </cell>
          <cell r="E3454">
            <v>0</v>
          </cell>
          <cell r="F3454">
            <v>0</v>
          </cell>
          <cell r="G3454">
            <v>0</v>
          </cell>
          <cell r="H3454">
            <v>0</v>
          </cell>
          <cell r="I3454">
            <v>0</v>
          </cell>
          <cell r="J3454">
            <v>0</v>
          </cell>
          <cell r="K3454">
            <v>0</v>
          </cell>
        </row>
        <row r="3455">
          <cell r="B3455">
            <v>231565</v>
          </cell>
          <cell r="C3455" t="str">
            <v>Interco Payable - Shusa                                     231565</v>
          </cell>
          <cell r="D3455">
            <v>58414110.149999999</v>
          </cell>
          <cell r="E3455">
            <v>0</v>
          </cell>
          <cell r="F3455">
            <v>0</v>
          </cell>
          <cell r="G3455">
            <v>0</v>
          </cell>
          <cell r="H3455">
            <v>0</v>
          </cell>
          <cell r="I3455">
            <v>0</v>
          </cell>
          <cell r="J3455">
            <v>0</v>
          </cell>
          <cell r="K3455">
            <v>0</v>
          </cell>
        </row>
        <row r="3456">
          <cell r="B3456">
            <v>231566</v>
          </cell>
          <cell r="C3456" t="str">
            <v>Interco Non Current Pay                                     231566</v>
          </cell>
          <cell r="D3456">
            <v>140018613.87</v>
          </cell>
          <cell r="E3456">
            <v>0</v>
          </cell>
          <cell r="F3456">
            <v>0</v>
          </cell>
          <cell r="G3456">
            <v>0</v>
          </cell>
          <cell r="H3456">
            <v>0</v>
          </cell>
          <cell r="I3456">
            <v>0</v>
          </cell>
          <cell r="J3456">
            <v>0</v>
          </cell>
          <cell r="K3456">
            <v>0</v>
          </cell>
        </row>
        <row r="3457">
          <cell r="B3457">
            <v>231580</v>
          </cell>
          <cell r="C3457" t="str">
            <v>Currnt Tax Payble 7037                                      231580</v>
          </cell>
          <cell r="D3457">
            <v>0</v>
          </cell>
          <cell r="E3457">
            <v>0</v>
          </cell>
          <cell r="F3457">
            <v>0</v>
          </cell>
          <cell r="G3457">
            <v>0</v>
          </cell>
          <cell r="H3457">
            <v>0</v>
          </cell>
          <cell r="I3457">
            <v>0</v>
          </cell>
          <cell r="J3457">
            <v>0</v>
          </cell>
          <cell r="K3457">
            <v>0</v>
          </cell>
        </row>
        <row r="3458">
          <cell r="B3458">
            <v>231586</v>
          </cell>
          <cell r="C3458" t="str">
            <v>Current Tax Payable 7047                                    231586</v>
          </cell>
          <cell r="D3458">
            <v>0</v>
          </cell>
          <cell r="E3458">
            <v>0</v>
          </cell>
          <cell r="F3458">
            <v>0</v>
          </cell>
          <cell r="G3458">
            <v>0</v>
          </cell>
          <cell r="H3458">
            <v>0</v>
          </cell>
          <cell r="I3458">
            <v>0</v>
          </cell>
          <cell r="J3458">
            <v>0</v>
          </cell>
          <cell r="K3458">
            <v>0</v>
          </cell>
        </row>
        <row r="3459">
          <cell r="B3459">
            <v>231590</v>
          </cell>
          <cell r="C3459" t="str">
            <v>Current Tax Payable 7037                                    231590</v>
          </cell>
          <cell r="D3459">
            <v>0</v>
          </cell>
          <cell r="E3459">
            <v>0</v>
          </cell>
          <cell r="F3459">
            <v>0</v>
          </cell>
          <cell r="G3459">
            <v>0</v>
          </cell>
          <cell r="H3459">
            <v>0</v>
          </cell>
          <cell r="I3459">
            <v>0</v>
          </cell>
          <cell r="J3459">
            <v>0</v>
          </cell>
          <cell r="K3459">
            <v>0</v>
          </cell>
        </row>
        <row r="3460">
          <cell r="B3460">
            <v>231591</v>
          </cell>
          <cell r="C3460" t="str">
            <v>Current Tax Payable 7030                                    231591</v>
          </cell>
          <cell r="D3460">
            <v>0</v>
          </cell>
          <cell r="E3460">
            <v>0</v>
          </cell>
          <cell r="F3460">
            <v>0</v>
          </cell>
          <cell r="G3460">
            <v>0</v>
          </cell>
          <cell r="H3460">
            <v>0</v>
          </cell>
          <cell r="I3460">
            <v>0</v>
          </cell>
          <cell r="J3460">
            <v>0</v>
          </cell>
          <cell r="K3460">
            <v>0</v>
          </cell>
        </row>
        <row r="3461">
          <cell r="B3461">
            <v>231594</v>
          </cell>
          <cell r="C3461" t="str">
            <v>Current Tax Payable 2009                                    231594</v>
          </cell>
          <cell r="D3461">
            <v>0</v>
          </cell>
          <cell r="E3461">
            <v>0</v>
          </cell>
          <cell r="F3461">
            <v>0</v>
          </cell>
          <cell r="G3461">
            <v>0</v>
          </cell>
          <cell r="H3461">
            <v>0</v>
          </cell>
          <cell r="I3461">
            <v>0</v>
          </cell>
          <cell r="J3461">
            <v>0</v>
          </cell>
          <cell r="K3461">
            <v>0</v>
          </cell>
        </row>
        <row r="3462">
          <cell r="B3462">
            <v>231597</v>
          </cell>
          <cell r="C3462" t="str">
            <v>Current Tax Payable 6023                                    231597</v>
          </cell>
          <cell r="D3462">
            <v>0</v>
          </cell>
          <cell r="E3462">
            <v>0</v>
          </cell>
          <cell r="F3462">
            <v>0</v>
          </cell>
          <cell r="G3462">
            <v>0</v>
          </cell>
          <cell r="H3462">
            <v>0</v>
          </cell>
          <cell r="I3462">
            <v>0</v>
          </cell>
          <cell r="J3462">
            <v>0</v>
          </cell>
          <cell r="K3462">
            <v>0</v>
          </cell>
        </row>
        <row r="3463">
          <cell r="B3463">
            <v>231607</v>
          </cell>
          <cell r="C3463" t="str">
            <v>Current Tax Payable 7752                                    231607</v>
          </cell>
          <cell r="D3463">
            <v>0</v>
          </cell>
          <cell r="E3463">
            <v>0</v>
          </cell>
          <cell r="F3463">
            <v>0</v>
          </cell>
          <cell r="G3463">
            <v>0</v>
          </cell>
          <cell r="H3463">
            <v>0</v>
          </cell>
          <cell r="I3463">
            <v>0</v>
          </cell>
          <cell r="J3463">
            <v>0</v>
          </cell>
          <cell r="K3463">
            <v>0</v>
          </cell>
        </row>
        <row r="3464">
          <cell r="B3464">
            <v>231609</v>
          </cell>
          <cell r="C3464" t="str">
            <v>Current Tax Payable 6025                                    231609</v>
          </cell>
          <cell r="D3464">
            <v>0</v>
          </cell>
          <cell r="E3464">
            <v>0</v>
          </cell>
          <cell r="F3464">
            <v>0</v>
          </cell>
          <cell r="G3464">
            <v>0</v>
          </cell>
          <cell r="H3464">
            <v>0</v>
          </cell>
          <cell r="I3464">
            <v>0</v>
          </cell>
          <cell r="J3464">
            <v>0</v>
          </cell>
          <cell r="K3464">
            <v>0</v>
          </cell>
        </row>
        <row r="3465">
          <cell r="B3465">
            <v>231610</v>
          </cell>
          <cell r="C3465" t="str">
            <v>Current Tax Payable 3074                                    231610</v>
          </cell>
          <cell r="D3465">
            <v>0</v>
          </cell>
          <cell r="E3465">
            <v>0</v>
          </cell>
          <cell r="F3465">
            <v>0</v>
          </cell>
          <cell r="G3465">
            <v>0</v>
          </cell>
          <cell r="H3465">
            <v>0</v>
          </cell>
          <cell r="I3465">
            <v>0</v>
          </cell>
          <cell r="J3465">
            <v>0</v>
          </cell>
          <cell r="K3465">
            <v>0</v>
          </cell>
        </row>
        <row r="3466">
          <cell r="B3466">
            <v>231617</v>
          </cell>
          <cell r="C3466" t="str">
            <v>Current Tax Payable 7752                                    231617</v>
          </cell>
          <cell r="D3466">
            <v>0</v>
          </cell>
          <cell r="E3466">
            <v>0</v>
          </cell>
          <cell r="F3466">
            <v>0</v>
          </cell>
          <cell r="G3466">
            <v>0</v>
          </cell>
          <cell r="H3466">
            <v>0</v>
          </cell>
          <cell r="I3466">
            <v>0</v>
          </cell>
          <cell r="J3466">
            <v>0</v>
          </cell>
          <cell r="K3466">
            <v>0</v>
          </cell>
        </row>
        <row r="3467">
          <cell r="B3467">
            <v>231621</v>
          </cell>
          <cell r="C3467" t="str">
            <v>Current Tax Pay - 7057                                      231621</v>
          </cell>
          <cell r="D3467">
            <v>0</v>
          </cell>
          <cell r="E3467">
            <v>0</v>
          </cell>
          <cell r="F3467">
            <v>0</v>
          </cell>
          <cell r="G3467">
            <v>0</v>
          </cell>
          <cell r="H3467">
            <v>0</v>
          </cell>
          <cell r="I3467">
            <v>0</v>
          </cell>
          <cell r="J3467">
            <v>0</v>
          </cell>
          <cell r="K3467">
            <v>0</v>
          </cell>
        </row>
        <row r="3468">
          <cell r="B3468">
            <v>231622</v>
          </cell>
          <cell r="C3468" t="str">
            <v>Current Tax Pay - 7768                                      231622</v>
          </cell>
          <cell r="D3468">
            <v>0</v>
          </cell>
          <cell r="E3468">
            <v>0</v>
          </cell>
          <cell r="F3468">
            <v>0</v>
          </cell>
          <cell r="G3468">
            <v>0</v>
          </cell>
          <cell r="H3468">
            <v>0</v>
          </cell>
          <cell r="I3468">
            <v>0</v>
          </cell>
          <cell r="J3468">
            <v>0</v>
          </cell>
          <cell r="K3468">
            <v>0</v>
          </cell>
        </row>
        <row r="3469">
          <cell r="B3469">
            <v>231623</v>
          </cell>
          <cell r="C3469" t="str">
            <v>Current Tax Payable                                         231623</v>
          </cell>
          <cell r="D3469">
            <v>0</v>
          </cell>
          <cell r="E3469">
            <v>0</v>
          </cell>
          <cell r="F3469">
            <v>0</v>
          </cell>
          <cell r="G3469">
            <v>0</v>
          </cell>
          <cell r="H3469">
            <v>0</v>
          </cell>
          <cell r="I3469">
            <v>0</v>
          </cell>
          <cell r="J3469">
            <v>0</v>
          </cell>
          <cell r="K3469">
            <v>0</v>
          </cell>
        </row>
        <row r="3470">
          <cell r="B3470">
            <v>231626</v>
          </cell>
          <cell r="C3470" t="str">
            <v>Current Tax Pay - 7704                                      231626</v>
          </cell>
          <cell r="D3470">
            <v>0</v>
          </cell>
          <cell r="E3470">
            <v>0</v>
          </cell>
          <cell r="F3470">
            <v>0</v>
          </cell>
          <cell r="G3470">
            <v>0</v>
          </cell>
          <cell r="H3470">
            <v>0</v>
          </cell>
          <cell r="I3470">
            <v>0</v>
          </cell>
          <cell r="J3470">
            <v>0</v>
          </cell>
          <cell r="K3470">
            <v>0</v>
          </cell>
        </row>
        <row r="3471">
          <cell r="B3471">
            <v>231627</v>
          </cell>
          <cell r="C3471" t="str">
            <v>Current Tax Pay - 7774                                      231627</v>
          </cell>
          <cell r="D3471">
            <v>0</v>
          </cell>
          <cell r="E3471">
            <v>0</v>
          </cell>
          <cell r="F3471">
            <v>0</v>
          </cell>
          <cell r="G3471">
            <v>0</v>
          </cell>
          <cell r="H3471">
            <v>0</v>
          </cell>
          <cell r="I3471">
            <v>0</v>
          </cell>
          <cell r="J3471">
            <v>0</v>
          </cell>
          <cell r="K3471">
            <v>0</v>
          </cell>
        </row>
        <row r="3472">
          <cell r="B3472">
            <v>231629</v>
          </cell>
          <cell r="C3472" t="str">
            <v>Current Tax Pay - 7029                                      231629</v>
          </cell>
          <cell r="D3472">
            <v>0</v>
          </cell>
          <cell r="E3472">
            <v>0</v>
          </cell>
          <cell r="F3472">
            <v>0</v>
          </cell>
          <cell r="G3472">
            <v>0</v>
          </cell>
          <cell r="H3472">
            <v>0</v>
          </cell>
          <cell r="I3472">
            <v>0</v>
          </cell>
          <cell r="J3472">
            <v>0</v>
          </cell>
          <cell r="K3472">
            <v>0</v>
          </cell>
        </row>
        <row r="3473">
          <cell r="B3473">
            <v>231630</v>
          </cell>
          <cell r="C3473" t="str">
            <v>Current Tax Payable 2003                                    231630</v>
          </cell>
          <cell r="D3473">
            <v>0</v>
          </cell>
          <cell r="E3473">
            <v>0</v>
          </cell>
          <cell r="F3473">
            <v>0</v>
          </cell>
          <cell r="G3473">
            <v>0</v>
          </cell>
          <cell r="H3473">
            <v>0</v>
          </cell>
          <cell r="I3473">
            <v>0</v>
          </cell>
          <cell r="J3473">
            <v>0</v>
          </cell>
          <cell r="K3473">
            <v>0</v>
          </cell>
        </row>
        <row r="3474">
          <cell r="B3474">
            <v>231637</v>
          </cell>
          <cell r="C3474" t="str">
            <v>Currnt Tax Payble 7774                                      231637</v>
          </cell>
          <cell r="D3474">
            <v>0</v>
          </cell>
          <cell r="E3474">
            <v>0</v>
          </cell>
          <cell r="F3474">
            <v>0</v>
          </cell>
          <cell r="G3474">
            <v>0</v>
          </cell>
          <cell r="H3474">
            <v>0</v>
          </cell>
          <cell r="I3474">
            <v>0</v>
          </cell>
          <cell r="J3474">
            <v>0</v>
          </cell>
          <cell r="K3474">
            <v>0</v>
          </cell>
        </row>
        <row r="3475">
          <cell r="B3475">
            <v>231640</v>
          </cell>
          <cell r="C3475" t="str">
            <v>Currnt Tax Payble 7708                                      231640</v>
          </cell>
          <cell r="D3475">
            <v>0</v>
          </cell>
          <cell r="E3475">
            <v>0</v>
          </cell>
          <cell r="F3475">
            <v>0</v>
          </cell>
          <cell r="G3475">
            <v>0</v>
          </cell>
          <cell r="H3475">
            <v>0</v>
          </cell>
          <cell r="I3475">
            <v>0</v>
          </cell>
          <cell r="J3475">
            <v>0</v>
          </cell>
          <cell r="K3475">
            <v>0</v>
          </cell>
        </row>
        <row r="3476">
          <cell r="B3476">
            <v>231650</v>
          </cell>
          <cell r="C3476" t="str">
            <v>Current Tax Payable 7708                                    231650</v>
          </cell>
          <cell r="D3476">
            <v>0</v>
          </cell>
          <cell r="E3476">
            <v>0</v>
          </cell>
          <cell r="F3476">
            <v>0</v>
          </cell>
          <cell r="G3476">
            <v>0</v>
          </cell>
          <cell r="H3476">
            <v>0</v>
          </cell>
          <cell r="I3476">
            <v>0</v>
          </cell>
          <cell r="J3476">
            <v>0</v>
          </cell>
          <cell r="K3476">
            <v>0</v>
          </cell>
        </row>
        <row r="3477">
          <cell r="B3477">
            <v>231651</v>
          </cell>
          <cell r="C3477" t="str">
            <v>Sov Apex Interco Payble                                     231651</v>
          </cell>
          <cell r="D3477">
            <v>0</v>
          </cell>
          <cell r="E3477">
            <v>0</v>
          </cell>
          <cell r="F3477">
            <v>0</v>
          </cell>
          <cell r="G3477">
            <v>0</v>
          </cell>
          <cell r="H3477">
            <v>0</v>
          </cell>
          <cell r="I3477">
            <v>0</v>
          </cell>
          <cell r="J3477">
            <v>0</v>
          </cell>
          <cell r="K3477">
            <v>0</v>
          </cell>
        </row>
        <row r="3478">
          <cell r="B3478">
            <v>231718</v>
          </cell>
          <cell r="C3478" t="str">
            <v>Interco Pay Prn Scdc                                        231718</v>
          </cell>
          <cell r="D3478">
            <v>0</v>
          </cell>
          <cell r="E3478">
            <v>0</v>
          </cell>
          <cell r="F3478">
            <v>0</v>
          </cell>
          <cell r="G3478">
            <v>0</v>
          </cell>
          <cell r="H3478">
            <v>0</v>
          </cell>
          <cell r="I3478">
            <v>0</v>
          </cell>
          <cell r="J3478">
            <v>0</v>
          </cell>
          <cell r="K3478">
            <v>0</v>
          </cell>
        </row>
        <row r="3479">
          <cell r="B3479">
            <v>231740</v>
          </cell>
          <cell r="C3479" t="str">
            <v>Reit Interco Payable                                        231740</v>
          </cell>
          <cell r="D3479">
            <v>0</v>
          </cell>
          <cell r="E3479">
            <v>0</v>
          </cell>
          <cell r="F3479">
            <v>0</v>
          </cell>
          <cell r="G3479">
            <v>0</v>
          </cell>
          <cell r="H3479">
            <v>0</v>
          </cell>
          <cell r="I3479">
            <v>0</v>
          </cell>
          <cell r="J3479">
            <v>0</v>
          </cell>
          <cell r="K3479">
            <v>0</v>
          </cell>
        </row>
        <row r="3480">
          <cell r="B3480">
            <v>231788</v>
          </cell>
          <cell r="C3480" t="str">
            <v>Interco Pay Sov Bank From Iccrc                             231788</v>
          </cell>
          <cell r="D3480">
            <v>0</v>
          </cell>
          <cell r="E3480">
            <v>0</v>
          </cell>
          <cell r="F3480">
            <v>0</v>
          </cell>
          <cell r="G3480">
            <v>0</v>
          </cell>
          <cell r="H3480">
            <v>0</v>
          </cell>
          <cell r="I3480">
            <v>0</v>
          </cell>
          <cell r="J3480">
            <v>0</v>
          </cell>
          <cell r="K3480">
            <v>0</v>
          </cell>
        </row>
        <row r="3481">
          <cell r="B3481">
            <v>231803</v>
          </cell>
          <cell r="C3481" t="str">
            <v>Closed Interco Sgf Pay                                      231803</v>
          </cell>
          <cell r="D3481">
            <v>0</v>
          </cell>
          <cell r="E3481">
            <v>0</v>
          </cell>
          <cell r="F3481">
            <v>0</v>
          </cell>
          <cell r="G3481">
            <v>0</v>
          </cell>
          <cell r="H3481">
            <v>0</v>
          </cell>
          <cell r="I3481">
            <v>0</v>
          </cell>
          <cell r="J3481">
            <v>0</v>
          </cell>
          <cell r="K3481">
            <v>0</v>
          </cell>
        </row>
        <row r="3482">
          <cell r="B3482">
            <v>231805</v>
          </cell>
          <cell r="C3482" t="str">
            <v>Geoban Us Branch Payable                                    231805</v>
          </cell>
          <cell r="D3482">
            <v>2619073.41</v>
          </cell>
          <cell r="E3482">
            <v>2619073.41</v>
          </cell>
          <cell r="F3482">
            <v>0</v>
          </cell>
          <cell r="G3482">
            <v>0</v>
          </cell>
          <cell r="H3482">
            <v>0</v>
          </cell>
          <cell r="I3482">
            <v>0</v>
          </cell>
          <cell r="J3482">
            <v>0</v>
          </cell>
          <cell r="K3482">
            <v>2619073.41</v>
          </cell>
        </row>
        <row r="3483">
          <cell r="B3483">
            <v>231921</v>
          </cell>
          <cell r="C3483" t="str">
            <v>Litigation Reserves                                         231921</v>
          </cell>
          <cell r="D3483">
            <v>2223024.5299999998</v>
          </cell>
          <cell r="E3483">
            <v>2223024.5299999998</v>
          </cell>
          <cell r="F3483">
            <v>0</v>
          </cell>
          <cell r="G3483">
            <v>0</v>
          </cell>
          <cell r="H3483">
            <v>0</v>
          </cell>
          <cell r="I3483">
            <v>0</v>
          </cell>
          <cell r="J3483">
            <v>0</v>
          </cell>
          <cell r="K3483">
            <v>2223024.5299999998</v>
          </cell>
        </row>
        <row r="3484">
          <cell r="B3484">
            <v>232000</v>
          </cell>
          <cell r="C3484" t="str">
            <v>Closed Def Inc Contract Allowan                             232000</v>
          </cell>
          <cell r="D3484">
            <v>0</v>
          </cell>
          <cell r="E3484">
            <v>0</v>
          </cell>
          <cell r="F3484">
            <v>0</v>
          </cell>
          <cell r="G3484">
            <v>0</v>
          </cell>
          <cell r="H3484">
            <v>0</v>
          </cell>
          <cell r="I3484">
            <v>0</v>
          </cell>
          <cell r="J3484">
            <v>0</v>
          </cell>
          <cell r="K3484">
            <v>0</v>
          </cell>
        </row>
        <row r="3485">
          <cell r="B3485">
            <v>232430</v>
          </cell>
          <cell r="C3485" t="str">
            <v>Acct Pay - Pa Outstanding                                   232430</v>
          </cell>
          <cell r="D3485">
            <v>0</v>
          </cell>
          <cell r="E3485">
            <v>0</v>
          </cell>
          <cell r="F3485">
            <v>0</v>
          </cell>
          <cell r="G3485">
            <v>0</v>
          </cell>
          <cell r="H3485">
            <v>0</v>
          </cell>
          <cell r="I3485">
            <v>0</v>
          </cell>
          <cell r="J3485">
            <v>0</v>
          </cell>
          <cell r="K3485">
            <v>0</v>
          </cell>
        </row>
        <row r="3486">
          <cell r="B3486">
            <v>232431</v>
          </cell>
          <cell r="C3486" t="str">
            <v>Payroll Outstanding Check                                   232431</v>
          </cell>
          <cell r="D3486">
            <v>4758.17</v>
          </cell>
          <cell r="E3486">
            <v>4758.17</v>
          </cell>
          <cell r="F3486">
            <v>3504286.35</v>
          </cell>
          <cell r="G3486">
            <v>0</v>
          </cell>
          <cell r="H3486">
            <v>0</v>
          </cell>
          <cell r="I3486">
            <v>3504286.35</v>
          </cell>
          <cell r="J3486">
            <v>0</v>
          </cell>
          <cell r="K3486">
            <v>3509044.52</v>
          </cell>
        </row>
        <row r="3487">
          <cell r="B3487">
            <v>232434</v>
          </cell>
          <cell r="C3487" t="str">
            <v>Wisconsin State Inc Tax                                     232434</v>
          </cell>
          <cell r="D3487">
            <v>0</v>
          </cell>
          <cell r="E3487">
            <v>0</v>
          </cell>
          <cell r="F3487">
            <v>0</v>
          </cell>
          <cell r="G3487">
            <v>0</v>
          </cell>
          <cell r="H3487">
            <v>0</v>
          </cell>
          <cell r="I3487">
            <v>0</v>
          </cell>
          <cell r="J3487">
            <v>0</v>
          </cell>
          <cell r="K3487">
            <v>0</v>
          </cell>
        </row>
        <row r="3488">
          <cell r="B3488">
            <v>232438</v>
          </cell>
          <cell r="C3488" t="str">
            <v>Closed Payroll Liab Net Cks-Can                             232438</v>
          </cell>
          <cell r="D3488">
            <v>0</v>
          </cell>
          <cell r="E3488">
            <v>0</v>
          </cell>
          <cell r="F3488">
            <v>0</v>
          </cell>
          <cell r="G3488">
            <v>0</v>
          </cell>
          <cell r="H3488">
            <v>0</v>
          </cell>
          <cell r="I3488">
            <v>0</v>
          </cell>
          <cell r="J3488">
            <v>0</v>
          </cell>
          <cell r="K3488">
            <v>0</v>
          </cell>
        </row>
        <row r="3489">
          <cell r="B3489">
            <v>232560</v>
          </cell>
          <cell r="C3489" t="str">
            <v>Consumer Cc Rewards                                         232560</v>
          </cell>
          <cell r="D3489">
            <v>6053314.4299999997</v>
          </cell>
          <cell r="E3489">
            <v>6053314.4299999997</v>
          </cell>
          <cell r="F3489">
            <v>0</v>
          </cell>
          <cell r="G3489">
            <v>0</v>
          </cell>
          <cell r="H3489">
            <v>0</v>
          </cell>
          <cell r="I3489">
            <v>0</v>
          </cell>
          <cell r="J3489">
            <v>0</v>
          </cell>
          <cell r="K3489">
            <v>6053314.4299999997</v>
          </cell>
        </row>
        <row r="3490">
          <cell r="B3490">
            <v>232579</v>
          </cell>
          <cell r="C3490" t="str">
            <v>Accru Promo Com Cc (Bon)                                    232579</v>
          </cell>
          <cell r="D3490">
            <v>0</v>
          </cell>
          <cell r="E3490">
            <v>0</v>
          </cell>
          <cell r="F3490">
            <v>0</v>
          </cell>
          <cell r="G3490">
            <v>0</v>
          </cell>
          <cell r="H3490">
            <v>0</v>
          </cell>
          <cell r="I3490">
            <v>0</v>
          </cell>
          <cell r="J3490">
            <v>0</v>
          </cell>
          <cell r="K3490">
            <v>0</v>
          </cell>
        </row>
        <row r="3491">
          <cell r="B3491">
            <v>232580</v>
          </cell>
          <cell r="C3491" t="str">
            <v>Accru Promo Retail Cc (Bon)                                 232580</v>
          </cell>
          <cell r="D3491">
            <v>0</v>
          </cell>
          <cell r="E3491">
            <v>0</v>
          </cell>
          <cell r="F3491">
            <v>0</v>
          </cell>
          <cell r="G3491">
            <v>0</v>
          </cell>
          <cell r="H3491">
            <v>0</v>
          </cell>
          <cell r="I3491">
            <v>0</v>
          </cell>
          <cell r="J3491">
            <v>0</v>
          </cell>
          <cell r="K3491">
            <v>0</v>
          </cell>
        </row>
        <row r="3492">
          <cell r="B3492">
            <v>233505</v>
          </cell>
          <cell r="C3492" t="str">
            <v>Accrued Payroll Taxes                                       233505</v>
          </cell>
          <cell r="D3492">
            <v>3412725.3</v>
          </cell>
          <cell r="E3492">
            <v>3412725.3</v>
          </cell>
          <cell r="F3492">
            <v>494950.62</v>
          </cell>
          <cell r="G3492">
            <v>0</v>
          </cell>
          <cell r="H3492">
            <v>0</v>
          </cell>
          <cell r="I3492">
            <v>494950.62</v>
          </cell>
          <cell r="J3492">
            <v>0</v>
          </cell>
          <cell r="K3492">
            <v>3907675.92</v>
          </cell>
        </row>
        <row r="3493">
          <cell r="B3493">
            <v>235040</v>
          </cell>
          <cell r="C3493" t="str">
            <v>Accrued Federal Tax                                         235040</v>
          </cell>
          <cell r="D3493">
            <v>0</v>
          </cell>
          <cell r="E3493">
            <v>1814205.79</v>
          </cell>
          <cell r="F3493">
            <v>0</v>
          </cell>
          <cell r="G3493">
            <v>0</v>
          </cell>
          <cell r="H3493">
            <v>0</v>
          </cell>
          <cell r="I3493">
            <v>0</v>
          </cell>
          <cell r="J3493">
            <v>0</v>
          </cell>
          <cell r="K3493">
            <v>1814205.79</v>
          </cell>
        </row>
        <row r="3494">
          <cell r="B3494">
            <v>235050</v>
          </cell>
          <cell r="C3494" t="str">
            <v>Taxes Payable                                               235050</v>
          </cell>
          <cell r="D3494">
            <v>42674520.140000001</v>
          </cell>
          <cell r="E3494">
            <v>42674520.140000001</v>
          </cell>
          <cell r="F3494">
            <v>0</v>
          </cell>
          <cell r="G3494">
            <v>0</v>
          </cell>
          <cell r="H3494">
            <v>0</v>
          </cell>
          <cell r="I3494">
            <v>0</v>
          </cell>
          <cell r="J3494">
            <v>0</v>
          </cell>
          <cell r="K3494">
            <v>42674520.140000001</v>
          </cell>
        </row>
        <row r="3495">
          <cell r="B3495">
            <v>235055</v>
          </cell>
          <cell r="C3495" t="str">
            <v>Accrued Tax Luxembourg                                      235055</v>
          </cell>
          <cell r="D3495">
            <v>246092.17</v>
          </cell>
          <cell r="E3495">
            <v>246092.17</v>
          </cell>
          <cell r="F3495">
            <v>0</v>
          </cell>
          <cell r="G3495">
            <v>0</v>
          </cell>
          <cell r="H3495">
            <v>0</v>
          </cell>
          <cell r="I3495">
            <v>0</v>
          </cell>
          <cell r="J3495">
            <v>0</v>
          </cell>
          <cell r="K3495">
            <v>246092.17</v>
          </cell>
        </row>
        <row r="3496">
          <cell r="B3496">
            <v>235500</v>
          </cell>
          <cell r="C3496" t="str">
            <v>Intercompany Irs - Bank                                     235500</v>
          </cell>
          <cell r="D3496">
            <v>0</v>
          </cell>
          <cell r="E3496">
            <v>0</v>
          </cell>
          <cell r="F3496">
            <v>0</v>
          </cell>
          <cell r="G3496">
            <v>0</v>
          </cell>
          <cell r="H3496">
            <v>0</v>
          </cell>
          <cell r="I3496">
            <v>0</v>
          </cell>
          <cell r="J3496">
            <v>0</v>
          </cell>
          <cell r="K3496">
            <v>0</v>
          </cell>
        </row>
        <row r="3497">
          <cell r="B3497">
            <v>235501</v>
          </cell>
          <cell r="C3497" t="str">
            <v>Intercompany Irs - Shusa                                    235501</v>
          </cell>
          <cell r="D3497">
            <v>0</v>
          </cell>
          <cell r="E3497">
            <v>0</v>
          </cell>
          <cell r="F3497">
            <v>0</v>
          </cell>
          <cell r="G3497">
            <v>0</v>
          </cell>
          <cell r="H3497">
            <v>0</v>
          </cell>
          <cell r="I3497">
            <v>0</v>
          </cell>
          <cell r="J3497">
            <v>0</v>
          </cell>
          <cell r="K3497">
            <v>0</v>
          </cell>
        </row>
        <row r="3498">
          <cell r="B3498">
            <v>235531</v>
          </cell>
          <cell r="C3498" t="str">
            <v>Accrued State Tax Payable                                   235531</v>
          </cell>
          <cell r="D3498">
            <v>4542841.2</v>
          </cell>
          <cell r="E3498">
            <v>4542841.2</v>
          </cell>
          <cell r="F3498">
            <v>5090923.82</v>
          </cell>
          <cell r="G3498">
            <v>0</v>
          </cell>
          <cell r="H3498">
            <v>0</v>
          </cell>
          <cell r="I3498">
            <v>5090923.82</v>
          </cell>
          <cell r="J3498">
            <v>0</v>
          </cell>
          <cell r="K3498">
            <v>9633765.0199999996</v>
          </cell>
        </row>
        <row r="3499">
          <cell r="B3499">
            <v>235532</v>
          </cell>
          <cell r="C3499" t="str">
            <v>Acc Texas Margin Taxes                                      235532</v>
          </cell>
          <cell r="D3499">
            <v>0</v>
          </cell>
          <cell r="E3499">
            <v>0</v>
          </cell>
          <cell r="F3499">
            <v>8454919.0800000001</v>
          </cell>
          <cell r="G3499">
            <v>0</v>
          </cell>
          <cell r="H3499">
            <v>0</v>
          </cell>
          <cell r="I3499">
            <v>8454919.0800000001</v>
          </cell>
          <cell r="J3499">
            <v>0</v>
          </cell>
          <cell r="K3499">
            <v>8454919.0800000001</v>
          </cell>
        </row>
        <row r="3500">
          <cell r="B3500">
            <v>235533</v>
          </cell>
          <cell r="C3500" t="str">
            <v>Accrued Franchise Taxes                                     235533</v>
          </cell>
          <cell r="D3500">
            <v>0</v>
          </cell>
          <cell r="E3500">
            <v>0</v>
          </cell>
          <cell r="F3500">
            <v>0</v>
          </cell>
          <cell r="G3500">
            <v>0</v>
          </cell>
          <cell r="H3500">
            <v>0</v>
          </cell>
          <cell r="I3500">
            <v>0</v>
          </cell>
          <cell r="J3500">
            <v>0</v>
          </cell>
          <cell r="K3500">
            <v>0</v>
          </cell>
        </row>
        <row r="3501">
          <cell r="B3501">
            <v>235534</v>
          </cell>
          <cell r="C3501" t="str">
            <v>Accr Shares &amp; Franch Tax                                    235534</v>
          </cell>
          <cell r="D3501">
            <v>15250</v>
          </cell>
          <cell r="E3501">
            <v>15250</v>
          </cell>
          <cell r="F3501">
            <v>0</v>
          </cell>
          <cell r="G3501">
            <v>0</v>
          </cell>
          <cell r="H3501">
            <v>0</v>
          </cell>
          <cell r="I3501">
            <v>0</v>
          </cell>
          <cell r="J3501">
            <v>0</v>
          </cell>
          <cell r="K3501">
            <v>15250</v>
          </cell>
        </row>
        <row r="3502">
          <cell r="B3502">
            <v>235535</v>
          </cell>
          <cell r="C3502" t="str">
            <v>Accrued Install Paper Tax                                   235535</v>
          </cell>
          <cell r="D3502">
            <v>0</v>
          </cell>
          <cell r="E3502">
            <v>0</v>
          </cell>
          <cell r="F3502">
            <v>573299.89</v>
          </cell>
          <cell r="G3502">
            <v>0</v>
          </cell>
          <cell r="H3502">
            <v>0</v>
          </cell>
          <cell r="I3502">
            <v>573299.89</v>
          </cell>
          <cell r="J3502">
            <v>0</v>
          </cell>
          <cell r="K3502">
            <v>573299.89</v>
          </cell>
        </row>
        <row r="3503">
          <cell r="B3503">
            <v>235537</v>
          </cell>
          <cell r="C3503" t="str">
            <v>State Carry Forward Credits                                 235537</v>
          </cell>
          <cell r="D3503">
            <v>0</v>
          </cell>
          <cell r="E3503">
            <v>0</v>
          </cell>
          <cell r="F3503">
            <v>0</v>
          </cell>
          <cell r="G3503">
            <v>0</v>
          </cell>
          <cell r="H3503">
            <v>0</v>
          </cell>
          <cell r="I3503">
            <v>0</v>
          </cell>
          <cell r="J3503">
            <v>0</v>
          </cell>
          <cell r="K3503">
            <v>0</v>
          </cell>
        </row>
        <row r="3504">
          <cell r="B3504">
            <v>235538</v>
          </cell>
          <cell r="C3504" t="str">
            <v>State Related Party Payables                                235538</v>
          </cell>
          <cell r="D3504">
            <v>0</v>
          </cell>
          <cell r="E3504">
            <v>0</v>
          </cell>
          <cell r="F3504">
            <v>71276.179999999993</v>
          </cell>
          <cell r="G3504">
            <v>0</v>
          </cell>
          <cell r="H3504">
            <v>0</v>
          </cell>
          <cell r="I3504">
            <v>71276.179999999993</v>
          </cell>
          <cell r="J3504">
            <v>0</v>
          </cell>
          <cell r="K3504">
            <v>71276.179999999993</v>
          </cell>
        </row>
        <row r="3505">
          <cell r="B3505">
            <v>235536</v>
          </cell>
          <cell r="C3505" t="str">
            <v>Accr Washington B&amp;O Taxes                                   235536</v>
          </cell>
          <cell r="D3505">
            <v>0</v>
          </cell>
          <cell r="E3505">
            <v>0</v>
          </cell>
          <cell r="F3505">
            <v>149707.51</v>
          </cell>
          <cell r="G3505">
            <v>0</v>
          </cell>
          <cell r="H3505">
            <v>0</v>
          </cell>
          <cell r="I3505">
            <v>149707.51</v>
          </cell>
          <cell r="J3505">
            <v>0</v>
          </cell>
          <cell r="K3505">
            <v>149707.51</v>
          </cell>
        </row>
        <row r="3506">
          <cell r="B3506">
            <v>236069</v>
          </cell>
          <cell r="C3506" t="str">
            <v>Int Pay S Sub Dbt 3/15/20                                   236069</v>
          </cell>
          <cell r="D3506">
            <v>0</v>
          </cell>
          <cell r="E3506">
            <v>0</v>
          </cell>
          <cell r="F3506">
            <v>0</v>
          </cell>
          <cell r="G3506">
            <v>0</v>
          </cell>
          <cell r="H3506">
            <v>0</v>
          </cell>
          <cell r="I3506">
            <v>0</v>
          </cell>
          <cell r="J3506">
            <v>0</v>
          </cell>
          <cell r="K3506">
            <v>0</v>
          </cell>
        </row>
        <row r="3507">
          <cell r="B3507">
            <v>236070</v>
          </cell>
          <cell r="C3507" t="str">
            <v>Accrued Fica Tax                                            236070</v>
          </cell>
          <cell r="D3507">
            <v>0</v>
          </cell>
          <cell r="E3507">
            <v>0</v>
          </cell>
          <cell r="F3507">
            <v>0</v>
          </cell>
          <cell r="G3507">
            <v>0</v>
          </cell>
          <cell r="H3507">
            <v>0</v>
          </cell>
          <cell r="I3507">
            <v>0</v>
          </cell>
          <cell r="J3507">
            <v>0</v>
          </cell>
          <cell r="K3507">
            <v>0</v>
          </cell>
        </row>
        <row r="3508">
          <cell r="B3508">
            <v>236371</v>
          </cell>
          <cell r="C3508" t="str">
            <v>Closed Aip Negotiable Cd Santdr                             236371</v>
          </cell>
          <cell r="D3508">
            <v>0</v>
          </cell>
          <cell r="E3508">
            <v>0</v>
          </cell>
          <cell r="F3508">
            <v>0</v>
          </cell>
          <cell r="G3508">
            <v>0</v>
          </cell>
          <cell r="H3508">
            <v>0</v>
          </cell>
          <cell r="I3508">
            <v>0</v>
          </cell>
          <cell r="J3508">
            <v>0</v>
          </cell>
          <cell r="K3508">
            <v>0</v>
          </cell>
        </row>
        <row r="3509">
          <cell r="B3509">
            <v>236505</v>
          </cell>
          <cell r="C3509" t="str">
            <v>Acc Int Off-Shore $ Ovrnt                                   236505</v>
          </cell>
          <cell r="D3509">
            <v>-0.01</v>
          </cell>
          <cell r="E3509">
            <v>-0.01</v>
          </cell>
          <cell r="F3509">
            <v>0</v>
          </cell>
          <cell r="G3509">
            <v>0</v>
          </cell>
          <cell r="H3509">
            <v>0</v>
          </cell>
          <cell r="I3509">
            <v>0</v>
          </cell>
          <cell r="J3509">
            <v>0</v>
          </cell>
          <cell r="K3509">
            <v>-0.01</v>
          </cell>
        </row>
        <row r="3510">
          <cell r="B3510">
            <v>236600</v>
          </cell>
          <cell r="C3510" t="str">
            <v>Accrued Int Shiloh Hedges                                   236600</v>
          </cell>
          <cell r="D3510">
            <v>289946.88</v>
          </cell>
          <cell r="E3510">
            <v>289946.88</v>
          </cell>
          <cell r="F3510">
            <v>0</v>
          </cell>
          <cell r="G3510">
            <v>0</v>
          </cell>
          <cell r="H3510">
            <v>0</v>
          </cell>
          <cell r="I3510">
            <v>0</v>
          </cell>
          <cell r="J3510">
            <v>0</v>
          </cell>
          <cell r="K3510">
            <v>289946.88</v>
          </cell>
        </row>
        <row r="3511">
          <cell r="B3511">
            <v>236601</v>
          </cell>
          <cell r="C3511" t="str">
            <v>Accrued Int  Windmill Hedges                                236601</v>
          </cell>
          <cell r="D3511">
            <v>215221.2</v>
          </cell>
          <cell r="E3511">
            <v>215221.2</v>
          </cell>
          <cell r="F3511">
            <v>0</v>
          </cell>
          <cell r="G3511">
            <v>0</v>
          </cell>
          <cell r="H3511">
            <v>0</v>
          </cell>
          <cell r="I3511">
            <v>0</v>
          </cell>
          <cell r="J3511">
            <v>0</v>
          </cell>
          <cell r="K3511">
            <v>215221.2</v>
          </cell>
        </row>
        <row r="3512">
          <cell r="B3512">
            <v>236604</v>
          </cell>
          <cell r="C3512" t="str">
            <v>Acc Int-Borr Compass Reit                                   236604</v>
          </cell>
          <cell r="D3512">
            <v>0</v>
          </cell>
          <cell r="E3512">
            <v>0</v>
          </cell>
          <cell r="F3512">
            <v>0</v>
          </cell>
          <cell r="G3512">
            <v>0</v>
          </cell>
          <cell r="H3512">
            <v>0</v>
          </cell>
          <cell r="I3512">
            <v>0</v>
          </cell>
          <cell r="J3512">
            <v>0</v>
          </cell>
          <cell r="K3512">
            <v>0</v>
          </cell>
        </row>
        <row r="3513">
          <cell r="B3513">
            <v>236606</v>
          </cell>
          <cell r="C3513" t="str">
            <v>Int Pay - Sov Apex On Loc                                   236606</v>
          </cell>
          <cell r="D3513">
            <v>0</v>
          </cell>
          <cell r="E3513">
            <v>0</v>
          </cell>
          <cell r="F3513">
            <v>0</v>
          </cell>
          <cell r="G3513">
            <v>0</v>
          </cell>
          <cell r="H3513">
            <v>0</v>
          </cell>
          <cell r="I3513">
            <v>0</v>
          </cell>
          <cell r="J3513">
            <v>0</v>
          </cell>
          <cell r="K3513">
            <v>0</v>
          </cell>
        </row>
        <row r="3514">
          <cell r="B3514">
            <v>236610</v>
          </cell>
          <cell r="C3514" t="str">
            <v>201 Assoc Accrue Int Borr                                   236610</v>
          </cell>
          <cell r="D3514">
            <v>0</v>
          </cell>
          <cell r="E3514">
            <v>0</v>
          </cell>
          <cell r="F3514">
            <v>0</v>
          </cell>
          <cell r="G3514">
            <v>0</v>
          </cell>
          <cell r="H3514">
            <v>0</v>
          </cell>
          <cell r="I3514">
            <v>0</v>
          </cell>
          <cell r="J3514">
            <v>0</v>
          </cell>
          <cell r="K3514">
            <v>0</v>
          </cell>
        </row>
        <row r="3515">
          <cell r="B3515">
            <v>236611</v>
          </cell>
          <cell r="C3515" t="str">
            <v>Reit Hold Accrue Int Borr                                   236611</v>
          </cell>
          <cell r="D3515">
            <v>0</v>
          </cell>
          <cell r="E3515">
            <v>0</v>
          </cell>
          <cell r="F3515">
            <v>0</v>
          </cell>
          <cell r="G3515">
            <v>0</v>
          </cell>
          <cell r="H3515">
            <v>0</v>
          </cell>
          <cell r="I3515">
            <v>0</v>
          </cell>
          <cell r="J3515">
            <v>0</v>
          </cell>
          <cell r="K3515">
            <v>0</v>
          </cell>
        </row>
        <row r="3516">
          <cell r="B3516">
            <v>236613</v>
          </cell>
          <cell r="C3516" t="str">
            <v>Acc Int Borrowing Sta                                       236613</v>
          </cell>
          <cell r="D3516">
            <v>0</v>
          </cell>
          <cell r="E3516">
            <v>0</v>
          </cell>
          <cell r="F3516">
            <v>0</v>
          </cell>
          <cell r="G3516">
            <v>0</v>
          </cell>
          <cell r="H3516">
            <v>0</v>
          </cell>
          <cell r="I3516">
            <v>0</v>
          </cell>
          <cell r="J3516">
            <v>0</v>
          </cell>
          <cell r="K3516">
            <v>0</v>
          </cell>
        </row>
        <row r="3517">
          <cell r="B3517">
            <v>236614</v>
          </cell>
          <cell r="C3517" t="str">
            <v>Accrued Int Sov Borrow                                      236614</v>
          </cell>
          <cell r="D3517">
            <v>0</v>
          </cell>
          <cell r="E3517">
            <v>0</v>
          </cell>
          <cell r="F3517">
            <v>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</row>
        <row r="3518">
          <cell r="B3518">
            <v>236615</v>
          </cell>
          <cell r="C3518" t="str">
            <v>Accrued Int Borrowing Sfg                                   236615</v>
          </cell>
          <cell r="D3518">
            <v>0</v>
          </cell>
          <cell r="E3518">
            <v>0</v>
          </cell>
          <cell r="F3518">
            <v>0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</row>
        <row r="3519">
          <cell r="B3519">
            <v>236619</v>
          </cell>
          <cell r="C3519" t="str">
            <v>Acc Int Borrowing Lmi                                       236619</v>
          </cell>
          <cell r="D3519">
            <v>0</v>
          </cell>
          <cell r="E3519">
            <v>0</v>
          </cell>
          <cell r="F3519">
            <v>0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</row>
        <row r="3520">
          <cell r="B3520">
            <v>236620</v>
          </cell>
          <cell r="C3520" t="str">
            <v>Accrued Int Fed Funds Bor                                   236620</v>
          </cell>
          <cell r="D3520">
            <v>0</v>
          </cell>
          <cell r="E3520">
            <v>0</v>
          </cell>
          <cell r="F3520">
            <v>0</v>
          </cell>
          <cell r="G3520">
            <v>0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</row>
        <row r="3521">
          <cell r="B3521">
            <v>236640</v>
          </cell>
          <cell r="C3521" t="str">
            <v>Int Pay Santander Pr Borr                                   236640</v>
          </cell>
          <cell r="D3521">
            <v>0</v>
          </cell>
          <cell r="E3521">
            <v>0</v>
          </cell>
          <cell r="F3521">
            <v>0</v>
          </cell>
          <cell r="G3521">
            <v>0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</row>
        <row r="3522">
          <cell r="B3522">
            <v>236644</v>
          </cell>
          <cell r="C3522" t="str">
            <v>Acc Int A Notes Bank                                        236644</v>
          </cell>
          <cell r="D3522">
            <v>0</v>
          </cell>
          <cell r="E3522">
            <v>0</v>
          </cell>
          <cell r="F3522">
            <v>0</v>
          </cell>
          <cell r="G3522">
            <v>0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</row>
        <row r="3523">
          <cell r="B3523">
            <v>236645</v>
          </cell>
          <cell r="C3523" t="str">
            <v>Acc Int A Notes Shusa                                       236645</v>
          </cell>
          <cell r="D3523">
            <v>0</v>
          </cell>
          <cell r="E3523">
            <v>0</v>
          </cell>
          <cell r="F3523">
            <v>0</v>
          </cell>
          <cell r="G3523">
            <v>0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</row>
        <row r="3524">
          <cell r="B3524">
            <v>236646</v>
          </cell>
          <cell r="C3524" t="str">
            <v>Acc Int B Notes Shusa                                       236646</v>
          </cell>
          <cell r="D3524">
            <v>0</v>
          </cell>
          <cell r="E3524">
            <v>0</v>
          </cell>
          <cell r="F3524">
            <v>0</v>
          </cell>
          <cell r="G3524">
            <v>0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</row>
        <row r="3525">
          <cell r="B3525">
            <v>236664</v>
          </cell>
          <cell r="C3525" t="str">
            <v>Accr Int Exp-Sr Tlgp 2012                                   236664</v>
          </cell>
          <cell r="D3525">
            <v>0</v>
          </cell>
          <cell r="E3525">
            <v>0</v>
          </cell>
          <cell r="F3525">
            <v>0</v>
          </cell>
          <cell r="G3525">
            <v>0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</row>
        <row r="3526">
          <cell r="B3526">
            <v>236668</v>
          </cell>
          <cell r="C3526" t="str">
            <v>Accr Int-Shusa Fx                                           236668</v>
          </cell>
          <cell r="D3526">
            <v>0</v>
          </cell>
          <cell r="E3526">
            <v>10257520.060000001</v>
          </cell>
          <cell r="F3526">
            <v>0</v>
          </cell>
          <cell r="G3526">
            <v>0</v>
          </cell>
          <cell r="H3526">
            <v>0</v>
          </cell>
          <cell r="I3526">
            <v>0</v>
          </cell>
          <cell r="J3526">
            <v>0</v>
          </cell>
          <cell r="K3526">
            <v>10257520.060000001</v>
          </cell>
        </row>
        <row r="3527">
          <cell r="B3527">
            <v>236670</v>
          </cell>
          <cell r="C3527" t="str">
            <v>Shusa Debt-2013 Accrued Int Pybl                            236670</v>
          </cell>
          <cell r="D3527">
            <v>0</v>
          </cell>
          <cell r="E3527">
            <v>1629166.67</v>
          </cell>
          <cell r="F3527">
            <v>0</v>
          </cell>
          <cell r="G3527">
            <v>0</v>
          </cell>
          <cell r="H3527">
            <v>0</v>
          </cell>
          <cell r="I3527">
            <v>0</v>
          </cell>
          <cell r="J3527">
            <v>0</v>
          </cell>
          <cell r="K3527">
            <v>1629166.67</v>
          </cell>
        </row>
        <row r="3528">
          <cell r="B3528">
            <v>236680</v>
          </cell>
          <cell r="C3528" t="str">
            <v>Acc Int Pay Fhlb Adv                                        236680</v>
          </cell>
          <cell r="D3528">
            <v>25557297.77</v>
          </cell>
          <cell r="E3528">
            <v>25557297.77</v>
          </cell>
          <cell r="F3528">
            <v>0</v>
          </cell>
          <cell r="G3528">
            <v>0</v>
          </cell>
          <cell r="H3528">
            <v>0</v>
          </cell>
          <cell r="I3528">
            <v>0</v>
          </cell>
          <cell r="J3528">
            <v>0</v>
          </cell>
          <cell r="K3528">
            <v>25557297.77</v>
          </cell>
        </row>
        <row r="3529">
          <cell r="B3529">
            <v>236681</v>
          </cell>
          <cell r="C3529" t="str">
            <v>Int Accr Repurch Agreemt                                    236681</v>
          </cell>
          <cell r="D3529">
            <v>-0.03</v>
          </cell>
          <cell r="E3529">
            <v>-0.03</v>
          </cell>
          <cell r="F3529">
            <v>0</v>
          </cell>
          <cell r="G3529">
            <v>0</v>
          </cell>
          <cell r="H3529">
            <v>0</v>
          </cell>
          <cell r="I3529">
            <v>0</v>
          </cell>
          <cell r="J3529">
            <v>0</v>
          </cell>
          <cell r="K3529">
            <v>-0.03</v>
          </cell>
        </row>
        <row r="3530">
          <cell r="B3530">
            <v>236685</v>
          </cell>
          <cell r="C3530" t="str">
            <v>Interco Int Pay - Icic                                      236685</v>
          </cell>
          <cell r="D3530">
            <v>0</v>
          </cell>
          <cell r="E3530">
            <v>0</v>
          </cell>
          <cell r="F3530">
            <v>0</v>
          </cell>
          <cell r="G3530">
            <v>0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</row>
        <row r="3531">
          <cell r="B3531">
            <v>236689</v>
          </cell>
          <cell r="C3531" t="str">
            <v>Accrued Dividend                                            236689</v>
          </cell>
          <cell r="D3531">
            <v>8089600</v>
          </cell>
          <cell r="E3531">
            <v>8089600</v>
          </cell>
          <cell r="F3531">
            <v>0</v>
          </cell>
          <cell r="G3531">
            <v>0</v>
          </cell>
          <cell r="H3531">
            <v>0</v>
          </cell>
          <cell r="I3531">
            <v>0</v>
          </cell>
          <cell r="J3531">
            <v>0</v>
          </cell>
          <cell r="K3531">
            <v>8089600</v>
          </cell>
        </row>
        <row r="3532">
          <cell r="B3532">
            <v>236690</v>
          </cell>
          <cell r="C3532" t="str">
            <v>Cf Hedge Accrd Int- Cust                                    236690</v>
          </cell>
          <cell r="D3532">
            <v>4399874.59</v>
          </cell>
          <cell r="E3532">
            <v>4399874.59</v>
          </cell>
          <cell r="F3532">
            <v>0</v>
          </cell>
          <cell r="G3532">
            <v>0</v>
          </cell>
          <cell r="H3532">
            <v>0</v>
          </cell>
          <cell r="I3532">
            <v>0</v>
          </cell>
          <cell r="J3532">
            <v>0</v>
          </cell>
          <cell r="K3532">
            <v>4399874.59</v>
          </cell>
        </row>
        <row r="3533">
          <cell r="B3533">
            <v>236700</v>
          </cell>
          <cell r="C3533" t="str">
            <v>Accrued Director Fees                                       236700</v>
          </cell>
          <cell r="D3533">
            <v>334500</v>
          </cell>
          <cell r="E3533">
            <v>510000</v>
          </cell>
          <cell r="F3533">
            <v>0</v>
          </cell>
          <cell r="G3533">
            <v>0</v>
          </cell>
          <cell r="H3533">
            <v>0</v>
          </cell>
          <cell r="I3533">
            <v>0</v>
          </cell>
          <cell r="J3533">
            <v>0</v>
          </cell>
          <cell r="K3533">
            <v>510000</v>
          </cell>
        </row>
        <row r="3534">
          <cell r="B3534">
            <v>236701</v>
          </cell>
          <cell r="C3534" t="str">
            <v>Aip Sov Cap V                                               236701</v>
          </cell>
          <cell r="D3534">
            <v>0</v>
          </cell>
          <cell r="E3534">
            <v>0</v>
          </cell>
          <cell r="F3534">
            <v>0</v>
          </cell>
          <cell r="G3534">
            <v>0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</row>
        <row r="3535">
          <cell r="B3535">
            <v>236708</v>
          </cell>
          <cell r="C3535" t="str">
            <v>Aip Sov Cap Vi                                              236708</v>
          </cell>
          <cell r="D3535">
            <v>0</v>
          </cell>
          <cell r="E3535">
            <v>1904135.69</v>
          </cell>
          <cell r="F3535">
            <v>0</v>
          </cell>
          <cell r="G3535">
            <v>0</v>
          </cell>
          <cell r="H3535">
            <v>0</v>
          </cell>
          <cell r="I3535">
            <v>0</v>
          </cell>
          <cell r="J3535">
            <v>0</v>
          </cell>
          <cell r="K3535">
            <v>1904135.69</v>
          </cell>
        </row>
        <row r="3536">
          <cell r="B3536">
            <v>236722</v>
          </cell>
          <cell r="C3536" t="str">
            <v>Aip Sov Cap Ix                                              236722</v>
          </cell>
          <cell r="D3536">
            <v>0</v>
          </cell>
          <cell r="E3536">
            <v>717648.16</v>
          </cell>
          <cell r="F3536">
            <v>0</v>
          </cell>
          <cell r="G3536">
            <v>0</v>
          </cell>
          <cell r="H3536">
            <v>0</v>
          </cell>
          <cell r="I3536">
            <v>0</v>
          </cell>
          <cell r="J3536">
            <v>0</v>
          </cell>
          <cell r="K3536">
            <v>717648.16</v>
          </cell>
        </row>
        <row r="3537">
          <cell r="B3537">
            <v>236724</v>
          </cell>
          <cell r="C3537" t="str">
            <v>Acc Int Exp Intgrp Us Uns                                   236724</v>
          </cell>
          <cell r="D3537">
            <v>0</v>
          </cell>
          <cell r="E3537">
            <v>0</v>
          </cell>
          <cell r="F3537">
            <v>4429141.5199999996</v>
          </cell>
          <cell r="G3537">
            <v>0</v>
          </cell>
          <cell r="H3537">
            <v>0</v>
          </cell>
          <cell r="I3537">
            <v>4429141.5199999996</v>
          </cell>
          <cell r="J3537">
            <v>0</v>
          </cell>
          <cell r="K3537">
            <v>4429141.5199999996</v>
          </cell>
        </row>
        <row r="3538">
          <cell r="B3538">
            <v>236725</v>
          </cell>
          <cell r="C3538" t="str">
            <v>Closed Accrued Interest Expense                             236725</v>
          </cell>
          <cell r="D3538">
            <v>0</v>
          </cell>
          <cell r="E3538">
            <v>0</v>
          </cell>
          <cell r="F3538">
            <v>0</v>
          </cell>
          <cell r="G3538">
            <v>0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</row>
        <row r="3539">
          <cell r="B3539">
            <v>236726</v>
          </cell>
          <cell r="C3539" t="str">
            <v>Closed Accrued Int Exp-Santander                            236726</v>
          </cell>
          <cell r="D3539">
            <v>0</v>
          </cell>
          <cell r="E3539">
            <v>0</v>
          </cell>
          <cell r="F3539">
            <v>0</v>
          </cell>
          <cell r="G3539">
            <v>0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</row>
        <row r="3540">
          <cell r="B3540">
            <v>236727</v>
          </cell>
          <cell r="C3540" t="str">
            <v>Closed Accrued Int Exp-Abbey                                236727</v>
          </cell>
          <cell r="D3540">
            <v>0</v>
          </cell>
          <cell r="E3540">
            <v>0</v>
          </cell>
          <cell r="F3540">
            <v>0</v>
          </cell>
          <cell r="G3540">
            <v>0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</row>
        <row r="3541">
          <cell r="B3541">
            <v>236728</v>
          </cell>
          <cell r="C3541" t="str">
            <v>Acc Int Exp Bonds - Pldg                                    236728</v>
          </cell>
          <cell r="D3541">
            <v>0</v>
          </cell>
          <cell r="E3541">
            <v>0</v>
          </cell>
          <cell r="F3541">
            <v>9014494.4100000001</v>
          </cell>
          <cell r="G3541">
            <v>0</v>
          </cell>
          <cell r="H3541">
            <v>0</v>
          </cell>
          <cell r="I3541">
            <v>9014494.4100000001</v>
          </cell>
          <cell r="J3541">
            <v>0</v>
          </cell>
          <cell r="K3541">
            <v>9014494.4100000001</v>
          </cell>
        </row>
        <row r="3542">
          <cell r="B3542">
            <v>236729</v>
          </cell>
          <cell r="C3542" t="str">
            <v>Closed Acc Facility &amp; Progrm Fee                            236729</v>
          </cell>
          <cell r="D3542">
            <v>0</v>
          </cell>
          <cell r="E3542">
            <v>0</v>
          </cell>
          <cell r="F3542">
            <v>0</v>
          </cell>
          <cell r="G3542">
            <v>0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</row>
        <row r="3543">
          <cell r="B3543">
            <v>236730</v>
          </cell>
          <cell r="C3543" t="str">
            <v>Closed Acc Facil&amp;Prog Fee-Sant                              236730</v>
          </cell>
          <cell r="D3543">
            <v>0</v>
          </cell>
          <cell r="E3543">
            <v>0</v>
          </cell>
          <cell r="F3543">
            <v>0</v>
          </cell>
          <cell r="G3543">
            <v>0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</row>
        <row r="3544">
          <cell r="B3544">
            <v>236731</v>
          </cell>
          <cell r="C3544" t="str">
            <v>Closed Acc Faciil Fee-Abbey                                 236731</v>
          </cell>
          <cell r="D3544">
            <v>0</v>
          </cell>
          <cell r="E3544">
            <v>0</v>
          </cell>
          <cell r="F3544">
            <v>0</v>
          </cell>
          <cell r="G3544">
            <v>0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</row>
        <row r="3545">
          <cell r="B3545">
            <v>236732</v>
          </cell>
          <cell r="C3545" t="str">
            <v>Acc Int Exp Letter Of Credit                                236732</v>
          </cell>
          <cell r="D3545">
            <v>0</v>
          </cell>
          <cell r="E3545">
            <v>0</v>
          </cell>
          <cell r="F3545">
            <v>124999.98</v>
          </cell>
          <cell r="G3545">
            <v>0</v>
          </cell>
          <cell r="H3545">
            <v>0</v>
          </cell>
          <cell r="I3545">
            <v>124999.98</v>
          </cell>
          <cell r="J3545">
            <v>0</v>
          </cell>
          <cell r="K3545">
            <v>124999.98</v>
          </cell>
        </row>
        <row r="3546">
          <cell r="B3546">
            <v>236733</v>
          </cell>
          <cell r="C3546" t="str">
            <v>Closed Acc Int Exp Bos Cap Note                             236733</v>
          </cell>
          <cell r="D3546">
            <v>0</v>
          </cell>
          <cell r="E3546">
            <v>0</v>
          </cell>
          <cell r="F3546">
            <v>0</v>
          </cell>
          <cell r="G3546">
            <v>0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</row>
        <row r="3547">
          <cell r="B3547">
            <v>236734</v>
          </cell>
          <cell r="C3547" t="str">
            <v>Closed Accrued Int Exp Unsecurec                            236734</v>
          </cell>
          <cell r="D3547">
            <v>0</v>
          </cell>
          <cell r="E3547">
            <v>0</v>
          </cell>
          <cell r="F3547">
            <v>0</v>
          </cell>
          <cell r="G3547">
            <v>0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</row>
        <row r="3548">
          <cell r="B3548">
            <v>236735</v>
          </cell>
          <cell r="C3548" t="str">
            <v>Closed Accrued Int Exp Talf Debt                            236735</v>
          </cell>
          <cell r="D3548">
            <v>0</v>
          </cell>
          <cell r="E3548">
            <v>0</v>
          </cell>
          <cell r="F3548">
            <v>0</v>
          </cell>
          <cell r="G3548">
            <v>0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</row>
        <row r="3549">
          <cell r="B3549">
            <v>236736</v>
          </cell>
          <cell r="C3549" t="str">
            <v>Closed Accrud Int Exp-Sant2                                 236736</v>
          </cell>
          <cell r="D3549">
            <v>0</v>
          </cell>
          <cell r="E3549">
            <v>0</v>
          </cell>
          <cell r="F3549">
            <v>0</v>
          </cell>
          <cell r="G3549">
            <v>0</v>
          </cell>
          <cell r="H3549">
            <v>0</v>
          </cell>
          <cell r="I3549">
            <v>0</v>
          </cell>
          <cell r="J3549">
            <v>0</v>
          </cell>
          <cell r="K3549">
            <v>0</v>
          </cell>
        </row>
        <row r="3550">
          <cell r="B3550">
            <v>236737</v>
          </cell>
          <cell r="C3550" t="str">
            <v>Closed Accr Faci&amp;Prog Fee-Sant2                             236737</v>
          </cell>
          <cell r="D3550">
            <v>0</v>
          </cell>
          <cell r="E3550">
            <v>0</v>
          </cell>
          <cell r="F3550">
            <v>0</v>
          </cell>
          <cell r="G3550">
            <v>0</v>
          </cell>
          <cell r="H3550">
            <v>0</v>
          </cell>
          <cell r="I3550">
            <v>0</v>
          </cell>
          <cell r="J3550">
            <v>0</v>
          </cell>
          <cell r="K3550">
            <v>0</v>
          </cell>
        </row>
        <row r="3551">
          <cell r="B3551">
            <v>236738</v>
          </cell>
          <cell r="C3551" t="str">
            <v>Closed Accrued Int Exp Benelux                              236738</v>
          </cell>
          <cell r="D3551">
            <v>0</v>
          </cell>
          <cell r="E3551">
            <v>0</v>
          </cell>
          <cell r="F3551">
            <v>0</v>
          </cell>
          <cell r="G3551">
            <v>0</v>
          </cell>
          <cell r="H3551">
            <v>0</v>
          </cell>
          <cell r="I3551">
            <v>0</v>
          </cell>
          <cell r="J3551">
            <v>0</v>
          </cell>
          <cell r="K3551">
            <v>0</v>
          </cell>
        </row>
        <row r="3552">
          <cell r="B3552">
            <v>236740</v>
          </cell>
          <cell r="C3552" t="str">
            <v>Closed Accrued Int Exp Np Ware                              236740</v>
          </cell>
          <cell r="D3552">
            <v>0</v>
          </cell>
          <cell r="E3552">
            <v>0</v>
          </cell>
          <cell r="F3552">
            <v>0</v>
          </cell>
          <cell r="G3552">
            <v>0</v>
          </cell>
          <cell r="H3552">
            <v>0</v>
          </cell>
          <cell r="I3552">
            <v>0</v>
          </cell>
          <cell r="J3552">
            <v>0</v>
          </cell>
          <cell r="K3552">
            <v>0</v>
          </cell>
        </row>
        <row r="3553">
          <cell r="B3553">
            <v>236741</v>
          </cell>
          <cell r="C3553" t="str">
            <v>Closed Accrued Facility &amp; Prog                              236741</v>
          </cell>
          <cell r="D3553">
            <v>0</v>
          </cell>
          <cell r="E3553">
            <v>0</v>
          </cell>
          <cell r="F3553">
            <v>0</v>
          </cell>
          <cell r="G3553">
            <v>0</v>
          </cell>
          <cell r="H3553">
            <v>0</v>
          </cell>
          <cell r="I3553">
            <v>0</v>
          </cell>
          <cell r="J3553">
            <v>0</v>
          </cell>
          <cell r="K3553">
            <v>0</v>
          </cell>
        </row>
        <row r="3554">
          <cell r="B3554">
            <v>236742</v>
          </cell>
          <cell r="C3554" t="str">
            <v>Closed Accrued Int Scr3lc                                   236742</v>
          </cell>
          <cell r="D3554">
            <v>0</v>
          </cell>
          <cell r="E3554">
            <v>0</v>
          </cell>
          <cell r="F3554">
            <v>0</v>
          </cell>
          <cell r="G3554">
            <v>0</v>
          </cell>
          <cell r="H3554">
            <v>0</v>
          </cell>
          <cell r="I3554">
            <v>0</v>
          </cell>
          <cell r="J3554">
            <v>0</v>
          </cell>
          <cell r="K3554">
            <v>0</v>
          </cell>
        </row>
        <row r="3555">
          <cell r="B3555">
            <v>236743</v>
          </cell>
          <cell r="C3555" t="str">
            <v>Accrued Int Exp Repo Repurch                                236743</v>
          </cell>
          <cell r="D3555">
            <v>0</v>
          </cell>
          <cell r="E3555">
            <v>0</v>
          </cell>
          <cell r="F3555">
            <v>1784314.07</v>
          </cell>
          <cell r="G3555">
            <v>0</v>
          </cell>
          <cell r="H3555">
            <v>0</v>
          </cell>
          <cell r="I3555">
            <v>1784314.07</v>
          </cell>
          <cell r="J3555">
            <v>0</v>
          </cell>
          <cell r="K3555">
            <v>1784314.07</v>
          </cell>
        </row>
        <row r="3556">
          <cell r="B3556">
            <v>236744</v>
          </cell>
          <cell r="C3556" t="str">
            <v>Closed Accr Fac/Prog Fee Scr3lc                             236744</v>
          </cell>
          <cell r="D3556">
            <v>0</v>
          </cell>
          <cell r="E3556">
            <v>0</v>
          </cell>
          <cell r="F3556">
            <v>0</v>
          </cell>
          <cell r="G3556">
            <v>0</v>
          </cell>
          <cell r="H3556">
            <v>0</v>
          </cell>
          <cell r="I3556">
            <v>0</v>
          </cell>
          <cell r="J3556">
            <v>0</v>
          </cell>
          <cell r="K3556">
            <v>0</v>
          </cell>
        </row>
        <row r="3557">
          <cell r="B3557">
            <v>236746</v>
          </cell>
          <cell r="C3557" t="str">
            <v>Closed Accr Fac/Prog Fee Scr6lc                             236746</v>
          </cell>
          <cell r="D3557">
            <v>0</v>
          </cell>
          <cell r="E3557">
            <v>0</v>
          </cell>
          <cell r="F3557">
            <v>0</v>
          </cell>
          <cell r="G3557">
            <v>0</v>
          </cell>
          <cell r="H3557">
            <v>0</v>
          </cell>
          <cell r="I3557">
            <v>0</v>
          </cell>
          <cell r="J3557">
            <v>0</v>
          </cell>
          <cell r="K3557">
            <v>0</v>
          </cell>
        </row>
        <row r="3558">
          <cell r="B3558">
            <v>236747</v>
          </cell>
          <cell r="C3558" t="str">
            <v>Closed Accrued Int Scr6lc                                   236747</v>
          </cell>
          <cell r="D3558">
            <v>0</v>
          </cell>
          <cell r="E3558">
            <v>0</v>
          </cell>
          <cell r="F3558">
            <v>0</v>
          </cell>
          <cell r="G3558">
            <v>0</v>
          </cell>
          <cell r="H3558">
            <v>0</v>
          </cell>
          <cell r="I3558">
            <v>0</v>
          </cell>
          <cell r="J3558">
            <v>0</v>
          </cell>
          <cell r="K3558">
            <v>0</v>
          </cell>
        </row>
        <row r="3559">
          <cell r="B3559">
            <v>236748</v>
          </cell>
          <cell r="C3559" t="str">
            <v>Closed Accrue Fac &amp; Prog Scr7lc                             236748</v>
          </cell>
          <cell r="D3559">
            <v>0</v>
          </cell>
          <cell r="E3559">
            <v>0</v>
          </cell>
          <cell r="F3559">
            <v>0</v>
          </cell>
          <cell r="G3559">
            <v>0</v>
          </cell>
          <cell r="H3559">
            <v>0</v>
          </cell>
          <cell r="I3559">
            <v>0</v>
          </cell>
          <cell r="J3559">
            <v>0</v>
          </cell>
          <cell r="K3559">
            <v>0</v>
          </cell>
        </row>
        <row r="3560">
          <cell r="B3560">
            <v>236749</v>
          </cell>
          <cell r="C3560" t="str">
            <v>Closed Accrue Int Scr7lc                                    236749</v>
          </cell>
          <cell r="D3560">
            <v>0</v>
          </cell>
          <cell r="E3560">
            <v>0</v>
          </cell>
          <cell r="F3560">
            <v>0</v>
          </cell>
          <cell r="G3560">
            <v>0</v>
          </cell>
          <cell r="H3560">
            <v>0</v>
          </cell>
          <cell r="I3560">
            <v>0</v>
          </cell>
          <cell r="J3560">
            <v>0</v>
          </cell>
          <cell r="K3560">
            <v>0</v>
          </cell>
        </row>
        <row r="3561">
          <cell r="B3561">
            <v>236750</v>
          </cell>
          <cell r="C3561" t="str">
            <v>Closed Accrued Int Exp Scr7l                                236750</v>
          </cell>
          <cell r="D3561">
            <v>0</v>
          </cell>
          <cell r="E3561">
            <v>0</v>
          </cell>
          <cell r="F3561">
            <v>0</v>
          </cell>
          <cell r="G3561">
            <v>0</v>
          </cell>
          <cell r="H3561">
            <v>0</v>
          </cell>
          <cell r="I3561">
            <v>0</v>
          </cell>
          <cell r="J3561">
            <v>0</v>
          </cell>
          <cell r="K3561">
            <v>0</v>
          </cell>
        </row>
        <row r="3562">
          <cell r="B3562">
            <v>236751</v>
          </cell>
          <cell r="C3562" t="str">
            <v>Accrued Int Ext                                             236751</v>
          </cell>
          <cell r="D3562">
            <v>0</v>
          </cell>
          <cell r="E3562">
            <v>0</v>
          </cell>
          <cell r="F3562">
            <v>440829.92</v>
          </cell>
          <cell r="G3562">
            <v>0</v>
          </cell>
          <cell r="H3562">
            <v>0</v>
          </cell>
          <cell r="I3562">
            <v>440829.92</v>
          </cell>
          <cell r="J3562">
            <v>0</v>
          </cell>
          <cell r="K3562">
            <v>440829.92</v>
          </cell>
        </row>
        <row r="3563">
          <cell r="B3563">
            <v>236752</v>
          </cell>
          <cell r="C3563" t="str">
            <v>Acc Fac &amp; Prg Fee Ext                                       236752</v>
          </cell>
          <cell r="D3563">
            <v>0</v>
          </cell>
          <cell r="E3563">
            <v>0</v>
          </cell>
          <cell r="F3563">
            <v>3091141.05</v>
          </cell>
          <cell r="G3563">
            <v>0</v>
          </cell>
          <cell r="H3563">
            <v>0</v>
          </cell>
          <cell r="I3563">
            <v>3091141.05</v>
          </cell>
          <cell r="J3563">
            <v>0</v>
          </cell>
          <cell r="K3563">
            <v>3091141.05</v>
          </cell>
        </row>
        <row r="3564">
          <cell r="B3564">
            <v>236753</v>
          </cell>
          <cell r="C3564" t="str">
            <v>Accrued Int Interg Us                                       236753</v>
          </cell>
          <cell r="D3564">
            <v>0</v>
          </cell>
          <cell r="E3564">
            <v>0</v>
          </cell>
          <cell r="F3564">
            <v>3976767.69</v>
          </cell>
          <cell r="G3564">
            <v>0</v>
          </cell>
          <cell r="H3564">
            <v>0</v>
          </cell>
          <cell r="I3564">
            <v>3976767.69</v>
          </cell>
          <cell r="J3564">
            <v>0</v>
          </cell>
          <cell r="K3564">
            <v>3976767.69</v>
          </cell>
        </row>
        <row r="3565">
          <cell r="B3565">
            <v>236770</v>
          </cell>
          <cell r="C3565" t="str">
            <v>Cf Hedge Accrd Int- Sant                                    236770</v>
          </cell>
          <cell r="D3565">
            <v>3871176.11</v>
          </cell>
          <cell r="E3565">
            <v>3871176.11</v>
          </cell>
          <cell r="F3565">
            <v>0</v>
          </cell>
          <cell r="G3565">
            <v>0</v>
          </cell>
          <cell r="H3565">
            <v>0</v>
          </cell>
          <cell r="I3565">
            <v>0</v>
          </cell>
          <cell r="J3565">
            <v>0</v>
          </cell>
          <cell r="K3565">
            <v>3871176.11</v>
          </cell>
        </row>
        <row r="3566">
          <cell r="B3566">
            <v>236813</v>
          </cell>
          <cell r="C3566" t="str">
            <v>Accrued Commision Payable                                   236813</v>
          </cell>
          <cell r="D3566">
            <v>49564.57</v>
          </cell>
          <cell r="E3566">
            <v>49564.57</v>
          </cell>
          <cell r="F3566">
            <v>0</v>
          </cell>
          <cell r="G3566">
            <v>0</v>
          </cell>
          <cell r="H3566">
            <v>0</v>
          </cell>
          <cell r="I3566">
            <v>0</v>
          </cell>
          <cell r="J3566">
            <v>0</v>
          </cell>
          <cell r="K3566">
            <v>49564.57</v>
          </cell>
        </row>
        <row r="3567">
          <cell r="B3567">
            <v>236928</v>
          </cell>
          <cell r="C3567" t="str">
            <v>Tms Payroll Suspense                                        236928</v>
          </cell>
          <cell r="D3567">
            <v>-36340.129999999997</v>
          </cell>
          <cell r="E3567">
            <v>-36340.129999999997</v>
          </cell>
          <cell r="F3567">
            <v>0</v>
          </cell>
          <cell r="G3567">
            <v>0</v>
          </cell>
          <cell r="H3567">
            <v>0</v>
          </cell>
          <cell r="I3567">
            <v>0</v>
          </cell>
          <cell r="J3567">
            <v>0</v>
          </cell>
          <cell r="K3567">
            <v>-36340.129999999997</v>
          </cell>
        </row>
        <row r="3568">
          <cell r="B3568">
            <v>236930</v>
          </cell>
          <cell r="C3568" t="str">
            <v>Accrued Incentive Comp                                      236930</v>
          </cell>
          <cell r="D3568">
            <v>46344688.469999999</v>
          </cell>
          <cell r="E3568">
            <v>49415810.629999995</v>
          </cell>
          <cell r="F3568">
            <v>1412874.43</v>
          </cell>
          <cell r="G3568">
            <v>0</v>
          </cell>
          <cell r="H3568">
            <v>0</v>
          </cell>
          <cell r="I3568">
            <v>1412874.43</v>
          </cell>
          <cell r="J3568">
            <v>0</v>
          </cell>
          <cell r="K3568">
            <v>50828685.060000002</v>
          </cell>
        </row>
        <row r="3569">
          <cell r="B3569">
            <v>236931</v>
          </cell>
          <cell r="C3569" t="str">
            <v>Accrued Er 401k Contrib                                     236931</v>
          </cell>
          <cell r="D3569">
            <v>0</v>
          </cell>
          <cell r="E3569">
            <v>0</v>
          </cell>
          <cell r="F3569">
            <v>0</v>
          </cell>
          <cell r="G3569">
            <v>0</v>
          </cell>
          <cell r="H3569">
            <v>0</v>
          </cell>
          <cell r="I3569">
            <v>0</v>
          </cell>
          <cell r="J3569">
            <v>0</v>
          </cell>
          <cell r="K3569">
            <v>0</v>
          </cell>
        </row>
        <row r="3570">
          <cell r="B3570">
            <v>236933</v>
          </cell>
          <cell r="C3570" t="str">
            <v>Accrued Payroll Month End                                   236933</v>
          </cell>
          <cell r="D3570">
            <v>12925264.98</v>
          </cell>
          <cell r="E3570">
            <v>12925264.98</v>
          </cell>
          <cell r="F3570">
            <v>0</v>
          </cell>
          <cell r="G3570">
            <v>0</v>
          </cell>
          <cell r="H3570">
            <v>0</v>
          </cell>
          <cell r="I3570">
            <v>0</v>
          </cell>
          <cell r="J3570">
            <v>0</v>
          </cell>
          <cell r="K3570">
            <v>12925264.98</v>
          </cell>
        </row>
        <row r="3571">
          <cell r="B3571">
            <v>236951</v>
          </cell>
          <cell r="C3571" t="str">
            <v>Accrued Serp Icb                                            236951</v>
          </cell>
          <cell r="D3571">
            <v>9491067.0800000001</v>
          </cell>
          <cell r="E3571">
            <v>9491067.0800000001</v>
          </cell>
          <cell r="F3571">
            <v>0</v>
          </cell>
          <cell r="G3571">
            <v>0</v>
          </cell>
          <cell r="H3571">
            <v>0</v>
          </cell>
          <cell r="I3571">
            <v>0</v>
          </cell>
          <cell r="J3571">
            <v>0</v>
          </cell>
          <cell r="K3571">
            <v>9491067.0800000001</v>
          </cell>
        </row>
        <row r="3572">
          <cell r="B3572">
            <v>237000</v>
          </cell>
          <cell r="C3572" t="str">
            <v>Accrued Rif Payable                                         237000</v>
          </cell>
          <cell r="D3572">
            <v>5145918.8</v>
          </cell>
          <cell r="E3572">
            <v>5145918.8</v>
          </cell>
          <cell r="F3572">
            <v>6881011.9199999999</v>
          </cell>
          <cell r="G3572">
            <v>0</v>
          </cell>
          <cell r="H3572">
            <v>0</v>
          </cell>
          <cell r="I3572">
            <v>6881011.9199999999</v>
          </cell>
          <cell r="J3572">
            <v>0</v>
          </cell>
          <cell r="K3572">
            <v>12026930.719999999</v>
          </cell>
        </row>
        <row r="3573">
          <cell r="B3573">
            <v>237002</v>
          </cell>
          <cell r="C3573" t="str">
            <v>Accrued Unemployment Tax                                    237002</v>
          </cell>
          <cell r="D3573">
            <v>0</v>
          </cell>
          <cell r="E3573">
            <v>0</v>
          </cell>
          <cell r="F3573">
            <v>0</v>
          </cell>
          <cell r="G3573">
            <v>0</v>
          </cell>
          <cell r="H3573">
            <v>0</v>
          </cell>
          <cell r="I3573">
            <v>0</v>
          </cell>
          <cell r="J3573">
            <v>0</v>
          </cell>
          <cell r="K3573">
            <v>0</v>
          </cell>
        </row>
        <row r="3574">
          <cell r="B3574">
            <v>237005</v>
          </cell>
          <cell r="C3574" t="str">
            <v>Accrued Accounting &amp; Audi                                   237005</v>
          </cell>
          <cell r="D3574">
            <v>1293861.8999999999</v>
          </cell>
          <cell r="E3574">
            <v>4796384.55</v>
          </cell>
          <cell r="F3574">
            <v>1416901.74</v>
          </cell>
          <cell r="G3574">
            <v>0</v>
          </cell>
          <cell r="H3574">
            <v>0</v>
          </cell>
          <cell r="I3574">
            <v>1416901.74</v>
          </cell>
          <cell r="J3574">
            <v>0</v>
          </cell>
          <cell r="K3574">
            <v>6213286.2899999991</v>
          </cell>
        </row>
        <row r="3575">
          <cell r="B3575">
            <v>237200</v>
          </cell>
          <cell r="C3575" t="str">
            <v>Accrued Insurance Premium                                   237200</v>
          </cell>
          <cell r="D3575">
            <v>1350276.22</v>
          </cell>
          <cell r="E3575">
            <v>1350276.22</v>
          </cell>
          <cell r="F3575">
            <v>0</v>
          </cell>
          <cell r="G3575">
            <v>0</v>
          </cell>
          <cell r="H3575">
            <v>0</v>
          </cell>
          <cell r="I3575">
            <v>0</v>
          </cell>
          <cell r="J3575">
            <v>0</v>
          </cell>
          <cell r="K3575">
            <v>1350276.22</v>
          </cell>
        </row>
        <row r="3576">
          <cell r="B3576">
            <v>237600</v>
          </cell>
          <cell r="C3576" t="str">
            <v>Aip Fed Funds Purch Sntnd                                   237600</v>
          </cell>
          <cell r="D3576">
            <v>0</v>
          </cell>
          <cell r="E3576">
            <v>0</v>
          </cell>
          <cell r="F3576">
            <v>0</v>
          </cell>
          <cell r="G3576">
            <v>0</v>
          </cell>
          <cell r="H3576">
            <v>0</v>
          </cell>
          <cell r="I3576">
            <v>0</v>
          </cell>
          <cell r="J3576">
            <v>0</v>
          </cell>
          <cell r="K3576">
            <v>0</v>
          </cell>
        </row>
        <row r="3577">
          <cell r="B3577">
            <v>237602</v>
          </cell>
          <cell r="C3577" t="str">
            <v>Aip Shiloh Vr Debt                                          237602</v>
          </cell>
          <cell r="D3577">
            <v>1297113.3899999999</v>
          </cell>
          <cell r="E3577">
            <v>1297113.3899999999</v>
          </cell>
          <cell r="F3577">
            <v>0</v>
          </cell>
          <cell r="G3577">
            <v>0</v>
          </cell>
          <cell r="H3577">
            <v>0</v>
          </cell>
          <cell r="I3577">
            <v>0</v>
          </cell>
          <cell r="J3577">
            <v>0</v>
          </cell>
          <cell r="K3577">
            <v>1297113.3899999999</v>
          </cell>
        </row>
        <row r="3578">
          <cell r="B3578">
            <v>237603</v>
          </cell>
          <cell r="C3578" t="str">
            <v>Aip Windmill Vr Debt                                        237603</v>
          </cell>
          <cell r="D3578">
            <v>375208.56</v>
          </cell>
          <cell r="E3578">
            <v>375208.56</v>
          </cell>
          <cell r="F3578">
            <v>0</v>
          </cell>
          <cell r="G3578">
            <v>0</v>
          </cell>
          <cell r="H3578">
            <v>0</v>
          </cell>
          <cell r="I3578">
            <v>0</v>
          </cell>
          <cell r="J3578">
            <v>0</v>
          </cell>
          <cell r="K3578">
            <v>375208.56</v>
          </cell>
        </row>
        <row r="3579">
          <cell r="B3579">
            <v>237680</v>
          </cell>
          <cell r="C3579" t="str">
            <v>Int Pay Santder Ny Borrow                                   237680</v>
          </cell>
          <cell r="D3579">
            <v>0</v>
          </cell>
          <cell r="E3579">
            <v>0</v>
          </cell>
          <cell r="F3579">
            <v>0</v>
          </cell>
          <cell r="G3579">
            <v>0</v>
          </cell>
          <cell r="H3579">
            <v>0</v>
          </cell>
          <cell r="I3579">
            <v>0</v>
          </cell>
          <cell r="J3579">
            <v>0</v>
          </cell>
          <cell r="K3579">
            <v>0</v>
          </cell>
        </row>
        <row r="3580">
          <cell r="B3580">
            <v>237720</v>
          </cell>
          <cell r="C3580" t="str">
            <v>Int Pay Santander Borrow                                    237720</v>
          </cell>
          <cell r="D3580">
            <v>0</v>
          </cell>
          <cell r="E3580">
            <v>0</v>
          </cell>
          <cell r="F3580">
            <v>0</v>
          </cell>
          <cell r="G3580">
            <v>0</v>
          </cell>
          <cell r="H3580">
            <v>0</v>
          </cell>
          <cell r="I3580">
            <v>0</v>
          </cell>
          <cell r="J3580">
            <v>0</v>
          </cell>
          <cell r="K3580">
            <v>0</v>
          </cell>
        </row>
        <row r="3581">
          <cell r="B3581">
            <v>237725</v>
          </cell>
          <cell r="C3581" t="str">
            <v>Fee Pay Santander Borrow                                    237725</v>
          </cell>
          <cell r="D3581">
            <v>0</v>
          </cell>
          <cell r="E3581">
            <v>-0.01</v>
          </cell>
          <cell r="F3581">
            <v>0</v>
          </cell>
          <cell r="G3581">
            <v>0</v>
          </cell>
          <cell r="H3581">
            <v>0</v>
          </cell>
          <cell r="I3581">
            <v>0</v>
          </cell>
          <cell r="J3581">
            <v>0</v>
          </cell>
          <cell r="K3581">
            <v>-0.01</v>
          </cell>
        </row>
        <row r="3582">
          <cell r="B3582">
            <v>241517</v>
          </cell>
          <cell r="C3582" t="str">
            <v>Fnma Guaranty Fee Payable                                   241517</v>
          </cell>
          <cell r="D3582">
            <v>5204.83</v>
          </cell>
          <cell r="E3582">
            <v>5204.83</v>
          </cell>
          <cell r="F3582">
            <v>0</v>
          </cell>
          <cell r="G3582">
            <v>0</v>
          </cell>
          <cell r="H3582">
            <v>0</v>
          </cell>
          <cell r="I3582">
            <v>0</v>
          </cell>
          <cell r="J3582">
            <v>0</v>
          </cell>
          <cell r="K3582">
            <v>5204.83</v>
          </cell>
        </row>
        <row r="3583">
          <cell r="B3583">
            <v>241520</v>
          </cell>
          <cell r="C3583" t="str">
            <v>Fnma Prepay Penalty Payab                                   241520</v>
          </cell>
          <cell r="D3583">
            <v>346909.59</v>
          </cell>
          <cell r="E3583">
            <v>346909.59</v>
          </cell>
          <cell r="F3583">
            <v>0</v>
          </cell>
          <cell r="G3583">
            <v>0</v>
          </cell>
          <cell r="H3583">
            <v>0</v>
          </cell>
          <cell r="I3583">
            <v>0</v>
          </cell>
          <cell r="J3583">
            <v>0</v>
          </cell>
          <cell r="K3583">
            <v>346909.59</v>
          </cell>
        </row>
        <row r="3584">
          <cell r="B3584">
            <v>248491</v>
          </cell>
          <cell r="C3584" t="str">
            <v>Interco Pay Scdc                                            248491</v>
          </cell>
          <cell r="D3584">
            <v>0</v>
          </cell>
          <cell r="E3584">
            <v>0</v>
          </cell>
          <cell r="F3584">
            <v>0</v>
          </cell>
          <cell r="G3584">
            <v>0</v>
          </cell>
          <cell r="H3584">
            <v>0</v>
          </cell>
          <cell r="I3584">
            <v>0</v>
          </cell>
          <cell r="J3584">
            <v>0</v>
          </cell>
          <cell r="K3584">
            <v>0</v>
          </cell>
        </row>
        <row r="3585">
          <cell r="B3585">
            <v>248541</v>
          </cell>
          <cell r="C3585" t="str">
            <v>Due To Capital Street Sa                                    248541</v>
          </cell>
          <cell r="D3585">
            <v>0</v>
          </cell>
          <cell r="E3585">
            <v>0</v>
          </cell>
          <cell r="F3585">
            <v>0</v>
          </cell>
          <cell r="G3585">
            <v>0</v>
          </cell>
          <cell r="H3585">
            <v>0</v>
          </cell>
          <cell r="I3585">
            <v>0</v>
          </cell>
          <cell r="J3585">
            <v>0</v>
          </cell>
          <cell r="K3585">
            <v>0</v>
          </cell>
        </row>
        <row r="3586">
          <cell r="B3586">
            <v>248542</v>
          </cell>
          <cell r="C3586" t="str">
            <v>Due To Sovereign Bank                                       248542</v>
          </cell>
          <cell r="D3586">
            <v>0</v>
          </cell>
          <cell r="E3586">
            <v>0</v>
          </cell>
          <cell r="F3586">
            <v>0</v>
          </cell>
          <cell r="G3586">
            <v>0</v>
          </cell>
          <cell r="H3586">
            <v>0</v>
          </cell>
          <cell r="I3586">
            <v>0</v>
          </cell>
          <cell r="J3586">
            <v>0</v>
          </cell>
          <cell r="K3586">
            <v>0</v>
          </cell>
        </row>
        <row r="3587">
          <cell r="B3587">
            <v>248668</v>
          </cell>
          <cell r="C3587" t="str">
            <v>Interco Pay - Sov                                           248668</v>
          </cell>
          <cell r="D3587">
            <v>0</v>
          </cell>
          <cell r="E3587">
            <v>0</v>
          </cell>
          <cell r="F3587">
            <v>0</v>
          </cell>
          <cell r="G3587">
            <v>0</v>
          </cell>
          <cell r="H3587">
            <v>0</v>
          </cell>
          <cell r="I3587">
            <v>0</v>
          </cell>
          <cell r="J3587">
            <v>0</v>
          </cell>
          <cell r="K3587">
            <v>0</v>
          </cell>
        </row>
        <row r="3588">
          <cell r="B3588">
            <v>248682</v>
          </cell>
          <cell r="C3588" t="str">
            <v>Sov Leasing - Ic Payable                                    248682</v>
          </cell>
          <cell r="D3588">
            <v>0</v>
          </cell>
          <cell r="E3588">
            <v>0</v>
          </cell>
          <cell r="F3588">
            <v>0</v>
          </cell>
          <cell r="G3588">
            <v>0</v>
          </cell>
          <cell r="H3588">
            <v>0</v>
          </cell>
          <cell r="I3588">
            <v>0</v>
          </cell>
          <cell r="J3588">
            <v>0</v>
          </cell>
          <cell r="K3588">
            <v>0</v>
          </cell>
        </row>
        <row r="3589">
          <cell r="B3589">
            <v>248692</v>
          </cell>
          <cell r="C3589" t="str">
            <v>Due To/From Shusa                                           248692</v>
          </cell>
          <cell r="D3589">
            <v>0</v>
          </cell>
          <cell r="E3589">
            <v>0</v>
          </cell>
          <cell r="F3589">
            <v>0</v>
          </cell>
          <cell r="G3589">
            <v>0</v>
          </cell>
          <cell r="H3589">
            <v>0</v>
          </cell>
          <cell r="I3589">
            <v>0</v>
          </cell>
          <cell r="J3589">
            <v>0</v>
          </cell>
          <cell r="K3589">
            <v>0</v>
          </cell>
        </row>
        <row r="3590">
          <cell r="B3590">
            <v>249360</v>
          </cell>
          <cell r="C3590" t="str">
            <v>Eurcvb-Ccs-Sant Swp I/Pay                                   249360</v>
          </cell>
          <cell r="D3590">
            <v>134462.41</v>
          </cell>
          <cell r="E3590">
            <v>134462.41</v>
          </cell>
          <cell r="F3590">
            <v>0</v>
          </cell>
          <cell r="G3590">
            <v>0</v>
          </cell>
          <cell r="H3590">
            <v>0</v>
          </cell>
          <cell r="I3590">
            <v>0</v>
          </cell>
          <cell r="J3590">
            <v>0</v>
          </cell>
          <cell r="K3590">
            <v>134462.41</v>
          </cell>
        </row>
        <row r="3591">
          <cell r="B3591">
            <v>261190</v>
          </cell>
          <cell r="C3591" t="str">
            <v>Aircraft Dealer Int Pay                                     261190</v>
          </cell>
          <cell r="D3591">
            <v>18658.310000000001</v>
          </cell>
          <cell r="E3591">
            <v>18658.310000000001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18658.310000000001</v>
          </cell>
        </row>
        <row r="3592">
          <cell r="B3592">
            <v>261195</v>
          </cell>
          <cell r="C3592" t="str">
            <v>Resort Dealer Int Pay                                       261195</v>
          </cell>
          <cell r="D3592">
            <v>0</v>
          </cell>
          <cell r="E3592">
            <v>0</v>
          </cell>
          <cell r="F3592">
            <v>0</v>
          </cell>
          <cell r="G3592">
            <v>0</v>
          </cell>
          <cell r="H3592">
            <v>0</v>
          </cell>
          <cell r="I3592">
            <v>0</v>
          </cell>
          <cell r="J3592">
            <v>0</v>
          </cell>
          <cell r="K3592">
            <v>0</v>
          </cell>
        </row>
        <row r="3593">
          <cell r="B3593">
            <v>261297</v>
          </cell>
          <cell r="C3593" t="str">
            <v>Service Fee Payable- Sst                                    261297</v>
          </cell>
          <cell r="D3593">
            <v>3319.57</v>
          </cell>
          <cell r="E3593">
            <v>3319.57</v>
          </cell>
          <cell r="F3593">
            <v>0</v>
          </cell>
          <cell r="G3593">
            <v>0</v>
          </cell>
          <cell r="H3593">
            <v>0</v>
          </cell>
          <cell r="I3593">
            <v>0</v>
          </cell>
          <cell r="J3593">
            <v>0</v>
          </cell>
          <cell r="K3593">
            <v>3319.57</v>
          </cell>
        </row>
        <row r="3594">
          <cell r="B3594">
            <v>262045</v>
          </cell>
          <cell r="C3594" t="str">
            <v>Sublease Loss Accruals                                      262045</v>
          </cell>
          <cell r="D3594">
            <v>4161926</v>
          </cell>
          <cell r="E3594">
            <v>4161926</v>
          </cell>
          <cell r="F3594">
            <v>0</v>
          </cell>
          <cell r="G3594">
            <v>0</v>
          </cell>
          <cell r="H3594">
            <v>0</v>
          </cell>
          <cell r="I3594">
            <v>0</v>
          </cell>
          <cell r="J3594">
            <v>0</v>
          </cell>
          <cell r="K3594">
            <v>4161926</v>
          </cell>
        </row>
        <row r="3595">
          <cell r="B3595">
            <v>262082</v>
          </cell>
          <cell r="C3595" t="str">
            <v>Closed Abl Due To/Fr Pd O                                   262082</v>
          </cell>
          <cell r="D3595">
            <v>0</v>
          </cell>
          <cell r="E3595">
            <v>0</v>
          </cell>
          <cell r="F3595">
            <v>0</v>
          </cell>
          <cell r="G3595">
            <v>0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</row>
        <row r="3596">
          <cell r="B3596">
            <v>269905</v>
          </cell>
          <cell r="C3596" t="str">
            <v>Quasi Equity Shusa                                          269905</v>
          </cell>
          <cell r="D3596">
            <v>0</v>
          </cell>
          <cell r="E3596">
            <v>0</v>
          </cell>
          <cell r="F3596">
            <v>0</v>
          </cell>
          <cell r="G3596">
            <v>0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</row>
        <row r="3597">
          <cell r="B3597">
            <v>269912</v>
          </cell>
          <cell r="C3597" t="str">
            <v>Minority Inc Pay Cayman                                     269912</v>
          </cell>
          <cell r="D3597">
            <v>0</v>
          </cell>
          <cell r="E3597">
            <v>0</v>
          </cell>
          <cell r="F3597">
            <v>0</v>
          </cell>
          <cell r="G3597">
            <v>0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</row>
        <row r="3598">
          <cell r="B3598">
            <v>269914</v>
          </cell>
          <cell r="C3598" t="str">
            <v>Minority Int Pay Shusa                                      269914</v>
          </cell>
          <cell r="D3598">
            <v>0</v>
          </cell>
          <cell r="E3598">
            <v>0</v>
          </cell>
          <cell r="F3598">
            <v>0</v>
          </cell>
          <cell r="G3598">
            <v>0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</row>
        <row r="3599">
          <cell r="B3599">
            <v>236755</v>
          </cell>
          <cell r="C3599" t="str">
            <v>Accrued Int Term W/H                                        236755</v>
          </cell>
          <cell r="D3599">
            <v>0</v>
          </cell>
          <cell r="E3599">
            <v>0</v>
          </cell>
          <cell r="F3599">
            <v>78465.2</v>
          </cell>
          <cell r="G3599">
            <v>0</v>
          </cell>
          <cell r="H3599">
            <v>0</v>
          </cell>
          <cell r="I3599">
            <v>78465.2</v>
          </cell>
          <cell r="J3599">
            <v>0</v>
          </cell>
          <cell r="K3599">
            <v>78465.2</v>
          </cell>
        </row>
        <row r="3600">
          <cell r="B3600">
            <v>231470</v>
          </cell>
          <cell r="C3600" t="str">
            <v>Accrued Interest - Tax                                      231470</v>
          </cell>
          <cell r="D3600">
            <v>0</v>
          </cell>
          <cell r="E3600">
            <v>0</v>
          </cell>
          <cell r="F3600">
            <v>799112.63</v>
          </cell>
          <cell r="G3600">
            <v>0</v>
          </cell>
          <cell r="H3600">
            <v>0</v>
          </cell>
          <cell r="I3600">
            <v>799112.63</v>
          </cell>
          <cell r="J3600">
            <v>0</v>
          </cell>
          <cell r="K3600">
            <v>799112.63</v>
          </cell>
        </row>
        <row r="3601">
          <cell r="B3601">
            <v>288000</v>
          </cell>
          <cell r="C3601" t="str">
            <v>Fair Value Hedge - Acc Int Pay Leg                          288000</v>
          </cell>
          <cell r="D3601">
            <v>482944.45</v>
          </cell>
          <cell r="E3601">
            <v>482944.45</v>
          </cell>
          <cell r="F3601">
            <v>0</v>
          </cell>
          <cell r="G3601">
            <v>0</v>
          </cell>
          <cell r="H3601">
            <v>0</v>
          </cell>
          <cell r="I3601">
            <v>0</v>
          </cell>
          <cell r="J3601">
            <v>0</v>
          </cell>
          <cell r="K3601">
            <v>482944.45</v>
          </cell>
        </row>
        <row r="3602">
          <cell r="B3602">
            <v>231463</v>
          </cell>
          <cell r="C3602" t="str">
            <v>Employee Loan Payments                                      231463</v>
          </cell>
          <cell r="D3602">
            <v>0</v>
          </cell>
          <cell r="E3602">
            <v>0</v>
          </cell>
          <cell r="F3602">
            <v>0</v>
          </cell>
          <cell r="G3602">
            <v>0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</row>
        <row r="3603">
          <cell r="B3603">
            <v>231486</v>
          </cell>
          <cell r="C3603" t="str">
            <v>Cafeteria  125 Flex Spend                                   231486</v>
          </cell>
          <cell r="D3603">
            <v>0</v>
          </cell>
          <cell r="E3603">
            <v>0</v>
          </cell>
          <cell r="F3603">
            <v>-106978.98</v>
          </cell>
          <cell r="G3603">
            <v>0</v>
          </cell>
          <cell r="H3603">
            <v>0</v>
          </cell>
          <cell r="I3603">
            <v>-106978.98</v>
          </cell>
          <cell r="J3603">
            <v>0</v>
          </cell>
          <cell r="K3603">
            <v>-106978.98</v>
          </cell>
        </row>
        <row r="3604">
          <cell r="B3604">
            <v>231490</v>
          </cell>
          <cell r="C3604" t="str">
            <v>Accrued Property Tax                                        231490</v>
          </cell>
          <cell r="D3604">
            <v>0</v>
          </cell>
          <cell r="E3604">
            <v>0</v>
          </cell>
          <cell r="F3604">
            <v>135901.82</v>
          </cell>
          <cell r="G3604">
            <v>0</v>
          </cell>
          <cell r="H3604">
            <v>0</v>
          </cell>
          <cell r="I3604">
            <v>135901.82</v>
          </cell>
          <cell r="J3604">
            <v>0</v>
          </cell>
          <cell r="K3604">
            <v>135901.82</v>
          </cell>
        </row>
        <row r="3605">
          <cell r="B3605">
            <v>231491</v>
          </cell>
          <cell r="C3605" t="str">
            <v>Accrued Legal                                               231491</v>
          </cell>
          <cell r="D3605">
            <v>0</v>
          </cell>
          <cell r="E3605">
            <v>0</v>
          </cell>
          <cell r="F3605">
            <v>11500000</v>
          </cell>
          <cell r="G3605">
            <v>0</v>
          </cell>
          <cell r="H3605">
            <v>0</v>
          </cell>
          <cell r="I3605">
            <v>11500000</v>
          </cell>
          <cell r="J3605">
            <v>0</v>
          </cell>
          <cell r="K3605">
            <v>11500000</v>
          </cell>
        </row>
        <row r="3606">
          <cell r="B3606">
            <v>231492</v>
          </cell>
          <cell r="C3606" t="str">
            <v>Accrued Expenses - Other                                    231492</v>
          </cell>
          <cell r="D3606">
            <v>0</v>
          </cell>
          <cell r="E3606">
            <v>0</v>
          </cell>
          <cell r="F3606">
            <v>3318436.97</v>
          </cell>
          <cell r="G3606">
            <v>0</v>
          </cell>
          <cell r="H3606">
            <v>0</v>
          </cell>
          <cell r="I3606">
            <v>3318436.97</v>
          </cell>
          <cell r="J3606">
            <v>0</v>
          </cell>
          <cell r="K3606">
            <v>3318436.97</v>
          </cell>
        </row>
        <row r="3607">
          <cell r="B3607">
            <v>231493</v>
          </cell>
          <cell r="C3607" t="str">
            <v>Payroll Deductions Payable                                  231493</v>
          </cell>
          <cell r="D3607">
            <v>0</v>
          </cell>
          <cell r="E3607">
            <v>0</v>
          </cell>
          <cell r="F3607">
            <v>1043417.22</v>
          </cell>
          <cell r="G3607">
            <v>0</v>
          </cell>
          <cell r="H3607">
            <v>0</v>
          </cell>
          <cell r="I3607">
            <v>1043417.22</v>
          </cell>
          <cell r="J3607">
            <v>0</v>
          </cell>
          <cell r="K3607">
            <v>1043417.22</v>
          </cell>
        </row>
        <row r="3608">
          <cell r="B3608">
            <v>231494</v>
          </cell>
          <cell r="C3608" t="str">
            <v>Cafeteria 125 - Flex Spend                                  231494</v>
          </cell>
          <cell r="D3608">
            <v>0</v>
          </cell>
          <cell r="E3608">
            <v>0</v>
          </cell>
          <cell r="F3608">
            <v>0</v>
          </cell>
          <cell r="G3608">
            <v>0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</row>
        <row r="3609">
          <cell r="B3609">
            <v>231516</v>
          </cell>
          <cell r="C3609" t="str">
            <v>Accrued Insurer                                             231516</v>
          </cell>
          <cell r="D3609">
            <v>0</v>
          </cell>
          <cell r="E3609">
            <v>0</v>
          </cell>
          <cell r="F3609">
            <v>0</v>
          </cell>
          <cell r="G3609">
            <v>0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</row>
        <row r="3610">
          <cell r="B3610">
            <v>233943</v>
          </cell>
          <cell r="C3610" t="str">
            <v>Accrued Sales Tax                                           233943</v>
          </cell>
          <cell r="D3610">
            <v>0</v>
          </cell>
          <cell r="E3610">
            <v>0</v>
          </cell>
          <cell r="F3610">
            <v>111889.09</v>
          </cell>
          <cell r="G3610">
            <v>0</v>
          </cell>
          <cell r="H3610">
            <v>0</v>
          </cell>
          <cell r="I3610">
            <v>111889.09</v>
          </cell>
          <cell r="J3610">
            <v>0</v>
          </cell>
          <cell r="K3610">
            <v>111889.09</v>
          </cell>
        </row>
        <row r="3611">
          <cell r="B3611">
            <v>233947</v>
          </cell>
          <cell r="C3611" t="str">
            <v>Accrued Payroll Taxes-Ilp                                   233947</v>
          </cell>
          <cell r="D3611">
            <v>0</v>
          </cell>
          <cell r="E3611">
            <v>0</v>
          </cell>
          <cell r="F3611">
            <v>112385</v>
          </cell>
          <cell r="G3611">
            <v>0</v>
          </cell>
          <cell r="H3611">
            <v>0</v>
          </cell>
          <cell r="I3611">
            <v>112385</v>
          </cell>
          <cell r="J3611">
            <v>0</v>
          </cell>
          <cell r="K3611">
            <v>112385</v>
          </cell>
        </row>
        <row r="3612">
          <cell r="B3612">
            <v>233948</v>
          </cell>
          <cell r="C3612" t="str">
            <v>Acc Pay Tax - Fringe Ben                                    233948</v>
          </cell>
          <cell r="D3612">
            <v>0</v>
          </cell>
          <cell r="E3612">
            <v>0</v>
          </cell>
          <cell r="F3612">
            <v>3564.5</v>
          </cell>
          <cell r="G3612">
            <v>0</v>
          </cell>
          <cell r="H3612">
            <v>0</v>
          </cell>
          <cell r="I3612">
            <v>3564.5</v>
          </cell>
          <cell r="J3612">
            <v>0</v>
          </cell>
          <cell r="K3612">
            <v>3564.5</v>
          </cell>
        </row>
        <row r="3613">
          <cell r="B3613">
            <v>236920</v>
          </cell>
          <cell r="C3613" t="str">
            <v>Accrued Managers Bonus                                      236920</v>
          </cell>
          <cell r="D3613">
            <v>0</v>
          </cell>
          <cell r="E3613">
            <v>0</v>
          </cell>
          <cell r="F3613">
            <v>4583541.8499999996</v>
          </cell>
          <cell r="G3613">
            <v>0</v>
          </cell>
          <cell r="H3613">
            <v>0</v>
          </cell>
          <cell r="I3613">
            <v>4583541.8499999996</v>
          </cell>
          <cell r="J3613">
            <v>0</v>
          </cell>
          <cell r="K3613">
            <v>4583541.8499999996</v>
          </cell>
        </row>
        <row r="3614">
          <cell r="B3614">
            <v>236921</v>
          </cell>
          <cell r="C3614" t="str">
            <v>Monthly Bonus Accrual                                       236921</v>
          </cell>
          <cell r="D3614">
            <v>0</v>
          </cell>
          <cell r="E3614">
            <v>0</v>
          </cell>
          <cell r="F3614">
            <v>2978650</v>
          </cell>
          <cell r="G3614">
            <v>0</v>
          </cell>
          <cell r="H3614">
            <v>0</v>
          </cell>
          <cell r="I3614">
            <v>2978650</v>
          </cell>
          <cell r="J3614">
            <v>0</v>
          </cell>
          <cell r="K3614">
            <v>2978650</v>
          </cell>
        </row>
        <row r="3615">
          <cell r="B3615">
            <v>236922</v>
          </cell>
          <cell r="C3615" t="str">
            <v>Deferred Bonuses                                            236922</v>
          </cell>
          <cell r="D3615">
            <v>0</v>
          </cell>
          <cell r="E3615">
            <v>0</v>
          </cell>
          <cell r="F3615">
            <v>1419072.16</v>
          </cell>
          <cell r="G3615">
            <v>0</v>
          </cell>
          <cell r="H3615">
            <v>0</v>
          </cell>
          <cell r="I3615">
            <v>1419072.16</v>
          </cell>
          <cell r="J3615">
            <v>0</v>
          </cell>
          <cell r="K3615">
            <v>1419072.16</v>
          </cell>
        </row>
        <row r="3616">
          <cell r="B3616">
            <v>236923</v>
          </cell>
          <cell r="C3616" t="str">
            <v>Vacation Accrual                                            236923</v>
          </cell>
          <cell r="D3616">
            <v>0</v>
          </cell>
          <cell r="E3616">
            <v>0</v>
          </cell>
          <cell r="F3616">
            <v>5893081.9400000004</v>
          </cell>
          <cell r="G3616">
            <v>0</v>
          </cell>
          <cell r="H3616">
            <v>0</v>
          </cell>
          <cell r="I3616">
            <v>5893081.9400000004</v>
          </cell>
          <cell r="J3616">
            <v>0</v>
          </cell>
          <cell r="K3616">
            <v>5893081.9400000004</v>
          </cell>
        </row>
        <row r="3617">
          <cell r="B3617">
            <v>236925</v>
          </cell>
          <cell r="C3617" t="str">
            <v>Accrued Qtr Bonus                                           236925</v>
          </cell>
          <cell r="D3617">
            <v>0</v>
          </cell>
          <cell r="E3617">
            <v>0</v>
          </cell>
          <cell r="F3617">
            <v>337164.67</v>
          </cell>
          <cell r="G3617">
            <v>0</v>
          </cell>
          <cell r="H3617">
            <v>0</v>
          </cell>
          <cell r="I3617">
            <v>337164.67</v>
          </cell>
          <cell r="J3617">
            <v>0</v>
          </cell>
          <cell r="K3617">
            <v>337164.67</v>
          </cell>
        </row>
        <row r="3618">
          <cell r="B3618">
            <v>237003</v>
          </cell>
          <cell r="C3618" t="str">
            <v>Accrued Health Insurance                                    237003</v>
          </cell>
          <cell r="D3618">
            <v>0</v>
          </cell>
          <cell r="E3618">
            <v>0</v>
          </cell>
          <cell r="F3618">
            <v>683841.4</v>
          </cell>
          <cell r="G3618">
            <v>0</v>
          </cell>
          <cell r="H3618">
            <v>0</v>
          </cell>
          <cell r="I3618">
            <v>683841.4</v>
          </cell>
          <cell r="J3618">
            <v>0</v>
          </cell>
          <cell r="K3618">
            <v>683841.4</v>
          </cell>
        </row>
        <row r="3619">
          <cell r="B3619">
            <v>231471</v>
          </cell>
          <cell r="C3619" t="str">
            <v>Accrued Penalties - Tax                                     231471</v>
          </cell>
          <cell r="D3619">
            <v>0</v>
          </cell>
          <cell r="E3619">
            <v>0</v>
          </cell>
          <cell r="F3619">
            <v>1860923.28</v>
          </cell>
          <cell r="G3619">
            <v>0</v>
          </cell>
          <cell r="H3619">
            <v>0</v>
          </cell>
          <cell r="I3619">
            <v>1860923.28</v>
          </cell>
          <cell r="J3619">
            <v>0</v>
          </cell>
          <cell r="K3619">
            <v>1860923.28</v>
          </cell>
        </row>
        <row r="3620">
          <cell r="B3620">
            <v>236754</v>
          </cell>
          <cell r="C3620" t="str">
            <v>Accrued Facility &amp; Program Fee                              236754</v>
          </cell>
          <cell r="D3620">
            <v>0</v>
          </cell>
          <cell r="E3620">
            <v>0</v>
          </cell>
          <cell r="F3620">
            <v>1271458.95</v>
          </cell>
          <cell r="G3620">
            <v>0</v>
          </cell>
          <cell r="H3620">
            <v>0</v>
          </cell>
          <cell r="I3620">
            <v>1271458.95</v>
          </cell>
          <cell r="J3620">
            <v>0</v>
          </cell>
          <cell r="K3620">
            <v>1271458.95</v>
          </cell>
        </row>
        <row r="3621">
          <cell r="B3621">
            <v>233501</v>
          </cell>
          <cell r="C3621" t="str">
            <v>Payroll Tax Liab-Canada                                     233501</v>
          </cell>
          <cell r="D3621">
            <v>0</v>
          </cell>
          <cell r="E3621">
            <v>0</v>
          </cell>
          <cell r="F3621">
            <v>-1015.25</v>
          </cell>
          <cell r="G3621">
            <v>0</v>
          </cell>
          <cell r="H3621">
            <v>0</v>
          </cell>
          <cell r="I3621">
            <v>-1015.25</v>
          </cell>
          <cell r="J3621">
            <v>0</v>
          </cell>
          <cell r="K3621">
            <v>-1015.25</v>
          </cell>
        </row>
        <row r="3622">
          <cell r="B3622">
            <v>236745</v>
          </cell>
          <cell r="C3622" t="str">
            <v>Accrued Interest Expense                                    236745</v>
          </cell>
          <cell r="D3622">
            <v>0</v>
          </cell>
          <cell r="E3622">
            <v>0</v>
          </cell>
          <cell r="F3622">
            <v>132953.97</v>
          </cell>
          <cell r="G3622">
            <v>0</v>
          </cell>
          <cell r="H3622">
            <v>0</v>
          </cell>
          <cell r="I3622">
            <v>132953.97</v>
          </cell>
          <cell r="J3622">
            <v>0</v>
          </cell>
          <cell r="K3622">
            <v>132953.97</v>
          </cell>
        </row>
        <row r="3623">
          <cell r="B3623">
            <v>231466</v>
          </cell>
          <cell r="C3623" t="str">
            <v>Accrued Fac &amp; Prg Fee Inter Us                              231466</v>
          </cell>
          <cell r="D3623">
            <v>0</v>
          </cell>
          <cell r="E3623">
            <v>0</v>
          </cell>
          <cell r="F3623">
            <v>0</v>
          </cell>
          <cell r="G3623">
            <v>0</v>
          </cell>
          <cell r="H3623">
            <v>0</v>
          </cell>
          <cell r="I3623">
            <v>0</v>
          </cell>
          <cell r="J3623">
            <v>0</v>
          </cell>
          <cell r="K3623">
            <v>0</v>
          </cell>
        </row>
        <row r="3624">
          <cell r="B3624">
            <v>236756</v>
          </cell>
          <cell r="C3624" t="str">
            <v>Accrued Fac &amp; Prog Term W/H                                 236756</v>
          </cell>
          <cell r="D3624">
            <v>0</v>
          </cell>
          <cell r="E3624">
            <v>0</v>
          </cell>
          <cell r="F3624">
            <v>8654.93</v>
          </cell>
          <cell r="G3624">
            <v>0</v>
          </cell>
          <cell r="H3624">
            <v>0</v>
          </cell>
          <cell r="I3624">
            <v>8654.93</v>
          </cell>
          <cell r="J3624">
            <v>0</v>
          </cell>
          <cell r="K3624">
            <v>8654.93</v>
          </cell>
        </row>
        <row r="3625">
          <cell r="B3625">
            <v>236757</v>
          </cell>
          <cell r="C3625" t="str">
            <v>Accrd Facility Unused External                              236757</v>
          </cell>
          <cell r="D3625">
            <v>0</v>
          </cell>
          <cell r="E3625">
            <v>0</v>
          </cell>
          <cell r="F3625">
            <v>505406.46</v>
          </cell>
          <cell r="G3625">
            <v>0</v>
          </cell>
          <cell r="H3625">
            <v>0</v>
          </cell>
          <cell r="I3625">
            <v>505406.46</v>
          </cell>
          <cell r="J3625">
            <v>0</v>
          </cell>
          <cell r="K3625">
            <v>505406.46</v>
          </cell>
        </row>
        <row r="3626">
          <cell r="B3626">
            <v>236758</v>
          </cell>
          <cell r="C3626" t="str">
            <v>Accrd Facility Unused Intgp Us                              236758</v>
          </cell>
          <cell r="D3626">
            <v>0</v>
          </cell>
          <cell r="E3626">
            <v>0</v>
          </cell>
          <cell r="F3626">
            <v>1712689.87</v>
          </cell>
          <cell r="G3626">
            <v>0</v>
          </cell>
          <cell r="H3626">
            <v>0</v>
          </cell>
          <cell r="I3626">
            <v>1712689.87</v>
          </cell>
          <cell r="J3626">
            <v>0</v>
          </cell>
          <cell r="K3626">
            <v>1712689.87</v>
          </cell>
        </row>
        <row r="3627">
          <cell r="B3627">
            <v>236607</v>
          </cell>
          <cell r="C3627" t="str">
            <v>Accrd Int Exp Intgrp Shusa                                  236607</v>
          </cell>
          <cell r="D3627">
            <v>0</v>
          </cell>
          <cell r="E3627">
            <v>0</v>
          </cell>
          <cell r="F3627">
            <v>19272.080000000002</v>
          </cell>
          <cell r="G3627">
            <v>0</v>
          </cell>
          <cell r="H3627">
            <v>0</v>
          </cell>
          <cell r="I3627">
            <v>19272.080000000002</v>
          </cell>
          <cell r="J3627">
            <v>-19272.080000000002</v>
          </cell>
          <cell r="K3627">
            <v>0</v>
          </cell>
        </row>
        <row r="3628">
          <cell r="B3628">
            <v>236632</v>
          </cell>
          <cell r="C3628" t="str">
            <v>Accrd Fac&amp;Prg Fee Intgrp Shusa                              236632</v>
          </cell>
          <cell r="D3628">
            <v>0</v>
          </cell>
          <cell r="E3628">
            <v>0</v>
          </cell>
          <cell r="F3628">
            <v>193750</v>
          </cell>
          <cell r="G3628">
            <v>0</v>
          </cell>
          <cell r="H3628">
            <v>0</v>
          </cell>
          <cell r="I3628">
            <v>193750</v>
          </cell>
          <cell r="J3628">
            <v>-193952.91</v>
          </cell>
          <cell r="K3628">
            <v>-202.91000000000349</v>
          </cell>
        </row>
        <row r="3629">
          <cell r="B3629">
            <v>235045</v>
          </cell>
          <cell r="C3629" t="str">
            <v>Fin 48 Reserve - State                                      235045</v>
          </cell>
          <cell r="D3629">
            <v>0</v>
          </cell>
          <cell r="E3629">
            <v>0</v>
          </cell>
          <cell r="F3629">
            <v>995804.63</v>
          </cell>
          <cell r="G3629">
            <v>0</v>
          </cell>
          <cell r="H3629">
            <v>0</v>
          </cell>
          <cell r="I3629">
            <v>995804.63</v>
          </cell>
          <cell r="J3629">
            <v>0</v>
          </cell>
          <cell r="K3629">
            <v>995804.63</v>
          </cell>
        </row>
        <row r="3630">
          <cell r="B3630">
            <v>233044</v>
          </cell>
          <cell r="C3630" t="str">
            <v>Fin 48 Reserve - Federal                                    233044</v>
          </cell>
          <cell r="D3630">
            <v>0</v>
          </cell>
          <cell r="E3630">
            <v>0</v>
          </cell>
          <cell r="F3630">
            <v>809530.37</v>
          </cell>
          <cell r="G3630">
            <v>0</v>
          </cell>
          <cell r="H3630">
            <v>0</v>
          </cell>
          <cell r="I3630">
            <v>809530.37</v>
          </cell>
          <cell r="J3630">
            <v>0</v>
          </cell>
          <cell r="K3630">
            <v>809530.37</v>
          </cell>
        </row>
        <row r="3631">
          <cell r="B3631" t="str">
            <v>R_CG1b_3646</v>
          </cell>
          <cell r="C3631" t="str">
            <v>Other Expenses Accrued And Unpaid                           R_CG1b_3646</v>
          </cell>
          <cell r="D3631">
            <v>537083343.59999943</v>
          </cell>
          <cell r="E3631">
            <v>371996032.12999946</v>
          </cell>
          <cell r="F3631">
            <v>131740787.33999997</v>
          </cell>
          <cell r="G3631">
            <v>0</v>
          </cell>
          <cell r="H3631">
            <v>0</v>
          </cell>
          <cell r="I3631">
            <v>131740787.33999997</v>
          </cell>
          <cell r="J3631">
            <v>-213224.99</v>
          </cell>
          <cell r="K3631">
            <v>503523594.47999936</v>
          </cell>
        </row>
        <row r="3632">
          <cell r="B3632" t="str">
            <v>R_CG2_3049</v>
          </cell>
          <cell r="C3632" t="str">
            <v>Net Deferred Tax Liabilities                                R_CG2_3049</v>
          </cell>
          <cell r="D3632">
            <v>0</v>
          </cell>
          <cell r="E3632">
            <v>0</v>
          </cell>
          <cell r="F3632">
            <v>0</v>
          </cell>
          <cell r="G3632">
            <v>0</v>
          </cell>
          <cell r="H3632">
            <v>0</v>
          </cell>
          <cell r="I3632">
            <v>0</v>
          </cell>
          <cell r="J3632">
            <v>0</v>
          </cell>
          <cell r="K3632">
            <v>0</v>
          </cell>
        </row>
        <row r="3633">
          <cell r="B3633">
            <v>232090</v>
          </cell>
          <cell r="C3633" t="str">
            <v>Res - Unfunded Committmen                                   232090</v>
          </cell>
          <cell r="D3633">
            <v>180000000</v>
          </cell>
          <cell r="E3633">
            <v>180000000</v>
          </cell>
          <cell r="F3633">
            <v>0</v>
          </cell>
          <cell r="G3633">
            <v>0</v>
          </cell>
          <cell r="H3633">
            <v>0</v>
          </cell>
          <cell r="I3633">
            <v>0</v>
          </cell>
          <cell r="J3633">
            <v>0</v>
          </cell>
          <cell r="K3633">
            <v>180000000</v>
          </cell>
        </row>
        <row r="3634">
          <cell r="B3634">
            <v>232091</v>
          </cell>
          <cell r="C3634" t="str">
            <v>Letters Of Credit Chargeoff                                 232091</v>
          </cell>
          <cell r="D3634">
            <v>0</v>
          </cell>
          <cell r="E3634">
            <v>0</v>
          </cell>
          <cell r="F3634">
            <v>0</v>
          </cell>
          <cell r="G3634">
            <v>0</v>
          </cell>
          <cell r="H3634">
            <v>0</v>
          </cell>
          <cell r="I3634">
            <v>0</v>
          </cell>
          <cell r="J3634">
            <v>0</v>
          </cell>
          <cell r="K3634">
            <v>0</v>
          </cell>
        </row>
        <row r="3635">
          <cell r="B3635" t="str">
            <v>R_CG3_B557</v>
          </cell>
          <cell r="C3635" t="str">
            <v>Allow For Credit Losses On Off-Bal                          R_CG3_B557</v>
          </cell>
          <cell r="D3635">
            <v>180000000</v>
          </cell>
          <cell r="E3635">
            <v>180000000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180000000</v>
          </cell>
        </row>
        <row r="3636">
          <cell r="B3636">
            <v>154949</v>
          </cell>
          <cell r="C3636" t="str">
            <v>Atm Terminal Bal- Ksc                                       154949</v>
          </cell>
          <cell r="D3636">
            <v>-7023030</v>
          </cell>
          <cell r="E3636">
            <v>-7023030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-7023030</v>
          </cell>
        </row>
        <row r="3637">
          <cell r="B3637">
            <v>154950</v>
          </cell>
          <cell r="C3637" t="str">
            <v>Fifth Third Atm-Nantucket                                   154950</v>
          </cell>
          <cell r="D3637">
            <v>0</v>
          </cell>
          <cell r="E3637">
            <v>0</v>
          </cell>
          <cell r="F3637">
            <v>0</v>
          </cell>
          <cell r="G3637">
            <v>0</v>
          </cell>
          <cell r="H3637">
            <v>0</v>
          </cell>
          <cell r="I3637">
            <v>0</v>
          </cell>
          <cell r="J3637">
            <v>0</v>
          </cell>
          <cell r="K3637">
            <v>0</v>
          </cell>
        </row>
        <row r="3638">
          <cell r="B3638">
            <v>155000</v>
          </cell>
          <cell r="C3638" t="str">
            <v>Network Payment Visa Domestic                               155000</v>
          </cell>
          <cell r="D3638">
            <v>3343647.96</v>
          </cell>
          <cell r="E3638">
            <v>3343647.96</v>
          </cell>
          <cell r="F3638">
            <v>0</v>
          </cell>
          <cell r="G3638">
            <v>0</v>
          </cell>
          <cell r="H3638">
            <v>0</v>
          </cell>
          <cell r="I3638">
            <v>0</v>
          </cell>
          <cell r="J3638">
            <v>0</v>
          </cell>
          <cell r="K3638">
            <v>3343647.96</v>
          </cell>
        </row>
        <row r="3639">
          <cell r="B3639">
            <v>155001</v>
          </cell>
          <cell r="C3639" t="str">
            <v>Clearning On Line                                           155001</v>
          </cell>
          <cell r="D3639">
            <v>-39168295.57</v>
          </cell>
          <cell r="E3639">
            <v>-39168295.57</v>
          </cell>
          <cell r="F3639">
            <v>0</v>
          </cell>
          <cell r="G3639">
            <v>0</v>
          </cell>
          <cell r="H3639">
            <v>0</v>
          </cell>
          <cell r="I3639">
            <v>0</v>
          </cell>
          <cell r="J3639">
            <v>0</v>
          </cell>
          <cell r="K3639">
            <v>-39168295.57</v>
          </cell>
        </row>
        <row r="3640">
          <cell r="B3640">
            <v>208300</v>
          </cell>
          <cell r="C3640" t="str">
            <v>Safe Deposits Pip                                           208300</v>
          </cell>
          <cell r="D3640">
            <v>0</v>
          </cell>
          <cell r="E3640">
            <v>0</v>
          </cell>
          <cell r="F3640">
            <v>0</v>
          </cell>
          <cell r="G3640">
            <v>0</v>
          </cell>
          <cell r="H3640">
            <v>0</v>
          </cell>
          <cell r="I3640">
            <v>0</v>
          </cell>
          <cell r="J3640">
            <v>0</v>
          </cell>
          <cell r="K3640">
            <v>0</v>
          </cell>
        </row>
        <row r="3641">
          <cell r="B3641">
            <v>208301</v>
          </cell>
          <cell r="C3641" t="str">
            <v>Safe Deposit Pip                                            208301</v>
          </cell>
          <cell r="D3641">
            <v>0</v>
          </cell>
          <cell r="E3641">
            <v>0</v>
          </cell>
          <cell r="F3641">
            <v>0</v>
          </cell>
          <cell r="G3641">
            <v>0</v>
          </cell>
          <cell r="H3641">
            <v>0</v>
          </cell>
          <cell r="I3641">
            <v>0</v>
          </cell>
          <cell r="J3641">
            <v>0</v>
          </cell>
          <cell r="K3641">
            <v>0</v>
          </cell>
        </row>
        <row r="3642">
          <cell r="B3642">
            <v>208503</v>
          </cell>
          <cell r="C3642" t="str">
            <v>Mtg Branch Pmts In Proces                                   208503</v>
          </cell>
          <cell r="D3642">
            <v>3320217.27</v>
          </cell>
          <cell r="E3642">
            <v>3320217.27</v>
          </cell>
          <cell r="F3642">
            <v>0</v>
          </cell>
          <cell r="G3642">
            <v>0</v>
          </cell>
          <cell r="H3642">
            <v>0</v>
          </cell>
          <cell r="I3642">
            <v>0</v>
          </cell>
          <cell r="J3642">
            <v>0</v>
          </cell>
          <cell r="K3642">
            <v>3320217.27</v>
          </cell>
        </row>
        <row r="3643">
          <cell r="B3643">
            <v>208652</v>
          </cell>
          <cell r="C3643" t="str">
            <v>Disp Issued/Rec Acct Local Currency                         208652</v>
          </cell>
          <cell r="D3643">
            <v>0</v>
          </cell>
          <cell r="E3643">
            <v>0</v>
          </cell>
          <cell r="F3643">
            <v>0</v>
          </cell>
          <cell r="G3643">
            <v>0</v>
          </cell>
          <cell r="H3643">
            <v>0</v>
          </cell>
          <cell r="I3643">
            <v>0</v>
          </cell>
          <cell r="J3643">
            <v>0</v>
          </cell>
          <cell r="K3643">
            <v>0</v>
          </cell>
        </row>
        <row r="3644">
          <cell r="B3644">
            <v>208655</v>
          </cell>
          <cell r="C3644" t="str">
            <v>Partenon Pep+ Pass Thru                                     208655</v>
          </cell>
          <cell r="D3644">
            <v>331892.34000000003</v>
          </cell>
          <cell r="E3644">
            <v>331892.34000000003</v>
          </cell>
          <cell r="F3644">
            <v>0</v>
          </cell>
          <cell r="G3644">
            <v>0</v>
          </cell>
          <cell r="H3644">
            <v>0</v>
          </cell>
          <cell r="I3644">
            <v>0</v>
          </cell>
          <cell r="J3644">
            <v>0</v>
          </cell>
          <cell r="K3644">
            <v>331892.34000000003</v>
          </cell>
        </row>
        <row r="3645">
          <cell r="B3645">
            <v>208657</v>
          </cell>
          <cell r="C3645" t="str">
            <v>Assig Pend Cr Appl Ot4                                      208657</v>
          </cell>
          <cell r="D3645">
            <v>50949.66</v>
          </cell>
          <cell r="E3645">
            <v>50949.66</v>
          </cell>
          <cell r="F3645">
            <v>0</v>
          </cell>
          <cell r="G3645">
            <v>0</v>
          </cell>
          <cell r="H3645">
            <v>0</v>
          </cell>
          <cell r="I3645">
            <v>0</v>
          </cell>
          <cell r="J3645">
            <v>0</v>
          </cell>
          <cell r="K3645">
            <v>50949.66</v>
          </cell>
        </row>
        <row r="3646">
          <cell r="B3646">
            <v>208662</v>
          </cell>
          <cell r="C3646" t="str">
            <v>Rejected Items Payments (Alc)                               208662</v>
          </cell>
          <cell r="D3646">
            <v>-176683.89</v>
          </cell>
          <cell r="E3646">
            <v>-176683.89</v>
          </cell>
          <cell r="F3646">
            <v>0</v>
          </cell>
          <cell r="G3646">
            <v>0</v>
          </cell>
          <cell r="H3646">
            <v>0</v>
          </cell>
          <cell r="I3646">
            <v>0</v>
          </cell>
          <cell r="J3646">
            <v>0</v>
          </cell>
          <cell r="K3646">
            <v>-176683.89</v>
          </cell>
        </row>
        <row r="3647">
          <cell r="B3647">
            <v>208666</v>
          </cell>
          <cell r="C3647" t="str">
            <v>Pending Credit Escrow (Ot2)                                 208666</v>
          </cell>
          <cell r="D3647">
            <v>0</v>
          </cell>
          <cell r="E3647">
            <v>0</v>
          </cell>
          <cell r="F3647">
            <v>0</v>
          </cell>
          <cell r="G3647">
            <v>0</v>
          </cell>
          <cell r="H3647">
            <v>0</v>
          </cell>
          <cell r="I3647">
            <v>0</v>
          </cell>
          <cell r="J3647">
            <v>0</v>
          </cell>
          <cell r="K3647">
            <v>0</v>
          </cell>
        </row>
        <row r="3648">
          <cell r="B3648">
            <v>209990</v>
          </cell>
          <cell r="C3648" t="str">
            <v>Fx Customer Clearance Acc                                   209990</v>
          </cell>
          <cell r="D3648">
            <v>1422487.07</v>
          </cell>
          <cell r="E3648">
            <v>1422487.07</v>
          </cell>
          <cell r="F3648">
            <v>0</v>
          </cell>
          <cell r="G3648">
            <v>0</v>
          </cell>
          <cell r="H3648">
            <v>0</v>
          </cell>
          <cell r="I3648">
            <v>0</v>
          </cell>
          <cell r="J3648">
            <v>0</v>
          </cell>
          <cell r="K3648">
            <v>1422487.07</v>
          </cell>
        </row>
        <row r="3649">
          <cell r="B3649">
            <v>231489</v>
          </cell>
          <cell r="C3649" t="str">
            <v>Accts Pay 3rd Party Payab                                   231489</v>
          </cell>
          <cell r="D3649">
            <v>0</v>
          </cell>
          <cell r="E3649">
            <v>0</v>
          </cell>
          <cell r="F3649">
            <v>0</v>
          </cell>
          <cell r="G3649">
            <v>0</v>
          </cell>
          <cell r="H3649">
            <v>0</v>
          </cell>
          <cell r="I3649">
            <v>0</v>
          </cell>
          <cell r="J3649">
            <v>0</v>
          </cell>
          <cell r="K3649">
            <v>0</v>
          </cell>
        </row>
        <row r="3650">
          <cell r="B3650">
            <v>231512</v>
          </cell>
          <cell r="C3650" t="str">
            <v>Drive Servicing Fee Payab                                   231512</v>
          </cell>
          <cell r="D3650">
            <v>5464860.3899999997</v>
          </cell>
          <cell r="E3650">
            <v>5464860.3899999997</v>
          </cell>
          <cell r="F3650">
            <v>0</v>
          </cell>
          <cell r="G3650">
            <v>0</v>
          </cell>
          <cell r="H3650">
            <v>0</v>
          </cell>
          <cell r="I3650">
            <v>0</v>
          </cell>
          <cell r="J3650">
            <v>-968026.27</v>
          </cell>
          <cell r="K3650">
            <v>4496834.1199999992</v>
          </cell>
        </row>
        <row r="3651">
          <cell r="B3651">
            <v>232002</v>
          </cell>
          <cell r="C3651" t="str">
            <v>Closed Sov Conversion Fee Defer                             232002</v>
          </cell>
          <cell r="D3651">
            <v>0</v>
          </cell>
          <cell r="E3651">
            <v>0</v>
          </cell>
          <cell r="F3651">
            <v>0</v>
          </cell>
          <cell r="G3651">
            <v>0</v>
          </cell>
          <cell r="H3651">
            <v>0</v>
          </cell>
          <cell r="I3651">
            <v>0</v>
          </cell>
          <cell r="J3651">
            <v>0</v>
          </cell>
          <cell r="K3651">
            <v>0</v>
          </cell>
        </row>
        <row r="3652">
          <cell r="B3652">
            <v>232005</v>
          </cell>
          <cell r="C3652" t="str">
            <v>Closed Unearned Wrrnty Inc-Efg D                            232005</v>
          </cell>
          <cell r="D3652">
            <v>0</v>
          </cell>
          <cell r="E3652">
            <v>0</v>
          </cell>
          <cell r="F3652">
            <v>0</v>
          </cell>
          <cell r="G3652">
            <v>0</v>
          </cell>
          <cell r="H3652">
            <v>0</v>
          </cell>
          <cell r="I3652">
            <v>0</v>
          </cell>
          <cell r="J3652">
            <v>0</v>
          </cell>
          <cell r="K3652">
            <v>0</v>
          </cell>
        </row>
        <row r="3653">
          <cell r="B3653">
            <v>232015</v>
          </cell>
          <cell r="C3653" t="str">
            <v>Def Rev-Mastercard Bonus                                    232015</v>
          </cell>
          <cell r="D3653">
            <v>4629166.3899999997</v>
          </cell>
          <cell r="E3653">
            <v>4629166.3899999997</v>
          </cell>
          <cell r="F3653">
            <v>0</v>
          </cell>
          <cell r="G3653">
            <v>0</v>
          </cell>
          <cell r="H3653">
            <v>0</v>
          </cell>
          <cell r="I3653">
            <v>0</v>
          </cell>
          <cell r="J3653">
            <v>0</v>
          </cell>
          <cell r="K3653">
            <v>4629166.3899999997</v>
          </cell>
        </row>
        <row r="3654">
          <cell r="B3654">
            <v>232512</v>
          </cell>
          <cell r="C3654" t="str">
            <v>Scusa Svc Performance Fee Pay Elim                          232512</v>
          </cell>
          <cell r="D3654">
            <v>730252.73</v>
          </cell>
          <cell r="E3654">
            <v>730252.73</v>
          </cell>
          <cell r="F3654">
            <v>0</v>
          </cell>
          <cell r="G3654">
            <v>0</v>
          </cell>
          <cell r="H3654">
            <v>0</v>
          </cell>
          <cell r="I3654">
            <v>0</v>
          </cell>
          <cell r="J3654">
            <v>-730252.73</v>
          </cell>
          <cell r="K3654">
            <v>0</v>
          </cell>
        </row>
        <row r="3655">
          <cell r="B3655">
            <v>234188</v>
          </cell>
          <cell r="C3655" t="str">
            <v>Closed Accounts Payable Hsbc Col                            234188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</row>
        <row r="3656">
          <cell r="B3656">
            <v>234189</v>
          </cell>
          <cell r="C3656" t="str">
            <v>Accounts Payable-Cit Roll                                  234189</v>
          </cell>
          <cell r="D3656">
            <v>0</v>
          </cell>
          <cell r="E3656">
            <v>0</v>
          </cell>
          <cell r="F3656">
            <v>331490.56</v>
          </cell>
          <cell r="G3656">
            <v>0</v>
          </cell>
          <cell r="H3656">
            <v>0</v>
          </cell>
          <cell r="I3656">
            <v>331490.56</v>
          </cell>
          <cell r="J3656">
            <v>0</v>
          </cell>
          <cell r="K3656">
            <v>331490.56</v>
          </cell>
        </row>
        <row r="3657">
          <cell r="B3657">
            <v>235043</v>
          </cell>
          <cell r="C3657" t="str">
            <v>Fx Bank Note Clearance                                      235043</v>
          </cell>
          <cell r="D3657">
            <v>1531</v>
          </cell>
          <cell r="E3657">
            <v>1531</v>
          </cell>
          <cell r="F3657">
            <v>0</v>
          </cell>
          <cell r="G3657">
            <v>0</v>
          </cell>
          <cell r="H3657">
            <v>0</v>
          </cell>
          <cell r="I3657">
            <v>0</v>
          </cell>
          <cell r="J3657">
            <v>0</v>
          </cell>
          <cell r="K3657">
            <v>1531</v>
          </cell>
        </row>
        <row r="3658">
          <cell r="B3658">
            <v>235259</v>
          </cell>
          <cell r="C3658" t="str">
            <v>Closed Interco Std Sec Pr                                   235259</v>
          </cell>
          <cell r="D3658">
            <v>0</v>
          </cell>
          <cell r="E3658">
            <v>0</v>
          </cell>
          <cell r="F3658">
            <v>0</v>
          </cell>
          <cell r="G3658">
            <v>0</v>
          </cell>
          <cell r="H3658">
            <v>0</v>
          </cell>
          <cell r="I3658">
            <v>0</v>
          </cell>
          <cell r="J3658">
            <v>0</v>
          </cell>
          <cell r="K3658">
            <v>0</v>
          </cell>
        </row>
        <row r="3659">
          <cell r="B3659">
            <v>235808</v>
          </cell>
          <cell r="C3659" t="str">
            <v>Interco Isban Ny                                            235808</v>
          </cell>
          <cell r="D3659">
            <v>21179573.289999999</v>
          </cell>
          <cell r="E3659">
            <v>21179573.289999999</v>
          </cell>
          <cell r="F3659">
            <v>0</v>
          </cell>
          <cell r="G3659">
            <v>0</v>
          </cell>
          <cell r="H3659">
            <v>0</v>
          </cell>
          <cell r="I3659">
            <v>0</v>
          </cell>
          <cell r="J3659">
            <v>0</v>
          </cell>
          <cell r="K3659">
            <v>21179573.289999999</v>
          </cell>
        </row>
        <row r="3660">
          <cell r="B3660">
            <v>235809</v>
          </cell>
          <cell r="C3660" t="str">
            <v>Interco Isban Madrid                                        235809</v>
          </cell>
          <cell r="D3660">
            <v>30666823.739999998</v>
          </cell>
          <cell r="E3660">
            <v>30666823.739999998</v>
          </cell>
          <cell r="F3660">
            <v>0</v>
          </cell>
          <cell r="G3660">
            <v>0</v>
          </cell>
          <cell r="H3660">
            <v>0</v>
          </cell>
          <cell r="I3660">
            <v>0</v>
          </cell>
          <cell r="J3660">
            <v>0</v>
          </cell>
          <cell r="K3660">
            <v>30666823.739999998</v>
          </cell>
        </row>
        <row r="3661">
          <cell r="B3661">
            <v>235811</v>
          </cell>
          <cell r="C3661" t="str">
            <v>Interco Produban Us                                         235811</v>
          </cell>
          <cell r="D3661">
            <v>20866388</v>
          </cell>
          <cell r="E3661">
            <v>20866388</v>
          </cell>
          <cell r="F3661">
            <v>0</v>
          </cell>
          <cell r="G3661">
            <v>0</v>
          </cell>
          <cell r="H3661">
            <v>0</v>
          </cell>
          <cell r="I3661">
            <v>0</v>
          </cell>
          <cell r="J3661">
            <v>0</v>
          </cell>
          <cell r="K3661">
            <v>20866388</v>
          </cell>
        </row>
        <row r="3662">
          <cell r="B3662">
            <v>235812</v>
          </cell>
          <cell r="C3662" t="str">
            <v>Closed Interco Produban Mx                                  235812</v>
          </cell>
          <cell r="D3662">
            <v>0</v>
          </cell>
          <cell r="E3662">
            <v>0</v>
          </cell>
          <cell r="F3662">
            <v>0</v>
          </cell>
          <cell r="G3662">
            <v>0</v>
          </cell>
          <cell r="H3662">
            <v>0</v>
          </cell>
          <cell r="I3662">
            <v>0</v>
          </cell>
          <cell r="J3662">
            <v>0</v>
          </cell>
          <cell r="K3662">
            <v>0</v>
          </cell>
        </row>
        <row r="3663">
          <cell r="B3663">
            <v>235813</v>
          </cell>
          <cell r="C3663" t="str">
            <v>Interco Produban Sp                                         235813</v>
          </cell>
          <cell r="D3663">
            <v>680946</v>
          </cell>
          <cell r="E3663">
            <v>680946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680946</v>
          </cell>
        </row>
        <row r="3664">
          <cell r="B3664">
            <v>235814</v>
          </cell>
          <cell r="C3664" t="str">
            <v>Geoban Intercompny Payable                                  235814</v>
          </cell>
          <cell r="D3664">
            <v>1395654.42</v>
          </cell>
          <cell r="E3664">
            <v>1395654.42</v>
          </cell>
          <cell r="F3664">
            <v>0</v>
          </cell>
          <cell r="G3664">
            <v>0</v>
          </cell>
          <cell r="H3664">
            <v>0</v>
          </cell>
          <cell r="I3664">
            <v>0</v>
          </cell>
          <cell r="J3664">
            <v>0</v>
          </cell>
          <cell r="K3664">
            <v>1395654.42</v>
          </cell>
        </row>
        <row r="3665">
          <cell r="B3665">
            <v>235817</v>
          </cell>
          <cell r="C3665" t="str">
            <v>Closed Intrco Bnco Santndr                                  235817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</row>
        <row r="3666">
          <cell r="B3666">
            <v>236000</v>
          </cell>
          <cell r="C3666" t="str">
            <v>Amex Card Sales Fee                                         236000</v>
          </cell>
          <cell r="D3666">
            <v>0</v>
          </cell>
          <cell r="E3666">
            <v>0</v>
          </cell>
          <cell r="F3666">
            <v>0</v>
          </cell>
          <cell r="G3666">
            <v>0</v>
          </cell>
          <cell r="H3666">
            <v>0</v>
          </cell>
          <cell r="I3666">
            <v>0</v>
          </cell>
          <cell r="J3666">
            <v>0</v>
          </cell>
          <cell r="K3666">
            <v>0</v>
          </cell>
        </row>
        <row r="3667">
          <cell r="B3667">
            <v>236020</v>
          </cell>
          <cell r="C3667" t="str">
            <v>Enxco Payables                                              236020</v>
          </cell>
          <cell r="D3667">
            <v>50000</v>
          </cell>
          <cell r="E3667">
            <v>50000</v>
          </cell>
          <cell r="F3667">
            <v>0</v>
          </cell>
          <cell r="G3667">
            <v>0</v>
          </cell>
          <cell r="H3667">
            <v>0</v>
          </cell>
          <cell r="I3667">
            <v>0</v>
          </cell>
          <cell r="J3667">
            <v>0</v>
          </cell>
          <cell r="K3667">
            <v>50000</v>
          </cell>
        </row>
        <row r="3668">
          <cell r="B3668">
            <v>236643</v>
          </cell>
          <cell r="C3668" t="str">
            <v>Derivative Trans Payables                                   236643</v>
          </cell>
          <cell r="D3668">
            <v>96667.42</v>
          </cell>
          <cell r="E3668">
            <v>96667.42</v>
          </cell>
          <cell r="F3668">
            <v>0</v>
          </cell>
          <cell r="G3668">
            <v>0</v>
          </cell>
          <cell r="H3668">
            <v>0</v>
          </cell>
          <cell r="I3668">
            <v>0</v>
          </cell>
          <cell r="J3668">
            <v>0</v>
          </cell>
          <cell r="K3668">
            <v>96667.42</v>
          </cell>
        </row>
        <row r="3669">
          <cell r="B3669">
            <v>236647</v>
          </cell>
          <cell r="C3669" t="str">
            <v>Customer Money Payable                                      236647</v>
          </cell>
          <cell r="D3669">
            <v>112429326.79000001</v>
          </cell>
          <cell r="E3669">
            <v>112429326.79000001</v>
          </cell>
          <cell r="F3669">
            <v>0</v>
          </cell>
          <cell r="G3669">
            <v>0</v>
          </cell>
          <cell r="H3669">
            <v>0</v>
          </cell>
          <cell r="I3669">
            <v>0</v>
          </cell>
          <cell r="J3669">
            <v>0</v>
          </cell>
          <cell r="K3669">
            <v>112429326.79000001</v>
          </cell>
        </row>
        <row r="3670">
          <cell r="B3670">
            <v>241441</v>
          </cell>
          <cell r="C3670" t="str">
            <v>Mtg Loan Unapplied Funds                                    241441</v>
          </cell>
          <cell r="D3670">
            <v>0</v>
          </cell>
          <cell r="E3670">
            <v>0</v>
          </cell>
          <cell r="F3670">
            <v>0</v>
          </cell>
          <cell r="G3670">
            <v>0</v>
          </cell>
          <cell r="H3670">
            <v>0</v>
          </cell>
          <cell r="I3670">
            <v>0</v>
          </cell>
          <cell r="J3670">
            <v>0</v>
          </cell>
          <cell r="K3670">
            <v>0</v>
          </cell>
        </row>
        <row r="3671">
          <cell r="B3671">
            <v>241463</v>
          </cell>
          <cell r="C3671" t="str">
            <v>Unapplied Funds Afs-Ne                                      241463</v>
          </cell>
          <cell r="D3671">
            <v>2707.02</v>
          </cell>
          <cell r="E3671">
            <v>2707.02</v>
          </cell>
          <cell r="F3671">
            <v>0</v>
          </cell>
          <cell r="G3671">
            <v>0</v>
          </cell>
          <cell r="H3671">
            <v>0</v>
          </cell>
          <cell r="I3671">
            <v>0</v>
          </cell>
          <cell r="J3671">
            <v>0</v>
          </cell>
          <cell r="K3671">
            <v>2707.02</v>
          </cell>
        </row>
        <row r="3672">
          <cell r="B3672">
            <v>241504</v>
          </cell>
          <cell r="C3672" t="str">
            <v>Unpost Payments-Mccracken                                   241504</v>
          </cell>
          <cell r="D3672">
            <v>56087.64</v>
          </cell>
          <cell r="E3672">
            <v>56087.64</v>
          </cell>
          <cell r="F3672">
            <v>0</v>
          </cell>
          <cell r="G3672">
            <v>0</v>
          </cell>
          <cell r="H3672">
            <v>0</v>
          </cell>
          <cell r="I3672">
            <v>0</v>
          </cell>
          <cell r="J3672">
            <v>0</v>
          </cell>
          <cell r="K3672">
            <v>56087.64</v>
          </cell>
        </row>
        <row r="3673">
          <cell r="B3673">
            <v>255060</v>
          </cell>
          <cell r="C3673" t="str">
            <v>Due To Irs 03-07 Audits                                     255060</v>
          </cell>
          <cell r="D3673">
            <v>0</v>
          </cell>
          <cell r="E3673">
            <v>0</v>
          </cell>
          <cell r="F3673">
            <v>0</v>
          </cell>
          <cell r="G3673">
            <v>0</v>
          </cell>
          <cell r="H3673">
            <v>0</v>
          </cell>
          <cell r="I3673">
            <v>0</v>
          </cell>
          <cell r="J3673">
            <v>0</v>
          </cell>
          <cell r="K3673">
            <v>0</v>
          </cell>
        </row>
        <row r="3674">
          <cell r="B3674">
            <v>261039</v>
          </cell>
          <cell r="C3674" t="str">
            <v>Other Reserve Payable -Ma                                   261039</v>
          </cell>
          <cell r="D3674">
            <v>-143117.99</v>
          </cell>
          <cell r="E3674">
            <v>-143117.99</v>
          </cell>
          <cell r="F3674">
            <v>0</v>
          </cell>
          <cell r="G3674">
            <v>0</v>
          </cell>
          <cell r="H3674">
            <v>0</v>
          </cell>
          <cell r="I3674">
            <v>0</v>
          </cell>
          <cell r="J3674">
            <v>0</v>
          </cell>
          <cell r="K3674">
            <v>-143117.99</v>
          </cell>
        </row>
        <row r="3675">
          <cell r="B3675">
            <v>261043</v>
          </cell>
          <cell r="C3675" t="str">
            <v>Mtg Servicing Release Sus                                   261043</v>
          </cell>
          <cell r="D3675">
            <v>1182362.96</v>
          </cell>
          <cell r="E3675">
            <v>1182362.96</v>
          </cell>
          <cell r="F3675">
            <v>0</v>
          </cell>
          <cell r="G3675">
            <v>0</v>
          </cell>
          <cell r="H3675">
            <v>0</v>
          </cell>
          <cell r="I3675">
            <v>0</v>
          </cell>
          <cell r="J3675">
            <v>0</v>
          </cell>
          <cell r="K3675">
            <v>1182362.96</v>
          </cell>
        </row>
        <row r="3676">
          <cell r="B3676">
            <v>261047</v>
          </cell>
          <cell r="C3676" t="str">
            <v>Loan Servicing Suspense                                     261047</v>
          </cell>
          <cell r="D3676">
            <v>193493.96</v>
          </cell>
          <cell r="E3676">
            <v>193493.96</v>
          </cell>
          <cell r="F3676">
            <v>0</v>
          </cell>
          <cell r="G3676">
            <v>0</v>
          </cell>
          <cell r="H3676">
            <v>0</v>
          </cell>
          <cell r="I3676">
            <v>0</v>
          </cell>
          <cell r="J3676">
            <v>0</v>
          </cell>
          <cell r="K3676">
            <v>193493.96</v>
          </cell>
        </row>
        <row r="3677">
          <cell r="B3677">
            <v>261048</v>
          </cell>
          <cell r="C3677" t="str">
            <v>Drive Branch Payments                                       261048</v>
          </cell>
          <cell r="D3677">
            <v>13631.4</v>
          </cell>
          <cell r="E3677">
            <v>13631.4</v>
          </cell>
          <cell r="F3677">
            <v>0</v>
          </cell>
          <cell r="G3677">
            <v>0</v>
          </cell>
          <cell r="H3677">
            <v>0</v>
          </cell>
          <cell r="I3677">
            <v>0</v>
          </cell>
          <cell r="J3677">
            <v>0</v>
          </cell>
          <cell r="K3677">
            <v>13631.4</v>
          </cell>
        </row>
        <row r="3678">
          <cell r="B3678">
            <v>261049</v>
          </cell>
          <cell r="C3678" t="str">
            <v>Fpi Suspense                                                261049</v>
          </cell>
          <cell r="D3678">
            <v>-244806.07</v>
          </cell>
          <cell r="E3678">
            <v>-244806.07</v>
          </cell>
          <cell r="F3678">
            <v>0</v>
          </cell>
          <cell r="G3678">
            <v>0</v>
          </cell>
          <cell r="H3678">
            <v>0</v>
          </cell>
          <cell r="I3678">
            <v>0</v>
          </cell>
          <cell r="J3678">
            <v>0</v>
          </cell>
          <cell r="K3678">
            <v>-244806.07</v>
          </cell>
        </row>
        <row r="3679">
          <cell r="B3679">
            <v>261057</v>
          </cell>
          <cell r="C3679" t="str">
            <v>Ml Const Offline Payments                                   261057</v>
          </cell>
          <cell r="D3679">
            <v>71889.539999999994</v>
          </cell>
          <cell r="E3679">
            <v>71889.539999999994</v>
          </cell>
          <cell r="F3679">
            <v>0</v>
          </cell>
          <cell r="G3679">
            <v>0</v>
          </cell>
          <cell r="H3679">
            <v>0</v>
          </cell>
          <cell r="I3679">
            <v>0</v>
          </cell>
          <cell r="J3679">
            <v>0</v>
          </cell>
          <cell r="K3679">
            <v>71889.539999999994</v>
          </cell>
        </row>
        <row r="3680">
          <cell r="B3680">
            <v>261061</v>
          </cell>
          <cell r="C3680" t="str">
            <v>Drive Reserve Payable                                       261061</v>
          </cell>
          <cell r="D3680">
            <v>-1082860.47</v>
          </cell>
          <cell r="E3680">
            <v>-1082860.47</v>
          </cell>
          <cell r="F3680">
            <v>0</v>
          </cell>
          <cell r="G3680">
            <v>0</v>
          </cell>
          <cell r="H3680">
            <v>0</v>
          </cell>
          <cell r="I3680">
            <v>0</v>
          </cell>
          <cell r="J3680">
            <v>0</v>
          </cell>
          <cell r="K3680">
            <v>-1082860.47</v>
          </cell>
        </row>
        <row r="3681">
          <cell r="B3681">
            <v>261070</v>
          </cell>
          <cell r="C3681" t="str">
            <v>Nan 15th Athol Remittance                                   261070</v>
          </cell>
          <cell r="D3681">
            <v>0</v>
          </cell>
          <cell r="E3681">
            <v>0</v>
          </cell>
          <cell r="F3681">
            <v>0</v>
          </cell>
          <cell r="G3681">
            <v>0</v>
          </cell>
          <cell r="H3681">
            <v>0</v>
          </cell>
          <cell r="I3681">
            <v>0</v>
          </cell>
          <cell r="J3681">
            <v>0</v>
          </cell>
          <cell r="K3681">
            <v>0</v>
          </cell>
        </row>
        <row r="3682">
          <cell r="B3682">
            <v>261072</v>
          </cell>
          <cell r="C3682" t="str">
            <v>Baycoast Bank 15th Remit                                    261072</v>
          </cell>
          <cell r="D3682">
            <v>0</v>
          </cell>
          <cell r="E3682">
            <v>0</v>
          </cell>
          <cell r="F3682">
            <v>0</v>
          </cell>
          <cell r="G3682">
            <v>0</v>
          </cell>
          <cell r="H3682">
            <v>0</v>
          </cell>
          <cell r="I3682">
            <v>0</v>
          </cell>
          <cell r="J3682">
            <v>0</v>
          </cell>
          <cell r="K3682">
            <v>0</v>
          </cell>
        </row>
        <row r="3683">
          <cell r="B3683">
            <v>261074</v>
          </cell>
          <cell r="C3683" t="str">
            <v>Nan 15th So Coastal Remit                                   261074</v>
          </cell>
          <cell r="D3683">
            <v>0</v>
          </cell>
          <cell r="E3683">
            <v>0</v>
          </cell>
          <cell r="F3683">
            <v>0</v>
          </cell>
          <cell r="G3683">
            <v>0</v>
          </cell>
          <cell r="H3683">
            <v>0</v>
          </cell>
          <cell r="I3683">
            <v>0</v>
          </cell>
          <cell r="J3683">
            <v>0</v>
          </cell>
          <cell r="K3683">
            <v>0</v>
          </cell>
        </row>
        <row r="3684">
          <cell r="B3684">
            <v>261076</v>
          </cell>
          <cell r="C3684" t="str">
            <v>Nan 15th Bank Five Remit                                    261076</v>
          </cell>
          <cell r="D3684">
            <v>0</v>
          </cell>
          <cell r="E3684">
            <v>0</v>
          </cell>
          <cell r="F3684">
            <v>0</v>
          </cell>
          <cell r="G3684">
            <v>0</v>
          </cell>
          <cell r="H3684">
            <v>0</v>
          </cell>
          <cell r="I3684">
            <v>0</v>
          </cell>
          <cell r="J3684">
            <v>0</v>
          </cell>
          <cell r="K3684">
            <v>0</v>
          </cell>
        </row>
        <row r="3685">
          <cell r="B3685">
            <v>261080</v>
          </cell>
          <cell r="C3685" t="str">
            <v>Nan 15th So Shore Remit                                     261080</v>
          </cell>
          <cell r="D3685">
            <v>0</v>
          </cell>
          <cell r="E3685">
            <v>0</v>
          </cell>
          <cell r="F3685">
            <v>0</v>
          </cell>
          <cell r="G3685">
            <v>0</v>
          </cell>
          <cell r="H3685">
            <v>0</v>
          </cell>
          <cell r="I3685">
            <v>0</v>
          </cell>
          <cell r="J3685">
            <v>0</v>
          </cell>
          <cell r="K3685">
            <v>0</v>
          </cell>
        </row>
        <row r="3686">
          <cell r="B3686">
            <v>261088</v>
          </cell>
          <cell r="C3686" t="str">
            <v>Nan 15th Pilgrim Remit                                      261088</v>
          </cell>
          <cell r="D3686">
            <v>0</v>
          </cell>
          <cell r="E3686">
            <v>0</v>
          </cell>
          <cell r="F3686">
            <v>0</v>
          </cell>
          <cell r="G3686">
            <v>0</v>
          </cell>
          <cell r="H3686">
            <v>0</v>
          </cell>
          <cell r="I3686">
            <v>0</v>
          </cell>
          <cell r="J3686">
            <v>0</v>
          </cell>
          <cell r="K3686">
            <v>0</v>
          </cell>
        </row>
        <row r="3687">
          <cell r="B3687">
            <v>261090</v>
          </cell>
          <cell r="C3687" t="str">
            <v>Nan Due Inv - Fhlmc P&amp;I                                     261090</v>
          </cell>
          <cell r="D3687">
            <v>0</v>
          </cell>
          <cell r="E3687">
            <v>0</v>
          </cell>
          <cell r="F3687">
            <v>0</v>
          </cell>
          <cell r="G3687">
            <v>0</v>
          </cell>
          <cell r="H3687">
            <v>0</v>
          </cell>
          <cell r="I3687">
            <v>0</v>
          </cell>
          <cell r="J3687">
            <v>0</v>
          </cell>
          <cell r="K3687">
            <v>0</v>
          </cell>
        </row>
        <row r="3688">
          <cell r="B3688">
            <v>261092</v>
          </cell>
          <cell r="C3688" t="str">
            <v>20th Commonwealth Coop                                      261092</v>
          </cell>
          <cell r="D3688">
            <v>0</v>
          </cell>
          <cell r="E3688">
            <v>0</v>
          </cell>
          <cell r="F3688">
            <v>0</v>
          </cell>
          <cell r="G3688">
            <v>0</v>
          </cell>
          <cell r="H3688">
            <v>0</v>
          </cell>
          <cell r="I3688">
            <v>0</v>
          </cell>
          <cell r="J3688">
            <v>0</v>
          </cell>
          <cell r="K3688">
            <v>0</v>
          </cell>
        </row>
        <row r="3689">
          <cell r="B3689">
            <v>261167</v>
          </cell>
          <cell r="C3689" t="str">
            <v>Closed Commercial Loans Suspense                            261167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</row>
        <row r="3690">
          <cell r="B3690">
            <v>261280</v>
          </cell>
          <cell r="C3690" t="str">
            <v>Student Loan Suspense                                       261280</v>
          </cell>
          <cell r="D3690">
            <v>404914.43</v>
          </cell>
          <cell r="E3690">
            <v>404914.43</v>
          </cell>
          <cell r="F3690">
            <v>0</v>
          </cell>
          <cell r="G3690">
            <v>0</v>
          </cell>
          <cell r="H3690">
            <v>0</v>
          </cell>
          <cell r="I3690">
            <v>0</v>
          </cell>
          <cell r="J3690">
            <v>0</v>
          </cell>
          <cell r="K3690">
            <v>404914.43</v>
          </cell>
        </row>
        <row r="3691">
          <cell r="B3691">
            <v>261412</v>
          </cell>
          <cell r="C3691" t="str">
            <v>Mtg Settlement Checks                                       261412</v>
          </cell>
          <cell r="D3691">
            <v>479431.29</v>
          </cell>
          <cell r="E3691">
            <v>479431.29</v>
          </cell>
          <cell r="F3691">
            <v>0</v>
          </cell>
          <cell r="G3691">
            <v>0</v>
          </cell>
          <cell r="H3691">
            <v>0</v>
          </cell>
          <cell r="I3691">
            <v>0</v>
          </cell>
          <cell r="J3691">
            <v>0</v>
          </cell>
          <cell r="K3691">
            <v>479431.29</v>
          </cell>
        </row>
        <row r="3692">
          <cell r="B3692">
            <v>261427</v>
          </cell>
          <cell r="C3692" t="str">
            <v>Pip Loc - Ne                                                261427</v>
          </cell>
          <cell r="D3692">
            <v>11074.67</v>
          </cell>
          <cell r="E3692">
            <v>11074.67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11074.67</v>
          </cell>
        </row>
        <row r="3693">
          <cell r="B3693">
            <v>261440</v>
          </cell>
          <cell r="C3693" t="str">
            <v>Payments/Suspense Vehicle                                   261440</v>
          </cell>
          <cell r="D3693">
            <v>653565.55000000005</v>
          </cell>
          <cell r="E3693">
            <v>653565.55000000005</v>
          </cell>
          <cell r="F3693">
            <v>0</v>
          </cell>
          <cell r="G3693">
            <v>0</v>
          </cell>
          <cell r="H3693">
            <v>0</v>
          </cell>
          <cell r="I3693">
            <v>0</v>
          </cell>
          <cell r="J3693">
            <v>0</v>
          </cell>
          <cell r="K3693">
            <v>653565.55000000005</v>
          </cell>
        </row>
        <row r="3694">
          <cell r="B3694">
            <v>261441</v>
          </cell>
          <cell r="C3694" t="str">
            <v>Writeoff Overpayment Reimbursements                         261441</v>
          </cell>
          <cell r="D3694">
            <v>0</v>
          </cell>
          <cell r="E3694">
            <v>0</v>
          </cell>
          <cell r="F3694">
            <v>0</v>
          </cell>
          <cell r="G3694">
            <v>0</v>
          </cell>
          <cell r="H3694">
            <v>0</v>
          </cell>
          <cell r="I3694">
            <v>0</v>
          </cell>
          <cell r="J3694">
            <v>0</v>
          </cell>
          <cell r="K3694">
            <v>0</v>
          </cell>
        </row>
        <row r="3695">
          <cell r="B3695">
            <v>261551</v>
          </cell>
          <cell r="C3695" t="str">
            <v>Closed Appr Fees In Proce                                   261551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</row>
        <row r="3696">
          <cell r="B3696">
            <v>261553</v>
          </cell>
          <cell r="C3696" t="str">
            <v>Re Tax Serv Fees In Proc                                    261553</v>
          </cell>
          <cell r="D3696">
            <v>0</v>
          </cell>
          <cell r="E3696">
            <v>0</v>
          </cell>
          <cell r="F3696">
            <v>0</v>
          </cell>
          <cell r="G3696">
            <v>0</v>
          </cell>
          <cell r="H3696">
            <v>0</v>
          </cell>
          <cell r="I3696">
            <v>0</v>
          </cell>
          <cell r="J3696">
            <v>0</v>
          </cell>
          <cell r="K3696">
            <v>0</v>
          </cell>
        </row>
        <row r="3697">
          <cell r="B3697">
            <v>262005</v>
          </cell>
          <cell r="C3697" t="str">
            <v>State Escheat                                               262005</v>
          </cell>
          <cell r="D3697">
            <v>112.61</v>
          </cell>
          <cell r="E3697">
            <v>112.61</v>
          </cell>
          <cell r="F3697">
            <v>0</v>
          </cell>
          <cell r="G3697">
            <v>0</v>
          </cell>
          <cell r="H3697">
            <v>0</v>
          </cell>
          <cell r="I3697">
            <v>0</v>
          </cell>
          <cell r="J3697">
            <v>0</v>
          </cell>
          <cell r="K3697">
            <v>112.61</v>
          </cell>
        </row>
        <row r="3698">
          <cell r="B3698">
            <v>262006</v>
          </cell>
          <cell r="C3698" t="str">
            <v>State Escheat Dep Clear                                     262006</v>
          </cell>
          <cell r="D3698">
            <v>0</v>
          </cell>
          <cell r="E3698">
            <v>0</v>
          </cell>
          <cell r="F3698">
            <v>0</v>
          </cell>
          <cell r="G3698">
            <v>0</v>
          </cell>
          <cell r="H3698">
            <v>0</v>
          </cell>
          <cell r="I3698">
            <v>0</v>
          </cell>
          <cell r="J3698">
            <v>0</v>
          </cell>
          <cell r="K3698">
            <v>0</v>
          </cell>
        </row>
        <row r="3699">
          <cell r="B3699">
            <v>262007</v>
          </cell>
          <cell r="C3699" t="str">
            <v>Escheated Offcl Chks &amp; Money Orders                         262007</v>
          </cell>
          <cell r="D3699">
            <v>-4641.92</v>
          </cell>
          <cell r="E3699">
            <v>-4641.92</v>
          </cell>
          <cell r="F3699">
            <v>0</v>
          </cell>
          <cell r="G3699">
            <v>0</v>
          </cell>
          <cell r="H3699">
            <v>0</v>
          </cell>
          <cell r="I3699">
            <v>0</v>
          </cell>
          <cell r="J3699">
            <v>0</v>
          </cell>
          <cell r="K3699">
            <v>-4641.92</v>
          </cell>
        </row>
        <row r="3700">
          <cell r="B3700">
            <v>262050</v>
          </cell>
          <cell r="C3700" t="str">
            <v>Other Liab Lessor Reserve                                   262050</v>
          </cell>
          <cell r="D3700">
            <v>1526769.84</v>
          </cell>
          <cell r="E3700">
            <v>1526769.84</v>
          </cell>
          <cell r="F3700">
            <v>0</v>
          </cell>
          <cell r="G3700">
            <v>0</v>
          </cell>
          <cell r="H3700">
            <v>0</v>
          </cell>
          <cell r="I3700">
            <v>0</v>
          </cell>
          <cell r="J3700">
            <v>0</v>
          </cell>
          <cell r="K3700">
            <v>1526769.84</v>
          </cell>
        </row>
        <row r="3701">
          <cell r="B3701">
            <v>262060</v>
          </cell>
          <cell r="C3701" t="str">
            <v>Other Liab Lessee Cash Co                                   262060</v>
          </cell>
          <cell r="D3701">
            <v>469854.74</v>
          </cell>
          <cell r="E3701">
            <v>469854.74</v>
          </cell>
          <cell r="F3701">
            <v>0</v>
          </cell>
          <cell r="G3701">
            <v>0</v>
          </cell>
          <cell r="H3701">
            <v>0</v>
          </cell>
          <cell r="I3701">
            <v>0</v>
          </cell>
          <cell r="J3701">
            <v>0</v>
          </cell>
          <cell r="K3701">
            <v>469854.74</v>
          </cell>
        </row>
        <row r="3702">
          <cell r="B3702">
            <v>262069</v>
          </cell>
          <cell r="C3702" t="str">
            <v>Interco Accts Pay Shusa                                     262069</v>
          </cell>
          <cell r="D3702">
            <v>0</v>
          </cell>
          <cell r="E3702">
            <v>0</v>
          </cell>
          <cell r="F3702">
            <v>0</v>
          </cell>
          <cell r="G3702">
            <v>0</v>
          </cell>
          <cell r="H3702">
            <v>0</v>
          </cell>
          <cell r="I3702">
            <v>0</v>
          </cell>
          <cell r="J3702">
            <v>0</v>
          </cell>
          <cell r="K3702">
            <v>0</v>
          </cell>
        </row>
        <row r="3703">
          <cell r="B3703">
            <v>262070</v>
          </cell>
          <cell r="C3703" t="str">
            <v>Other Liabilities                                           262070</v>
          </cell>
          <cell r="D3703">
            <v>20619800.5</v>
          </cell>
          <cell r="E3703">
            <v>20619800.5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20619800.5</v>
          </cell>
        </row>
        <row r="3704">
          <cell r="B3704">
            <v>262071</v>
          </cell>
          <cell r="C3704" t="str">
            <v>Insurance Claims Payable                                    262071</v>
          </cell>
          <cell r="D3704">
            <v>0</v>
          </cell>
          <cell r="E3704">
            <v>0</v>
          </cell>
          <cell r="F3704">
            <v>9632934.4299999997</v>
          </cell>
          <cell r="G3704">
            <v>0</v>
          </cell>
          <cell r="H3704">
            <v>0</v>
          </cell>
          <cell r="I3704">
            <v>9632934.4299999997</v>
          </cell>
          <cell r="J3704">
            <v>0</v>
          </cell>
          <cell r="K3704">
            <v>9632934.4299999997</v>
          </cell>
        </row>
        <row r="3705">
          <cell r="B3705">
            <v>262074</v>
          </cell>
          <cell r="C3705" t="str">
            <v>Payable To Former Parent                                    262074</v>
          </cell>
          <cell r="D3705">
            <v>0</v>
          </cell>
          <cell r="E3705">
            <v>0</v>
          </cell>
          <cell r="F3705">
            <v>0</v>
          </cell>
          <cell r="G3705">
            <v>0</v>
          </cell>
          <cell r="H3705">
            <v>0</v>
          </cell>
          <cell r="I3705">
            <v>0</v>
          </cell>
          <cell r="J3705">
            <v>0</v>
          </cell>
          <cell r="K3705">
            <v>0</v>
          </cell>
        </row>
        <row r="3706">
          <cell r="B3706">
            <v>262076</v>
          </cell>
          <cell r="C3706" t="str">
            <v>Closed Payable To Parent                                    262076</v>
          </cell>
          <cell r="D3706">
            <v>0</v>
          </cell>
          <cell r="E3706">
            <v>0</v>
          </cell>
          <cell r="F3706">
            <v>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</row>
        <row r="3707">
          <cell r="B3707">
            <v>262125</v>
          </cell>
          <cell r="C3707" t="str">
            <v>Lp&amp;S Suspense                                               262125</v>
          </cell>
          <cell r="D3707">
            <v>584</v>
          </cell>
          <cell r="E3707">
            <v>584</v>
          </cell>
          <cell r="F3707">
            <v>0</v>
          </cell>
          <cell r="G3707">
            <v>0</v>
          </cell>
          <cell r="H3707">
            <v>0</v>
          </cell>
          <cell r="I3707">
            <v>0</v>
          </cell>
          <cell r="J3707">
            <v>0</v>
          </cell>
          <cell r="K3707">
            <v>584</v>
          </cell>
        </row>
        <row r="3708">
          <cell r="B3708">
            <v>262250</v>
          </cell>
          <cell r="C3708" t="str">
            <v>Closed Safe Deposit Prepaid                                 262250</v>
          </cell>
          <cell r="D3708">
            <v>0</v>
          </cell>
          <cell r="E3708">
            <v>0</v>
          </cell>
          <cell r="F3708">
            <v>0</v>
          </cell>
          <cell r="G3708">
            <v>0</v>
          </cell>
          <cell r="H3708">
            <v>0</v>
          </cell>
          <cell r="I3708">
            <v>0</v>
          </cell>
          <cell r="J3708">
            <v>0</v>
          </cell>
          <cell r="K3708">
            <v>0</v>
          </cell>
        </row>
        <row r="3709">
          <cell r="B3709">
            <v>262251</v>
          </cell>
          <cell r="C3709" t="str">
            <v>Closed Safe Deposit Prepa                                   262251</v>
          </cell>
          <cell r="D3709">
            <v>0</v>
          </cell>
          <cell r="E3709">
            <v>0</v>
          </cell>
          <cell r="F3709">
            <v>0</v>
          </cell>
          <cell r="G3709">
            <v>0</v>
          </cell>
          <cell r="H3709">
            <v>0</v>
          </cell>
          <cell r="I3709">
            <v>0</v>
          </cell>
          <cell r="J3709">
            <v>0</v>
          </cell>
          <cell r="K3709">
            <v>0</v>
          </cell>
        </row>
        <row r="3710">
          <cell r="B3710">
            <v>262430</v>
          </cell>
          <cell r="C3710" t="str">
            <v>Bankers Accept - Bank Lia                                   262430</v>
          </cell>
          <cell r="D3710">
            <v>3567295.36</v>
          </cell>
          <cell r="E3710">
            <v>3567295.36</v>
          </cell>
          <cell r="F3710">
            <v>0</v>
          </cell>
          <cell r="G3710">
            <v>0</v>
          </cell>
          <cell r="H3710">
            <v>0</v>
          </cell>
          <cell r="I3710">
            <v>0</v>
          </cell>
          <cell r="J3710">
            <v>0</v>
          </cell>
          <cell r="K3710">
            <v>3567295.36</v>
          </cell>
        </row>
        <row r="3711">
          <cell r="B3711">
            <v>262900</v>
          </cell>
          <cell r="C3711" t="str">
            <v>Unavailable Fundraising                                     262900</v>
          </cell>
          <cell r="D3711">
            <v>0</v>
          </cell>
          <cell r="E3711">
            <v>0</v>
          </cell>
          <cell r="F3711">
            <v>0</v>
          </cell>
          <cell r="G3711">
            <v>0</v>
          </cell>
          <cell r="H3711">
            <v>0</v>
          </cell>
          <cell r="I3711">
            <v>0</v>
          </cell>
          <cell r="J3711">
            <v>0</v>
          </cell>
          <cell r="K3711">
            <v>0</v>
          </cell>
        </row>
        <row r="3712">
          <cell r="B3712">
            <v>268175</v>
          </cell>
          <cell r="C3712" t="str">
            <v>Mccormack School Fund                                       268175</v>
          </cell>
          <cell r="D3712">
            <v>0</v>
          </cell>
          <cell r="E3712">
            <v>0</v>
          </cell>
          <cell r="F3712">
            <v>0</v>
          </cell>
          <cell r="G3712">
            <v>0</v>
          </cell>
          <cell r="H3712">
            <v>0</v>
          </cell>
          <cell r="I3712">
            <v>0</v>
          </cell>
          <cell r="J3712">
            <v>0</v>
          </cell>
          <cell r="K3712">
            <v>0</v>
          </cell>
        </row>
        <row r="3713">
          <cell r="B3713">
            <v>269902</v>
          </cell>
          <cell r="C3713" t="str">
            <v>Class B Pecs                                                269902</v>
          </cell>
          <cell r="D3713">
            <v>0</v>
          </cell>
          <cell r="E3713">
            <v>0</v>
          </cell>
          <cell r="F3713">
            <v>0</v>
          </cell>
          <cell r="G3713">
            <v>0</v>
          </cell>
          <cell r="H3713">
            <v>0</v>
          </cell>
          <cell r="I3713">
            <v>0</v>
          </cell>
          <cell r="J3713">
            <v>0</v>
          </cell>
          <cell r="K3713">
            <v>0</v>
          </cell>
        </row>
        <row r="3714">
          <cell r="B3714">
            <v>269998</v>
          </cell>
          <cell r="C3714" t="str">
            <v>Out Of Balance                                             269998</v>
          </cell>
          <cell r="D3714">
            <v>0</v>
          </cell>
          <cell r="E3714">
            <v>0</v>
          </cell>
          <cell r="F3714">
            <v>-2.2999999999999998</v>
          </cell>
          <cell r="G3714">
            <v>0</v>
          </cell>
          <cell r="H3714">
            <v>0</v>
          </cell>
          <cell r="I3714">
            <v>-2.2999999999999998</v>
          </cell>
          <cell r="J3714">
            <v>0</v>
          </cell>
          <cell r="K3714">
            <v>-2.2999999999999998</v>
          </cell>
        </row>
        <row r="3715">
          <cell r="B3715">
            <v>999899</v>
          </cell>
          <cell r="C3715" t="str">
            <v>General Ledger Suspense                                     999899</v>
          </cell>
          <cell r="D3715">
            <v>0</v>
          </cell>
          <cell r="E3715">
            <v>0</v>
          </cell>
          <cell r="F3715">
            <v>0</v>
          </cell>
          <cell r="G3715">
            <v>0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</row>
        <row r="3716">
          <cell r="B3716">
            <v>999995</v>
          </cell>
          <cell r="C3716" t="str">
            <v>Cta_Carga                                                   999995</v>
          </cell>
          <cell r="D3716">
            <v>0</v>
          </cell>
          <cell r="E3716">
            <v>0</v>
          </cell>
          <cell r="F3716">
            <v>0</v>
          </cell>
          <cell r="G3716">
            <v>0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</row>
        <row r="3717">
          <cell r="B3717">
            <v>999998</v>
          </cell>
          <cell r="C3717" t="str">
            <v>Cta_Carga Inicial Cta Orden                                 999998</v>
          </cell>
          <cell r="D3717">
            <v>0</v>
          </cell>
          <cell r="E3717">
            <v>0</v>
          </cell>
          <cell r="F3717">
            <v>0</v>
          </cell>
          <cell r="G3717">
            <v>0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</row>
        <row r="3718">
          <cell r="B3718">
            <v>999999</v>
          </cell>
          <cell r="C3718" t="str">
            <v>Rounding Technical Account                                  999999</v>
          </cell>
          <cell r="D3718">
            <v>0</v>
          </cell>
          <cell r="E3718">
            <v>0</v>
          </cell>
          <cell r="F3718">
            <v>0</v>
          </cell>
          <cell r="G3718">
            <v>0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</row>
        <row r="3719">
          <cell r="B3719">
            <v>231480</v>
          </cell>
          <cell r="C3719" t="str">
            <v>Accounts Payable - Ccart                                    231480</v>
          </cell>
          <cell r="D3719">
            <v>0</v>
          </cell>
          <cell r="E3719">
            <v>0</v>
          </cell>
          <cell r="F3719">
            <v>8900117.2100000009</v>
          </cell>
          <cell r="G3719">
            <v>0</v>
          </cell>
          <cell r="H3719">
            <v>0</v>
          </cell>
          <cell r="I3719">
            <v>8900117.2100000009</v>
          </cell>
          <cell r="J3719">
            <v>0</v>
          </cell>
          <cell r="K3719">
            <v>8900117.2100000009</v>
          </cell>
        </row>
        <row r="3720">
          <cell r="B3720">
            <v>231481</v>
          </cell>
          <cell r="C3720" t="str">
            <v>Accounts Payable - Bana                                     231481</v>
          </cell>
          <cell r="D3720">
            <v>0</v>
          </cell>
          <cell r="E3720">
            <v>0</v>
          </cell>
          <cell r="F3720">
            <v>14128665.949999999</v>
          </cell>
          <cell r="G3720">
            <v>0</v>
          </cell>
          <cell r="H3720">
            <v>0</v>
          </cell>
          <cell r="I3720">
            <v>14128665.949999999</v>
          </cell>
          <cell r="J3720">
            <v>0</v>
          </cell>
          <cell r="K3720">
            <v>14128665.949999999</v>
          </cell>
        </row>
        <row r="3721">
          <cell r="B3721">
            <v>231483</v>
          </cell>
          <cell r="C3721" t="str">
            <v>Accounts Payable - Credit Card                              231483</v>
          </cell>
          <cell r="D3721">
            <v>0</v>
          </cell>
          <cell r="E3721">
            <v>0</v>
          </cell>
          <cell r="F3721">
            <v>71754.210000000006</v>
          </cell>
          <cell r="G3721">
            <v>0</v>
          </cell>
          <cell r="H3721">
            <v>0</v>
          </cell>
          <cell r="I3721">
            <v>71754.210000000006</v>
          </cell>
          <cell r="J3721">
            <v>0</v>
          </cell>
          <cell r="K3721">
            <v>71754.210000000006</v>
          </cell>
        </row>
        <row r="3722">
          <cell r="B3722">
            <v>231521</v>
          </cell>
          <cell r="C3722" t="str">
            <v>Accounts Payable - Temporary                                231521</v>
          </cell>
          <cell r="D3722">
            <v>0</v>
          </cell>
          <cell r="E3722">
            <v>0</v>
          </cell>
          <cell r="F3722">
            <v>170737344.91999999</v>
          </cell>
          <cell r="G3722">
            <v>0</v>
          </cell>
          <cell r="H3722">
            <v>0</v>
          </cell>
          <cell r="I3722">
            <v>170737344.91999999</v>
          </cell>
          <cell r="J3722">
            <v>0</v>
          </cell>
          <cell r="K3722">
            <v>170737344.91999999</v>
          </cell>
        </row>
        <row r="3723">
          <cell r="B3723">
            <v>231468</v>
          </cell>
          <cell r="C3723" t="str">
            <v>Payable To Mab                                              231468</v>
          </cell>
          <cell r="D3723">
            <v>0</v>
          </cell>
          <cell r="E3723">
            <v>0</v>
          </cell>
          <cell r="F3723">
            <v>67414.399999999994</v>
          </cell>
          <cell r="G3723">
            <v>0</v>
          </cell>
          <cell r="H3723">
            <v>0</v>
          </cell>
          <cell r="I3723">
            <v>67414.399999999994</v>
          </cell>
          <cell r="J3723">
            <v>0</v>
          </cell>
          <cell r="K3723">
            <v>67414.399999999994</v>
          </cell>
        </row>
        <row r="3724">
          <cell r="B3724">
            <v>231469</v>
          </cell>
          <cell r="C3724" t="str">
            <v>Mab Deposit Reserve                                         231469</v>
          </cell>
          <cell r="D3724">
            <v>0</v>
          </cell>
          <cell r="E3724">
            <v>0</v>
          </cell>
          <cell r="F3724">
            <v>50000</v>
          </cell>
          <cell r="G3724">
            <v>0</v>
          </cell>
          <cell r="H3724">
            <v>0</v>
          </cell>
          <cell r="I3724">
            <v>50000</v>
          </cell>
          <cell r="J3724">
            <v>0</v>
          </cell>
          <cell r="K3724">
            <v>50000</v>
          </cell>
        </row>
        <row r="3725">
          <cell r="B3725">
            <v>231462</v>
          </cell>
          <cell r="C3725" t="str">
            <v>Parking Fees Payable                                        231462</v>
          </cell>
          <cell r="D3725">
            <v>0</v>
          </cell>
          <cell r="E3725">
            <v>0</v>
          </cell>
          <cell r="F3725">
            <v>-1255.6600000000001</v>
          </cell>
          <cell r="G3725">
            <v>0</v>
          </cell>
          <cell r="H3725">
            <v>0</v>
          </cell>
          <cell r="I3725">
            <v>-1255.6600000000001</v>
          </cell>
          <cell r="J3725">
            <v>0</v>
          </cell>
          <cell r="K3725">
            <v>-1255.6600000000001</v>
          </cell>
        </row>
        <row r="3726">
          <cell r="B3726">
            <v>231464</v>
          </cell>
          <cell r="C3726" t="str">
            <v>Due To Sbna - Lease Cust Payments                           231464</v>
          </cell>
          <cell r="D3726">
            <v>0</v>
          </cell>
          <cell r="E3726">
            <v>0</v>
          </cell>
          <cell r="F3726">
            <v>227392.48</v>
          </cell>
          <cell r="G3726">
            <v>0</v>
          </cell>
          <cell r="H3726">
            <v>0</v>
          </cell>
          <cell r="I3726">
            <v>227392.48</v>
          </cell>
          <cell r="J3726">
            <v>-227392.48</v>
          </cell>
          <cell r="K3726">
            <v>0</v>
          </cell>
        </row>
        <row r="3727">
          <cell r="B3727">
            <v>231465</v>
          </cell>
          <cell r="C3727" t="str">
            <v>Due To Sbna - Lease Unwinds                                 231465</v>
          </cell>
          <cell r="D3727">
            <v>0</v>
          </cell>
          <cell r="E3727">
            <v>0</v>
          </cell>
          <cell r="F3727">
            <v>32992.01</v>
          </cell>
          <cell r="G3727">
            <v>0</v>
          </cell>
          <cell r="H3727">
            <v>0</v>
          </cell>
          <cell r="I3727">
            <v>32992.01</v>
          </cell>
          <cell r="J3727">
            <v>-32992.01</v>
          </cell>
          <cell r="K3727">
            <v>0</v>
          </cell>
        </row>
        <row r="3728">
          <cell r="B3728">
            <v>231520</v>
          </cell>
          <cell r="C3728" t="str">
            <v>Accounts Payable                                            231520</v>
          </cell>
          <cell r="D3728">
            <v>63301121.710000001</v>
          </cell>
          <cell r="E3728">
            <v>63301121.710000001</v>
          </cell>
          <cell r="F3728">
            <v>41799125.990000002</v>
          </cell>
          <cell r="G3728">
            <v>0</v>
          </cell>
          <cell r="H3728">
            <v>0</v>
          </cell>
          <cell r="I3728">
            <v>41799125.990000002</v>
          </cell>
          <cell r="J3728">
            <v>0</v>
          </cell>
          <cell r="K3728">
            <v>105100247.7</v>
          </cell>
        </row>
        <row r="3729">
          <cell r="B3729">
            <v>269997</v>
          </cell>
          <cell r="C3729" t="str">
            <v>Intercompany - Due To/Due From                             269997</v>
          </cell>
          <cell r="D3729">
            <v>0</v>
          </cell>
          <cell r="E3729">
            <v>0</v>
          </cell>
          <cell r="F3729">
            <v>0</v>
          </cell>
          <cell r="G3729">
            <v>0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</row>
        <row r="3730">
          <cell r="B3730" t="str">
            <v>R_CG4a_3066</v>
          </cell>
          <cell r="C3730" t="str">
            <v>Accounts Payable                                            R_CG4a_3066</v>
          </cell>
          <cell r="D3730">
            <v>337067001.00000024</v>
          </cell>
          <cell r="E3730">
            <v>337067001.00000024</v>
          </cell>
          <cell r="F3730">
            <v>245977974.19999999</v>
          </cell>
          <cell r="G3730">
            <v>0</v>
          </cell>
          <cell r="H3730">
            <v>0</v>
          </cell>
          <cell r="I3730">
            <v>245977974.19999999</v>
          </cell>
          <cell r="J3730">
            <v>-1958663.49</v>
          </cell>
          <cell r="K3730">
            <v>581086311.71000028</v>
          </cell>
        </row>
        <row r="3731">
          <cell r="B3731">
            <v>236810</v>
          </cell>
          <cell r="C3731" t="str">
            <v>Accrued Pension                                             236810</v>
          </cell>
          <cell r="D3731">
            <v>26243249.050000001</v>
          </cell>
          <cell r="E3731">
            <v>29667396.990000002</v>
          </cell>
          <cell r="F3731">
            <v>0</v>
          </cell>
          <cell r="G3731">
            <v>0</v>
          </cell>
          <cell r="H3731">
            <v>0</v>
          </cell>
          <cell r="I3731">
            <v>0</v>
          </cell>
          <cell r="J3731">
            <v>0</v>
          </cell>
          <cell r="K3731">
            <v>29667396.990000002</v>
          </cell>
        </row>
        <row r="3732">
          <cell r="B3732">
            <v>236924</v>
          </cell>
          <cell r="C3732" t="str">
            <v>Long Term Incentive Accr                                    236924</v>
          </cell>
          <cell r="D3732">
            <v>0</v>
          </cell>
          <cell r="E3732">
            <v>0</v>
          </cell>
          <cell r="F3732">
            <v>0</v>
          </cell>
          <cell r="G3732">
            <v>0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</row>
        <row r="3733">
          <cell r="B3733">
            <v>236929</v>
          </cell>
          <cell r="C3733" t="str">
            <v>Accrued 401k Match                                          236929</v>
          </cell>
          <cell r="D3733">
            <v>1059357.75</v>
          </cell>
          <cell r="E3733">
            <v>1059357.75</v>
          </cell>
          <cell r="F3733">
            <v>0</v>
          </cell>
          <cell r="G3733">
            <v>0</v>
          </cell>
          <cell r="H3733">
            <v>0</v>
          </cell>
          <cell r="I3733">
            <v>0</v>
          </cell>
          <cell r="J3733">
            <v>0</v>
          </cell>
          <cell r="K3733">
            <v>1059357.75</v>
          </cell>
        </row>
        <row r="3734">
          <cell r="B3734">
            <v>236934</v>
          </cell>
          <cell r="C3734" t="str">
            <v>Deferred Comp Plan                                          236934</v>
          </cell>
          <cell r="D3734">
            <v>10776935.07</v>
          </cell>
          <cell r="E3734">
            <v>11108304.109999999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11108304.109999999</v>
          </cell>
        </row>
        <row r="3735">
          <cell r="B3735" t="str">
            <v>R_CG4b_C011</v>
          </cell>
          <cell r="C3735" t="str">
            <v>Deferred Compensation Liabilities                           R_CG4b_C011</v>
          </cell>
          <cell r="D3735">
            <v>38079541.870000005</v>
          </cell>
          <cell r="E3735">
            <v>41835058.850000001</v>
          </cell>
          <cell r="F3735">
            <v>0</v>
          </cell>
          <cell r="G3735">
            <v>0</v>
          </cell>
          <cell r="H3735">
            <v>0</v>
          </cell>
          <cell r="I3735">
            <v>0</v>
          </cell>
          <cell r="J3735">
            <v>0</v>
          </cell>
          <cell r="K3735">
            <v>41835058.850000001</v>
          </cell>
        </row>
        <row r="3736">
          <cell r="B3736" t="str">
            <v>R_CG4c_2932</v>
          </cell>
          <cell r="C3736" t="str">
            <v>Divid Declared But Not Yet Payable                          R_CG4c_2932</v>
          </cell>
          <cell r="D3736">
            <v>0</v>
          </cell>
          <cell r="E3736">
            <v>0</v>
          </cell>
          <cell r="F3736">
            <v>0</v>
          </cell>
          <cell r="G3736">
            <v>0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</row>
        <row r="3737">
          <cell r="B3737">
            <v>141106</v>
          </cell>
          <cell r="C3737" t="str">
            <v>Eurcvb-Ccs-Sant-F133l                                       141106</v>
          </cell>
          <cell r="D3737">
            <v>-1706964.06</v>
          </cell>
          <cell r="E3737">
            <v>-1706964.06</v>
          </cell>
          <cell r="F3737">
            <v>0</v>
          </cell>
          <cell r="G3737">
            <v>0</v>
          </cell>
          <cell r="H3737">
            <v>0</v>
          </cell>
          <cell r="I3737">
            <v>0</v>
          </cell>
          <cell r="J3737">
            <v>0</v>
          </cell>
          <cell r="K3737">
            <v>-1706964.06</v>
          </cell>
        </row>
        <row r="3738">
          <cell r="B3738">
            <v>142401</v>
          </cell>
          <cell r="C3738" t="str">
            <v>Closed Eurcvb-Ccs-Cust-F133l                                142401</v>
          </cell>
          <cell r="D3738">
            <v>0</v>
          </cell>
          <cell r="E3738">
            <v>0</v>
          </cell>
          <cell r="F3738">
            <v>0</v>
          </cell>
          <cell r="G3738">
            <v>0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</row>
        <row r="3739">
          <cell r="B3739">
            <v>178460</v>
          </cell>
          <cell r="C3739" t="str">
            <v>Shiloh Hedges Cva                                           178460</v>
          </cell>
          <cell r="D3739">
            <v>0</v>
          </cell>
          <cell r="E3739">
            <v>0</v>
          </cell>
          <cell r="F3739">
            <v>0</v>
          </cell>
          <cell r="G3739">
            <v>0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</row>
        <row r="3740">
          <cell r="B3740">
            <v>178461</v>
          </cell>
          <cell r="C3740" t="str">
            <v>Punta Lima Cva                                              178461</v>
          </cell>
          <cell r="D3740">
            <v>147055.98000000001</v>
          </cell>
          <cell r="E3740">
            <v>147055.98000000001</v>
          </cell>
          <cell r="F3740">
            <v>0</v>
          </cell>
          <cell r="G3740">
            <v>0</v>
          </cell>
          <cell r="H3740">
            <v>0</v>
          </cell>
          <cell r="I3740">
            <v>0</v>
          </cell>
          <cell r="J3740">
            <v>0</v>
          </cell>
          <cell r="K3740">
            <v>147055.98000000001</v>
          </cell>
        </row>
        <row r="3741">
          <cell r="B3741">
            <v>200581</v>
          </cell>
          <cell r="C3741" t="str">
            <v>Save/Inv Unrlzd Loss- Embed- Cust                           200581</v>
          </cell>
          <cell r="D3741">
            <v>5025441.74</v>
          </cell>
          <cell r="E3741">
            <v>5025441.74</v>
          </cell>
          <cell r="F3741">
            <v>0</v>
          </cell>
          <cell r="G3741">
            <v>0</v>
          </cell>
          <cell r="H3741">
            <v>0</v>
          </cell>
          <cell r="I3741">
            <v>0</v>
          </cell>
          <cell r="J3741">
            <v>0</v>
          </cell>
          <cell r="K3741">
            <v>5025441.74</v>
          </cell>
        </row>
        <row r="3742">
          <cell r="B3742">
            <v>208400</v>
          </cell>
          <cell r="C3742" t="str">
            <v>Closed Eurcvb-Ccs-Cust Swp I/Pay                            208400</v>
          </cell>
          <cell r="D3742">
            <v>0</v>
          </cell>
          <cell r="E3742">
            <v>0</v>
          </cell>
          <cell r="F3742">
            <v>0</v>
          </cell>
          <cell r="G3742">
            <v>0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</row>
        <row r="3743">
          <cell r="B3743">
            <v>208540</v>
          </cell>
          <cell r="C3743" t="str">
            <v>Cf Hedge Unrlzd Loss- Cust                                  208540</v>
          </cell>
          <cell r="D3743">
            <v>31849716.82</v>
          </cell>
          <cell r="E3743">
            <v>31849716.82</v>
          </cell>
          <cell r="F3743">
            <v>0</v>
          </cell>
          <cell r="G3743">
            <v>0</v>
          </cell>
          <cell r="H3743">
            <v>0</v>
          </cell>
          <cell r="I3743">
            <v>0</v>
          </cell>
          <cell r="J3743">
            <v>0</v>
          </cell>
          <cell r="K3743">
            <v>31849716.82</v>
          </cell>
        </row>
        <row r="3744">
          <cell r="B3744">
            <v>208544</v>
          </cell>
          <cell r="C3744" t="str">
            <v>Fwd Sale Commit Hedge Lia                                   208544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</row>
        <row r="3745">
          <cell r="B3745">
            <v>208550</v>
          </cell>
          <cell r="C3745" t="str">
            <v>Closed Cash Flow Hedge - Deriv                              208550</v>
          </cell>
          <cell r="D3745">
            <v>0</v>
          </cell>
          <cell r="E3745">
            <v>0</v>
          </cell>
          <cell r="F3745">
            <v>0</v>
          </cell>
          <cell r="G3745">
            <v>0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</row>
        <row r="3746">
          <cell r="B3746">
            <v>208551</v>
          </cell>
          <cell r="C3746" t="str">
            <v>Cash Flow Hedge (Deriv)                                     208551</v>
          </cell>
          <cell r="D3746">
            <v>0</v>
          </cell>
          <cell r="E3746">
            <v>0</v>
          </cell>
          <cell r="F3746">
            <v>2381937.27</v>
          </cell>
          <cell r="G3746">
            <v>0</v>
          </cell>
          <cell r="H3746">
            <v>0</v>
          </cell>
          <cell r="I3746">
            <v>2381937.27</v>
          </cell>
          <cell r="J3746">
            <v>0</v>
          </cell>
          <cell r="K3746">
            <v>2381937.27</v>
          </cell>
        </row>
        <row r="3747">
          <cell r="B3747">
            <v>208552</v>
          </cell>
          <cell r="C3747" t="str">
            <v>Cash Flow Hedge-Deriv-Rp                                    208552</v>
          </cell>
          <cell r="D3747">
            <v>0</v>
          </cell>
          <cell r="E3747">
            <v>0</v>
          </cell>
          <cell r="F3747">
            <v>1079038.3999999999</v>
          </cell>
          <cell r="G3747">
            <v>0</v>
          </cell>
          <cell r="H3747">
            <v>0</v>
          </cell>
          <cell r="I3747">
            <v>1079038.3999999999</v>
          </cell>
          <cell r="J3747">
            <v>0</v>
          </cell>
          <cell r="K3747">
            <v>1079038.3999999999</v>
          </cell>
        </row>
        <row r="3748">
          <cell r="B3748">
            <v>208553</v>
          </cell>
          <cell r="C3748" t="str">
            <v>Fair Value Hedge (Derivat                                   208553</v>
          </cell>
          <cell r="D3748">
            <v>0</v>
          </cell>
          <cell r="E3748">
            <v>0</v>
          </cell>
          <cell r="F3748">
            <v>3109148.22</v>
          </cell>
          <cell r="G3748">
            <v>0</v>
          </cell>
          <cell r="H3748">
            <v>0</v>
          </cell>
          <cell r="I3748">
            <v>3109148.22</v>
          </cell>
          <cell r="J3748">
            <v>0</v>
          </cell>
          <cell r="K3748">
            <v>3109148.22</v>
          </cell>
        </row>
        <row r="3749">
          <cell r="B3749">
            <v>208570</v>
          </cell>
          <cell r="C3749" t="str">
            <v>Cf Hedge Unrlzd Loss- Sntdr                                 208570</v>
          </cell>
          <cell r="D3749">
            <v>14355645.119999999</v>
          </cell>
          <cell r="E3749">
            <v>14355645.119999999</v>
          </cell>
          <cell r="F3749">
            <v>0</v>
          </cell>
          <cell r="G3749">
            <v>0</v>
          </cell>
          <cell r="H3749">
            <v>0</v>
          </cell>
          <cell r="I3749">
            <v>0</v>
          </cell>
          <cell r="J3749">
            <v>0</v>
          </cell>
          <cell r="K3749">
            <v>14355645.119999999</v>
          </cell>
        </row>
        <row r="3750">
          <cell r="B3750">
            <v>208580</v>
          </cell>
          <cell r="C3750" t="str">
            <v>Mtg Fmv Of Loan Commitments                                 208580</v>
          </cell>
          <cell r="D3750">
            <v>0</v>
          </cell>
          <cell r="E3750">
            <v>0</v>
          </cell>
          <cell r="F3750">
            <v>0</v>
          </cell>
          <cell r="G3750">
            <v>0</v>
          </cell>
          <cell r="H3750">
            <v>0</v>
          </cell>
          <cell r="I3750">
            <v>0</v>
          </cell>
          <cell r="J3750">
            <v>0</v>
          </cell>
          <cell r="K3750">
            <v>0</v>
          </cell>
        </row>
        <row r="3751">
          <cell r="B3751">
            <v>208600</v>
          </cell>
          <cell r="C3751" t="str">
            <v>Unrlzd Loss Shiloh Asc815                                   208600</v>
          </cell>
          <cell r="D3751">
            <v>0</v>
          </cell>
          <cell r="E3751">
            <v>0</v>
          </cell>
          <cell r="F3751">
            <v>0</v>
          </cell>
          <cell r="G3751">
            <v>0</v>
          </cell>
          <cell r="H3751">
            <v>0</v>
          </cell>
          <cell r="I3751">
            <v>0</v>
          </cell>
          <cell r="J3751">
            <v>0</v>
          </cell>
          <cell r="K3751">
            <v>0</v>
          </cell>
        </row>
        <row r="3752">
          <cell r="B3752">
            <v>208612</v>
          </cell>
          <cell r="C3752" t="str">
            <v>Msr Hedge-Unrlz Loss                                        208612</v>
          </cell>
          <cell r="D3752">
            <v>10108208.34</v>
          </cell>
          <cell r="E3752">
            <v>10108208.34</v>
          </cell>
          <cell r="F3752">
            <v>0</v>
          </cell>
          <cell r="G3752">
            <v>0</v>
          </cell>
          <cell r="H3752">
            <v>0</v>
          </cell>
          <cell r="I3752">
            <v>0</v>
          </cell>
          <cell r="J3752">
            <v>0</v>
          </cell>
          <cell r="K3752">
            <v>10108208.34</v>
          </cell>
        </row>
        <row r="3753">
          <cell r="B3753">
            <v>208619</v>
          </cell>
          <cell r="C3753" t="str">
            <v>Unrlzd Loss  Windmill Asc815                                208619</v>
          </cell>
          <cell r="D3753">
            <v>970569.74</v>
          </cell>
          <cell r="E3753">
            <v>970569.74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970569.74</v>
          </cell>
        </row>
        <row r="3754">
          <cell r="B3754">
            <v>208672</v>
          </cell>
          <cell r="C3754" t="str">
            <v>Tba-Mbs Unrlzd Liability                                    208672</v>
          </cell>
          <cell r="D3754">
            <v>0</v>
          </cell>
          <cell r="E3754">
            <v>0</v>
          </cell>
          <cell r="F3754">
            <v>0</v>
          </cell>
          <cell r="G3754">
            <v>0</v>
          </cell>
          <cell r="H3754">
            <v>0</v>
          </cell>
          <cell r="I3754">
            <v>0</v>
          </cell>
          <cell r="J3754">
            <v>0</v>
          </cell>
          <cell r="K3754">
            <v>0</v>
          </cell>
        </row>
        <row r="3755">
          <cell r="B3755">
            <v>221619</v>
          </cell>
          <cell r="C3755" t="str">
            <v>Visa B Swap- Unrlzd Gain- Cust                              221619</v>
          </cell>
          <cell r="D3755">
            <v>284936</v>
          </cell>
          <cell r="E3755">
            <v>284936</v>
          </cell>
          <cell r="F3755">
            <v>0</v>
          </cell>
          <cell r="G3755">
            <v>0</v>
          </cell>
          <cell r="H3755">
            <v>0</v>
          </cell>
          <cell r="I3755">
            <v>0</v>
          </cell>
          <cell r="J3755">
            <v>0</v>
          </cell>
          <cell r="K3755">
            <v>284936</v>
          </cell>
        </row>
        <row r="3756">
          <cell r="B3756">
            <v>241108</v>
          </cell>
          <cell r="C3756" t="str">
            <v>Closed Eurcvb-Ccs-Sant-Hdginef-L                            241108</v>
          </cell>
          <cell r="D3756">
            <v>0</v>
          </cell>
          <cell r="E3756">
            <v>0</v>
          </cell>
          <cell r="F3756">
            <v>0</v>
          </cell>
          <cell r="G3756">
            <v>0</v>
          </cell>
          <cell r="H3756">
            <v>0</v>
          </cell>
          <cell r="I3756">
            <v>0</v>
          </cell>
          <cell r="J3756">
            <v>0</v>
          </cell>
          <cell r="K3756">
            <v>0</v>
          </cell>
        </row>
        <row r="3757">
          <cell r="B3757">
            <v>242403</v>
          </cell>
          <cell r="C3757" t="str">
            <v>Closed Eurcvb-Ccs-Cust-Hdginef-L                            242403</v>
          </cell>
          <cell r="D3757">
            <v>0</v>
          </cell>
          <cell r="E3757">
            <v>0</v>
          </cell>
          <cell r="F3757">
            <v>0</v>
          </cell>
          <cell r="G3757">
            <v>0</v>
          </cell>
          <cell r="H3757">
            <v>0</v>
          </cell>
          <cell r="I3757">
            <v>0</v>
          </cell>
          <cell r="J3757">
            <v>0</v>
          </cell>
          <cell r="K3757">
            <v>0</v>
          </cell>
        </row>
        <row r="3758">
          <cell r="B3758">
            <v>246204</v>
          </cell>
          <cell r="C3758" t="str">
            <v>Rp Unrlzd Loss- Part Bank                                   246204</v>
          </cell>
          <cell r="D3758">
            <v>105288.09</v>
          </cell>
          <cell r="E3758">
            <v>105288.09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105288.09</v>
          </cell>
        </row>
        <row r="3759">
          <cell r="B3759">
            <v>262600</v>
          </cell>
          <cell r="C3759" t="str">
            <v>Rp Unrlzd Loss- Swap Bank                                   262600</v>
          </cell>
          <cell r="D3759">
            <v>0</v>
          </cell>
          <cell r="E3759">
            <v>0</v>
          </cell>
          <cell r="F3759">
            <v>0</v>
          </cell>
          <cell r="G3759">
            <v>0</v>
          </cell>
          <cell r="H3759">
            <v>0</v>
          </cell>
          <cell r="I3759">
            <v>0</v>
          </cell>
          <cell r="J3759">
            <v>0</v>
          </cell>
          <cell r="K3759">
            <v>0</v>
          </cell>
        </row>
        <row r="3760">
          <cell r="B3760">
            <v>269117</v>
          </cell>
          <cell r="C3760" t="str">
            <v>Unrlzd Loss Ois Abbey                                       269117</v>
          </cell>
          <cell r="D3760">
            <v>288826.21000000002</v>
          </cell>
          <cell r="E3760">
            <v>288826.21000000002</v>
          </cell>
          <cell r="F3760">
            <v>0</v>
          </cell>
          <cell r="G3760">
            <v>0</v>
          </cell>
          <cell r="H3760">
            <v>0</v>
          </cell>
          <cell r="I3760">
            <v>0</v>
          </cell>
          <cell r="J3760">
            <v>0</v>
          </cell>
          <cell r="K3760">
            <v>288826.21000000002</v>
          </cell>
        </row>
        <row r="3761">
          <cell r="B3761">
            <v>208557</v>
          </cell>
          <cell r="C3761" t="str">
            <v>Us Trading -Ifrs Fv Collateral Ants                         208557</v>
          </cell>
          <cell r="D3761">
            <v>0</v>
          </cell>
          <cell r="E3761">
            <v>0</v>
          </cell>
          <cell r="F3761">
            <v>-4506224.8099999996</v>
          </cell>
          <cell r="G3761">
            <v>0</v>
          </cell>
          <cell r="H3761">
            <v>0</v>
          </cell>
          <cell r="I3761">
            <v>-4506224.8099999996</v>
          </cell>
          <cell r="J3761">
            <v>0</v>
          </cell>
          <cell r="K3761">
            <v>-4506224.8099999996</v>
          </cell>
        </row>
        <row r="3762">
          <cell r="B3762">
            <v>208558</v>
          </cell>
          <cell r="C3762" t="str">
            <v>Us Cash Flow - Ifrs Fair Value Ants                         208558</v>
          </cell>
          <cell r="D3762">
            <v>0</v>
          </cell>
          <cell r="E3762">
            <v>0</v>
          </cell>
          <cell r="F3762">
            <v>2124287.5299999998</v>
          </cell>
          <cell r="G3762">
            <v>0</v>
          </cell>
          <cell r="H3762">
            <v>0</v>
          </cell>
          <cell r="I3762">
            <v>2124287.5299999998</v>
          </cell>
          <cell r="J3762">
            <v>0</v>
          </cell>
          <cell r="K3762">
            <v>2124287.5299999998</v>
          </cell>
        </row>
        <row r="3763">
          <cell r="B3763">
            <v>208559</v>
          </cell>
          <cell r="C3763" t="str">
            <v>Cap Us Trading - Ifrs Trading                               208559</v>
          </cell>
          <cell r="D3763">
            <v>0</v>
          </cell>
          <cell r="E3763">
            <v>0</v>
          </cell>
          <cell r="F3763">
            <v>27018160.07</v>
          </cell>
          <cell r="G3763">
            <v>0</v>
          </cell>
          <cell r="H3763">
            <v>0</v>
          </cell>
          <cell r="I3763">
            <v>27018160.07</v>
          </cell>
          <cell r="J3763">
            <v>0</v>
          </cell>
          <cell r="K3763">
            <v>27018160.07</v>
          </cell>
        </row>
        <row r="3764">
          <cell r="B3764">
            <v>208560</v>
          </cell>
          <cell r="C3764" t="str">
            <v>Cap Us Trading-Ifrs Trad 3rd Party                          208560</v>
          </cell>
          <cell r="D3764">
            <v>0</v>
          </cell>
          <cell r="E3764">
            <v>0</v>
          </cell>
          <cell r="F3764">
            <v>16661357.08</v>
          </cell>
          <cell r="G3764">
            <v>0</v>
          </cell>
          <cell r="H3764">
            <v>0</v>
          </cell>
          <cell r="I3764">
            <v>16661357.08</v>
          </cell>
          <cell r="J3764">
            <v>0</v>
          </cell>
          <cell r="K3764">
            <v>16661357.08</v>
          </cell>
        </row>
        <row r="3765">
          <cell r="B3765">
            <v>208561</v>
          </cell>
          <cell r="C3765" t="str">
            <v>Us Trading-Ifrs Trad 3party Coll                            208561</v>
          </cell>
          <cell r="D3765">
            <v>0</v>
          </cell>
          <cell r="E3765">
            <v>0</v>
          </cell>
          <cell r="F3765">
            <v>-16661357.09</v>
          </cell>
          <cell r="G3765">
            <v>0</v>
          </cell>
          <cell r="H3765">
            <v>0</v>
          </cell>
          <cell r="I3765">
            <v>-16661357.09</v>
          </cell>
          <cell r="J3765">
            <v>0</v>
          </cell>
          <cell r="K3765">
            <v>-16661357.09</v>
          </cell>
        </row>
        <row r="3766">
          <cell r="B3766">
            <v>208562</v>
          </cell>
          <cell r="C3766" t="str">
            <v>Cap Us Trad-Ifrs Trad Colants                               208562</v>
          </cell>
          <cell r="D3766">
            <v>0</v>
          </cell>
          <cell r="E3766">
            <v>0</v>
          </cell>
          <cell r="F3766">
            <v>-27018160.07</v>
          </cell>
          <cell r="G3766">
            <v>0</v>
          </cell>
          <cell r="H3766">
            <v>0</v>
          </cell>
          <cell r="I3766">
            <v>-27018160.07</v>
          </cell>
          <cell r="J3766">
            <v>0</v>
          </cell>
          <cell r="K3766">
            <v>-27018160.07</v>
          </cell>
        </row>
        <row r="3767">
          <cell r="B3767">
            <v>243000</v>
          </cell>
          <cell r="C3767" t="str">
            <v>Fair Value Hedge - Unrlzd Loss                              243000</v>
          </cell>
          <cell r="D3767">
            <v>11254.41</v>
          </cell>
          <cell r="E3767">
            <v>11254.41</v>
          </cell>
          <cell r="F3767">
            <v>0</v>
          </cell>
          <cell r="G3767">
            <v>0</v>
          </cell>
          <cell r="H3767">
            <v>0</v>
          </cell>
          <cell r="I3767">
            <v>0</v>
          </cell>
          <cell r="J3767">
            <v>0</v>
          </cell>
          <cell r="K3767">
            <v>11254.41</v>
          </cell>
        </row>
        <row r="3768">
          <cell r="B3768">
            <v>208555</v>
          </cell>
          <cell r="C3768" t="str">
            <v>Us Trading Ifrs Fair Value                                  208555</v>
          </cell>
          <cell r="D3768">
            <v>0</v>
          </cell>
          <cell r="E3768">
            <v>0</v>
          </cell>
          <cell r="F3768">
            <v>22807880.600000001</v>
          </cell>
          <cell r="G3768">
            <v>0</v>
          </cell>
          <cell r="H3768">
            <v>0</v>
          </cell>
          <cell r="I3768">
            <v>22807880.600000001</v>
          </cell>
          <cell r="J3768">
            <v>0</v>
          </cell>
          <cell r="K3768">
            <v>22807880.600000001</v>
          </cell>
        </row>
        <row r="3769">
          <cell r="B3769" t="str">
            <v>R_CG4d_C012</v>
          </cell>
          <cell r="C3769" t="str">
            <v>Derivatives With A Negative Fv                              R_CG4d_C012</v>
          </cell>
          <cell r="D3769">
            <v>64559794.549999997</v>
          </cell>
          <cell r="E3769">
            <v>64559794.549999997</v>
          </cell>
          <cell r="F3769">
            <v>75181809.170000002</v>
          </cell>
          <cell r="G3769">
            <v>0</v>
          </cell>
          <cell r="H3769">
            <v>0</v>
          </cell>
          <cell r="I3769">
            <v>75181809.170000002</v>
          </cell>
          <cell r="J3769">
            <v>0</v>
          </cell>
          <cell r="K3769">
            <v>139741603.72</v>
          </cell>
        </row>
        <row r="3770">
          <cell r="B3770">
            <v>241501</v>
          </cell>
          <cell r="C3770" t="str">
            <v>Mortgages Sold Mccracken                                    241501</v>
          </cell>
          <cell r="D3770">
            <v>0</v>
          </cell>
          <cell r="E3770">
            <v>0</v>
          </cell>
          <cell r="F3770">
            <v>0</v>
          </cell>
          <cell r="G3770">
            <v>0</v>
          </cell>
          <cell r="H3770">
            <v>0</v>
          </cell>
          <cell r="I3770">
            <v>0</v>
          </cell>
          <cell r="J3770">
            <v>0</v>
          </cell>
          <cell r="K3770">
            <v>0</v>
          </cell>
        </row>
        <row r="3771">
          <cell r="B3771">
            <v>241502</v>
          </cell>
          <cell r="C3771" t="str">
            <v>Payment Clearing -Mccrack                                   241502</v>
          </cell>
          <cell r="D3771">
            <v>279764.59000000003</v>
          </cell>
          <cell r="E3771">
            <v>279764.59000000003</v>
          </cell>
          <cell r="F3771">
            <v>0</v>
          </cell>
          <cell r="G3771">
            <v>0</v>
          </cell>
          <cell r="H3771">
            <v>0</v>
          </cell>
          <cell r="I3771">
            <v>0</v>
          </cell>
          <cell r="J3771">
            <v>0</v>
          </cell>
          <cell r="K3771">
            <v>279764.59000000003</v>
          </cell>
        </row>
        <row r="3772">
          <cell r="B3772">
            <v>241503</v>
          </cell>
          <cell r="C3772" t="str">
            <v>Comm Re Inspection Sus-Mc                                   241503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</row>
        <row r="3773">
          <cell r="B3773">
            <v>241505</v>
          </cell>
          <cell r="C3773" t="str">
            <v>Comm Real Est Fee Susp-Mc                                   241505</v>
          </cell>
          <cell r="D3773">
            <v>538515.18000000005</v>
          </cell>
          <cell r="E3773">
            <v>538515.18000000005</v>
          </cell>
          <cell r="F3773">
            <v>0</v>
          </cell>
          <cell r="G3773">
            <v>0</v>
          </cell>
          <cell r="H3773">
            <v>0</v>
          </cell>
          <cell r="I3773">
            <v>0</v>
          </cell>
          <cell r="J3773">
            <v>0</v>
          </cell>
          <cell r="K3773">
            <v>538515.18000000005</v>
          </cell>
        </row>
        <row r="3774">
          <cell r="B3774">
            <v>241512</v>
          </cell>
          <cell r="C3774" t="str">
            <v>Rate Lock Fees                                              241512</v>
          </cell>
          <cell r="D3774">
            <v>576145</v>
          </cell>
          <cell r="E3774">
            <v>576145</v>
          </cell>
          <cell r="F3774">
            <v>0</v>
          </cell>
          <cell r="G3774">
            <v>0</v>
          </cell>
          <cell r="H3774">
            <v>0</v>
          </cell>
          <cell r="I3774">
            <v>0</v>
          </cell>
          <cell r="J3774">
            <v>0</v>
          </cell>
          <cell r="K3774">
            <v>576145</v>
          </cell>
        </row>
        <row r="3775">
          <cell r="B3775">
            <v>241516</v>
          </cell>
          <cell r="C3775" t="str">
            <v>Fnma - 90 Days Not Repur                                    241516</v>
          </cell>
          <cell r="D3775">
            <v>0</v>
          </cell>
          <cell r="E3775">
            <v>0</v>
          </cell>
          <cell r="F3775">
            <v>0</v>
          </cell>
          <cell r="G3775">
            <v>0</v>
          </cell>
          <cell r="H3775">
            <v>0</v>
          </cell>
          <cell r="I3775">
            <v>0</v>
          </cell>
          <cell r="J3775">
            <v>0</v>
          </cell>
          <cell r="K3775">
            <v>0</v>
          </cell>
        </row>
        <row r="3776">
          <cell r="B3776">
            <v>241518</v>
          </cell>
          <cell r="C3776" t="str">
            <v>Fnma Option Payable                                         241518</v>
          </cell>
          <cell r="D3776">
            <v>0</v>
          </cell>
          <cell r="E3776">
            <v>0</v>
          </cell>
          <cell r="F3776">
            <v>0</v>
          </cell>
          <cell r="G3776">
            <v>0</v>
          </cell>
          <cell r="H3776">
            <v>0</v>
          </cell>
          <cell r="I3776">
            <v>0</v>
          </cell>
          <cell r="J3776">
            <v>0</v>
          </cell>
          <cell r="K3776">
            <v>0</v>
          </cell>
        </row>
        <row r="3777">
          <cell r="B3777">
            <v>241519</v>
          </cell>
          <cell r="C3777" t="str">
            <v>Fnma Assum Prepay Payable                                   241519</v>
          </cell>
          <cell r="D3777">
            <v>0</v>
          </cell>
          <cell r="E3777">
            <v>0</v>
          </cell>
          <cell r="F3777">
            <v>0</v>
          </cell>
          <cell r="G3777">
            <v>0</v>
          </cell>
          <cell r="H3777">
            <v>0</v>
          </cell>
          <cell r="I3777">
            <v>0</v>
          </cell>
          <cell r="J3777">
            <v>0</v>
          </cell>
          <cell r="K3777">
            <v>0</v>
          </cell>
        </row>
        <row r="3778">
          <cell r="B3778">
            <v>241684</v>
          </cell>
          <cell r="C3778" t="str">
            <v>Nan Commercial In Process                                   241684</v>
          </cell>
          <cell r="D3778">
            <v>0</v>
          </cell>
          <cell r="E3778">
            <v>0</v>
          </cell>
          <cell r="F3778">
            <v>0</v>
          </cell>
          <cell r="G3778">
            <v>0</v>
          </cell>
          <cell r="H3778">
            <v>0</v>
          </cell>
          <cell r="I3778">
            <v>0</v>
          </cell>
          <cell r="J3778">
            <v>0</v>
          </cell>
          <cell r="K3778">
            <v>0</v>
          </cell>
        </row>
        <row r="3779">
          <cell r="B3779">
            <v>241685</v>
          </cell>
          <cell r="C3779" t="str">
            <v>Nan Vision System Clearng                                   241685</v>
          </cell>
          <cell r="D3779">
            <v>0</v>
          </cell>
          <cell r="E3779">
            <v>0</v>
          </cell>
          <cell r="F3779">
            <v>0</v>
          </cell>
          <cell r="G3779">
            <v>0</v>
          </cell>
          <cell r="H3779">
            <v>0</v>
          </cell>
          <cell r="I3779">
            <v>0</v>
          </cell>
          <cell r="J3779">
            <v>0</v>
          </cell>
          <cell r="K3779">
            <v>0</v>
          </cell>
        </row>
        <row r="3780">
          <cell r="B3780">
            <v>241686</v>
          </cell>
          <cell r="C3780" t="str">
            <v>Nan Comm Systems Clearing                                   241686</v>
          </cell>
          <cell r="D3780">
            <v>0</v>
          </cell>
          <cell r="E3780">
            <v>0</v>
          </cell>
          <cell r="F3780">
            <v>0</v>
          </cell>
          <cell r="G3780">
            <v>0</v>
          </cell>
          <cell r="H3780">
            <v>0</v>
          </cell>
          <cell r="I3780">
            <v>0</v>
          </cell>
          <cell r="J3780">
            <v>0</v>
          </cell>
          <cell r="K3780">
            <v>0</v>
          </cell>
        </row>
        <row r="3781">
          <cell r="B3781">
            <v>252070</v>
          </cell>
          <cell r="C3781" t="str">
            <v>Def Sb3 Anniversary Fees                                    252070</v>
          </cell>
          <cell r="D3781">
            <v>879787.38</v>
          </cell>
          <cell r="E3781">
            <v>879787.38</v>
          </cell>
          <cell r="F3781">
            <v>0</v>
          </cell>
          <cell r="G3781">
            <v>0</v>
          </cell>
          <cell r="H3781">
            <v>0</v>
          </cell>
          <cell r="I3781">
            <v>0</v>
          </cell>
          <cell r="J3781">
            <v>0</v>
          </cell>
          <cell r="K3781">
            <v>879787.38</v>
          </cell>
        </row>
        <row r="3782">
          <cell r="B3782">
            <v>258911</v>
          </cell>
          <cell r="C3782" t="str">
            <v>Closed Other Fees Payable                                   258911</v>
          </cell>
          <cell r="D3782">
            <v>0</v>
          </cell>
          <cell r="E3782">
            <v>0</v>
          </cell>
          <cell r="F3782">
            <v>0</v>
          </cell>
          <cell r="G3782">
            <v>0</v>
          </cell>
          <cell r="H3782">
            <v>0</v>
          </cell>
          <cell r="I3782">
            <v>0</v>
          </cell>
          <cell r="J3782">
            <v>0</v>
          </cell>
          <cell r="K3782">
            <v>0</v>
          </cell>
        </row>
        <row r="3783">
          <cell r="B3783">
            <v>261067</v>
          </cell>
          <cell r="C3783" t="str">
            <v>Chrysler Cap Stlmt Disbursement                             261067</v>
          </cell>
          <cell r="D3783">
            <v>3393453.87</v>
          </cell>
          <cell r="E3783">
            <v>3393453.87</v>
          </cell>
          <cell r="F3783">
            <v>0</v>
          </cell>
          <cell r="G3783">
            <v>0</v>
          </cell>
          <cell r="H3783">
            <v>0</v>
          </cell>
          <cell r="I3783">
            <v>0</v>
          </cell>
          <cell r="J3783">
            <v>-3393453.87</v>
          </cell>
          <cell r="K3783">
            <v>0</v>
          </cell>
        </row>
        <row r="3784">
          <cell r="B3784">
            <v>261160</v>
          </cell>
          <cell r="C3784" t="str">
            <v>Comm Loan Pymt Suspense                                     261160</v>
          </cell>
          <cell r="D3784">
            <v>0</v>
          </cell>
          <cell r="E3784">
            <v>0</v>
          </cell>
          <cell r="F3784">
            <v>0</v>
          </cell>
          <cell r="G3784">
            <v>0</v>
          </cell>
          <cell r="H3784">
            <v>0</v>
          </cell>
          <cell r="I3784">
            <v>0</v>
          </cell>
          <cell r="J3784">
            <v>0</v>
          </cell>
          <cell r="K3784">
            <v>0</v>
          </cell>
        </row>
        <row r="3785">
          <cell r="B3785">
            <v>261230</v>
          </cell>
          <cell r="C3785" t="str">
            <v>Comm Loan Fpi Payable                                       261230</v>
          </cell>
          <cell r="D3785">
            <v>0</v>
          </cell>
          <cell r="E3785">
            <v>0</v>
          </cell>
          <cell r="F3785">
            <v>0</v>
          </cell>
          <cell r="G3785">
            <v>0</v>
          </cell>
          <cell r="H3785">
            <v>0</v>
          </cell>
          <cell r="I3785">
            <v>0</v>
          </cell>
          <cell r="J3785">
            <v>0</v>
          </cell>
          <cell r="K3785">
            <v>0</v>
          </cell>
        </row>
        <row r="3786">
          <cell r="B3786">
            <v>261435</v>
          </cell>
          <cell r="C3786" t="str">
            <v>Afs Computer Clearing Acc                                   261435</v>
          </cell>
          <cell r="D3786">
            <v>0</v>
          </cell>
          <cell r="E3786">
            <v>0</v>
          </cell>
          <cell r="F3786">
            <v>0</v>
          </cell>
          <cell r="G3786">
            <v>0</v>
          </cell>
          <cell r="H3786">
            <v>0</v>
          </cell>
          <cell r="I3786">
            <v>0</v>
          </cell>
          <cell r="J3786">
            <v>0</v>
          </cell>
          <cell r="K3786">
            <v>0</v>
          </cell>
        </row>
        <row r="3787">
          <cell r="B3787">
            <v>261452</v>
          </cell>
          <cell r="C3787" t="str">
            <v>Unapplied Pymt Clearing                                     261452</v>
          </cell>
          <cell r="D3787">
            <v>338809.87</v>
          </cell>
          <cell r="E3787">
            <v>338809.87</v>
          </cell>
          <cell r="F3787">
            <v>0</v>
          </cell>
          <cell r="G3787">
            <v>0</v>
          </cell>
          <cell r="H3787">
            <v>0</v>
          </cell>
          <cell r="I3787">
            <v>0</v>
          </cell>
          <cell r="J3787">
            <v>0</v>
          </cell>
          <cell r="K3787">
            <v>338809.87</v>
          </cell>
        </row>
        <row r="3788">
          <cell r="B3788">
            <v>261460</v>
          </cell>
          <cell r="C3788" t="str">
            <v>Datascan Computer Clearin                                   261460</v>
          </cell>
          <cell r="D3788">
            <v>4113627.01</v>
          </cell>
          <cell r="E3788">
            <v>4113627.01</v>
          </cell>
          <cell r="F3788">
            <v>0</v>
          </cell>
          <cell r="G3788">
            <v>0</v>
          </cell>
          <cell r="H3788">
            <v>0</v>
          </cell>
          <cell r="I3788">
            <v>0</v>
          </cell>
          <cell r="J3788">
            <v>292876.78000000003</v>
          </cell>
          <cell r="K3788">
            <v>4406503.79</v>
          </cell>
        </row>
        <row r="3789">
          <cell r="B3789">
            <v>261490</v>
          </cell>
          <cell r="C3789" t="str">
            <v>Warehouse Pmts In Process                                   261490</v>
          </cell>
          <cell r="D3789">
            <v>0</v>
          </cell>
          <cell r="E3789">
            <v>0</v>
          </cell>
          <cell r="F3789">
            <v>0</v>
          </cell>
          <cell r="G3789">
            <v>0</v>
          </cell>
          <cell r="H3789">
            <v>0</v>
          </cell>
          <cell r="I3789">
            <v>0</v>
          </cell>
          <cell r="J3789">
            <v>0</v>
          </cell>
          <cell r="K3789">
            <v>0</v>
          </cell>
        </row>
        <row r="3790">
          <cell r="B3790" t="str">
            <v>R_CG4e_OL_1</v>
          </cell>
          <cell r="C3790" t="str">
            <v>Commercial Loan Pay                                         R_CG4e_OL_1</v>
          </cell>
          <cell r="D3790">
            <v>10120102.9</v>
          </cell>
          <cell r="E3790">
            <v>10120102.9</v>
          </cell>
          <cell r="F3790">
            <v>0</v>
          </cell>
          <cell r="G3790">
            <v>0</v>
          </cell>
          <cell r="H3790">
            <v>0</v>
          </cell>
          <cell r="I3790">
            <v>0</v>
          </cell>
          <cell r="J3790">
            <v>-3100577.09</v>
          </cell>
          <cell r="K3790">
            <v>7019525.8100000005</v>
          </cell>
        </row>
        <row r="3791">
          <cell r="B3791">
            <v>234012</v>
          </cell>
          <cell r="C3791" t="str">
            <v>Closed Il Ins Premiums &amp;                                    234012</v>
          </cell>
          <cell r="D3791">
            <v>0</v>
          </cell>
          <cell r="E3791">
            <v>0</v>
          </cell>
          <cell r="F3791">
            <v>0</v>
          </cell>
          <cell r="G3791">
            <v>0</v>
          </cell>
          <cell r="H3791">
            <v>0</v>
          </cell>
          <cell r="I3791">
            <v>0</v>
          </cell>
          <cell r="J3791">
            <v>0</v>
          </cell>
          <cell r="K3791">
            <v>0</v>
          </cell>
        </row>
        <row r="3792">
          <cell r="B3792">
            <v>234015</v>
          </cell>
          <cell r="C3792" t="str">
            <v>Student Loan Fees Pay                                       234015</v>
          </cell>
          <cell r="D3792">
            <v>245544.34</v>
          </cell>
          <cell r="E3792">
            <v>245544.34</v>
          </cell>
          <cell r="F3792">
            <v>0</v>
          </cell>
          <cell r="G3792">
            <v>0</v>
          </cell>
          <cell r="H3792">
            <v>0</v>
          </cell>
          <cell r="I3792">
            <v>0</v>
          </cell>
          <cell r="J3792">
            <v>0</v>
          </cell>
          <cell r="K3792">
            <v>245544.34</v>
          </cell>
        </row>
        <row r="3793">
          <cell r="B3793">
            <v>234016</v>
          </cell>
          <cell r="C3793" t="str">
            <v>Closed Il Insurance Pay -                                   234016</v>
          </cell>
          <cell r="D3793">
            <v>0</v>
          </cell>
          <cell r="E3793">
            <v>0</v>
          </cell>
          <cell r="F3793">
            <v>0</v>
          </cell>
          <cell r="G3793">
            <v>0</v>
          </cell>
          <cell r="H3793">
            <v>0</v>
          </cell>
          <cell r="I3793">
            <v>0</v>
          </cell>
          <cell r="J3793">
            <v>0</v>
          </cell>
          <cell r="K3793">
            <v>0</v>
          </cell>
        </row>
        <row r="3794">
          <cell r="B3794">
            <v>234060</v>
          </cell>
          <cell r="C3794" t="str">
            <v>Cr Life Ins Payable Cc                                      234060</v>
          </cell>
          <cell r="D3794">
            <v>-2002.39</v>
          </cell>
          <cell r="E3794">
            <v>-2002.39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-2002.39</v>
          </cell>
        </row>
        <row r="3795">
          <cell r="B3795">
            <v>234062</v>
          </cell>
          <cell r="C3795" t="str">
            <v>Cr Protection Payable Cc                                    234062</v>
          </cell>
          <cell r="D3795">
            <v>898911</v>
          </cell>
          <cell r="E3795">
            <v>898911</v>
          </cell>
          <cell r="F3795">
            <v>0</v>
          </cell>
          <cell r="G3795">
            <v>0</v>
          </cell>
          <cell r="H3795">
            <v>0</v>
          </cell>
          <cell r="I3795">
            <v>0</v>
          </cell>
          <cell r="J3795">
            <v>0</v>
          </cell>
          <cell r="K3795">
            <v>898911</v>
          </cell>
        </row>
        <row r="3796">
          <cell r="B3796">
            <v>234065</v>
          </cell>
          <cell r="C3796" t="str">
            <v>Insurance Fees Pending Sett Cc                              234065</v>
          </cell>
          <cell r="D3796">
            <v>0</v>
          </cell>
          <cell r="E3796">
            <v>0</v>
          </cell>
          <cell r="F3796">
            <v>0</v>
          </cell>
          <cell r="G3796">
            <v>0</v>
          </cell>
          <cell r="H3796">
            <v>0</v>
          </cell>
          <cell r="I3796">
            <v>0</v>
          </cell>
          <cell r="J3796">
            <v>0</v>
          </cell>
          <cell r="K3796">
            <v>0</v>
          </cell>
        </row>
        <row r="3797">
          <cell r="B3797">
            <v>234067</v>
          </cell>
          <cell r="C3797" t="str">
            <v>Insurance Company Chg Credit Cards                          234067</v>
          </cell>
          <cell r="D3797">
            <v>-8.5299999999999994</v>
          </cell>
          <cell r="E3797">
            <v>-8.5299999999999994</v>
          </cell>
          <cell r="F3797">
            <v>0</v>
          </cell>
          <cell r="G3797">
            <v>0</v>
          </cell>
          <cell r="H3797">
            <v>0</v>
          </cell>
          <cell r="I3797">
            <v>0</v>
          </cell>
          <cell r="J3797">
            <v>0</v>
          </cell>
          <cell r="K3797">
            <v>-8.5299999999999994</v>
          </cell>
        </row>
        <row r="3798">
          <cell r="B3798">
            <v>234123</v>
          </cell>
          <cell r="C3798" t="str">
            <v>Closed Insur Pay Cc - In Pr                                 234123</v>
          </cell>
          <cell r="D3798">
            <v>0</v>
          </cell>
          <cell r="E3798">
            <v>0</v>
          </cell>
          <cell r="F3798">
            <v>0</v>
          </cell>
          <cell r="G3798">
            <v>0</v>
          </cell>
          <cell r="H3798">
            <v>0</v>
          </cell>
          <cell r="I3798">
            <v>0</v>
          </cell>
          <cell r="J3798">
            <v>0</v>
          </cell>
          <cell r="K3798">
            <v>0</v>
          </cell>
        </row>
        <row r="3799">
          <cell r="B3799">
            <v>234124</v>
          </cell>
          <cell r="C3799" t="str">
            <v>Securian Payable-Debt Prot.Ins.Fee                          234124</v>
          </cell>
          <cell r="D3799">
            <v>0</v>
          </cell>
          <cell r="E3799">
            <v>0</v>
          </cell>
          <cell r="F3799">
            <v>0</v>
          </cell>
          <cell r="G3799">
            <v>0</v>
          </cell>
          <cell r="H3799">
            <v>0</v>
          </cell>
          <cell r="I3799">
            <v>0</v>
          </cell>
          <cell r="J3799">
            <v>0</v>
          </cell>
          <cell r="K3799">
            <v>0</v>
          </cell>
        </row>
        <row r="3800">
          <cell r="B3800">
            <v>234133</v>
          </cell>
          <cell r="C3800" t="str">
            <v>Closed Loc Insurance Paya                                   234133</v>
          </cell>
          <cell r="D3800">
            <v>0</v>
          </cell>
          <cell r="E3800">
            <v>0</v>
          </cell>
          <cell r="F3800">
            <v>0</v>
          </cell>
          <cell r="G3800">
            <v>0</v>
          </cell>
          <cell r="H3800">
            <v>0</v>
          </cell>
          <cell r="I3800">
            <v>0</v>
          </cell>
          <cell r="J3800">
            <v>0</v>
          </cell>
          <cell r="K3800">
            <v>0</v>
          </cell>
        </row>
        <row r="3801">
          <cell r="B3801">
            <v>234134</v>
          </cell>
          <cell r="C3801" t="str">
            <v>Closed Insurance Pay - Loc - Ne                             234134</v>
          </cell>
          <cell r="D3801">
            <v>0</v>
          </cell>
          <cell r="E3801">
            <v>0</v>
          </cell>
          <cell r="F3801">
            <v>0</v>
          </cell>
          <cell r="G3801">
            <v>0</v>
          </cell>
          <cell r="H3801">
            <v>0</v>
          </cell>
          <cell r="I3801">
            <v>0</v>
          </cell>
          <cell r="J3801">
            <v>0</v>
          </cell>
          <cell r="K3801">
            <v>0</v>
          </cell>
        </row>
        <row r="3802">
          <cell r="B3802">
            <v>234135</v>
          </cell>
          <cell r="C3802" t="str">
            <v>Insurance Payable Loc                                       234135</v>
          </cell>
          <cell r="D3802">
            <v>0</v>
          </cell>
          <cell r="E3802">
            <v>0</v>
          </cell>
          <cell r="F3802">
            <v>0</v>
          </cell>
          <cell r="G3802">
            <v>0</v>
          </cell>
          <cell r="H3802">
            <v>0</v>
          </cell>
          <cell r="I3802">
            <v>0</v>
          </cell>
          <cell r="J3802">
            <v>0</v>
          </cell>
          <cell r="K3802">
            <v>0</v>
          </cell>
        </row>
        <row r="3803">
          <cell r="B3803">
            <v>234137</v>
          </cell>
          <cell r="C3803" t="str">
            <v>Ins Prem Pending Pmt Ot2                                    234137</v>
          </cell>
          <cell r="D3803">
            <v>-1135709.1499999999</v>
          </cell>
          <cell r="E3803">
            <v>-1135709.1499999999</v>
          </cell>
          <cell r="F3803">
            <v>0</v>
          </cell>
          <cell r="G3803">
            <v>0</v>
          </cell>
          <cell r="H3803">
            <v>0</v>
          </cell>
          <cell r="I3803">
            <v>0</v>
          </cell>
          <cell r="J3803">
            <v>0</v>
          </cell>
          <cell r="K3803">
            <v>-1135709.1499999999</v>
          </cell>
        </row>
        <row r="3804">
          <cell r="B3804" t="str">
            <v>R_CG4e_OL_2</v>
          </cell>
          <cell r="C3804" t="str">
            <v>Consumer Insurance Pay                                      R_CG4e_OL_2</v>
          </cell>
          <cell r="D3804">
            <v>6735.2700000000186</v>
          </cell>
          <cell r="E3804">
            <v>6735.2700000000186</v>
          </cell>
          <cell r="F3804">
            <v>0</v>
          </cell>
          <cell r="G3804">
            <v>0</v>
          </cell>
          <cell r="H3804">
            <v>0</v>
          </cell>
          <cell r="I3804">
            <v>0</v>
          </cell>
          <cell r="J3804">
            <v>0</v>
          </cell>
          <cell r="K3804">
            <v>6735.2700000000186</v>
          </cell>
        </row>
        <row r="3805">
          <cell r="B3805">
            <v>208620</v>
          </cell>
          <cell r="C3805" t="str">
            <v>Iinterplatform - Loans                                      208620</v>
          </cell>
          <cell r="D3805">
            <v>-2706.77</v>
          </cell>
          <cell r="E3805">
            <v>-2706.77</v>
          </cell>
          <cell r="F3805">
            <v>0</v>
          </cell>
          <cell r="G3805">
            <v>0</v>
          </cell>
          <cell r="H3805">
            <v>0</v>
          </cell>
          <cell r="I3805">
            <v>0</v>
          </cell>
          <cell r="J3805">
            <v>0</v>
          </cell>
          <cell r="K3805">
            <v>-2706.77</v>
          </cell>
        </row>
        <row r="3806">
          <cell r="B3806">
            <v>209534</v>
          </cell>
          <cell r="C3806" t="str">
            <v>Cons Loan Ach In Process                                    209534</v>
          </cell>
          <cell r="D3806">
            <v>72809.210000000006</v>
          </cell>
          <cell r="E3806">
            <v>72809.210000000006</v>
          </cell>
          <cell r="F3806">
            <v>0</v>
          </cell>
          <cell r="G3806">
            <v>0</v>
          </cell>
          <cell r="H3806">
            <v>0</v>
          </cell>
          <cell r="I3806">
            <v>0</v>
          </cell>
          <cell r="J3806">
            <v>0</v>
          </cell>
          <cell r="K3806">
            <v>72809.210000000006</v>
          </cell>
        </row>
        <row r="3807">
          <cell r="B3807">
            <v>231823</v>
          </cell>
          <cell r="C3807" t="str">
            <v>Unapplied Funds                                             231823</v>
          </cell>
          <cell r="D3807">
            <v>0</v>
          </cell>
          <cell r="E3807">
            <v>0</v>
          </cell>
          <cell r="F3807">
            <v>0</v>
          </cell>
          <cell r="G3807">
            <v>0</v>
          </cell>
          <cell r="H3807">
            <v>0</v>
          </cell>
          <cell r="I3807">
            <v>0</v>
          </cell>
          <cell r="J3807">
            <v>0</v>
          </cell>
          <cell r="K3807">
            <v>0</v>
          </cell>
        </row>
        <row r="3808">
          <cell r="B3808">
            <v>231824</v>
          </cell>
          <cell r="C3808" t="str">
            <v>Cons Loan Ach In Process                                    231824</v>
          </cell>
          <cell r="D3808">
            <v>0</v>
          </cell>
          <cell r="E3808">
            <v>0</v>
          </cell>
          <cell r="F3808">
            <v>0</v>
          </cell>
          <cell r="G3808">
            <v>0</v>
          </cell>
          <cell r="H3808">
            <v>0</v>
          </cell>
          <cell r="I3808">
            <v>0</v>
          </cell>
          <cell r="J3808">
            <v>0</v>
          </cell>
          <cell r="K3808">
            <v>0</v>
          </cell>
        </row>
        <row r="3809">
          <cell r="B3809">
            <v>241430</v>
          </cell>
          <cell r="C3809" t="str">
            <v>Adjustment Suspense                                         241430</v>
          </cell>
          <cell r="D3809">
            <v>-728.91</v>
          </cell>
          <cell r="E3809">
            <v>-728.91</v>
          </cell>
          <cell r="F3809">
            <v>0</v>
          </cell>
          <cell r="G3809">
            <v>0</v>
          </cell>
          <cell r="H3809">
            <v>0</v>
          </cell>
          <cell r="I3809">
            <v>0</v>
          </cell>
          <cell r="J3809">
            <v>0</v>
          </cell>
          <cell r="K3809">
            <v>-728.91</v>
          </cell>
        </row>
        <row r="3810">
          <cell r="B3810">
            <v>241681</v>
          </cell>
          <cell r="C3810" t="str">
            <v>Temporary Credit Research                                   241681</v>
          </cell>
          <cell r="D3810">
            <v>0</v>
          </cell>
          <cell r="E3810">
            <v>0</v>
          </cell>
          <cell r="F3810">
            <v>0</v>
          </cell>
          <cell r="G3810">
            <v>0</v>
          </cell>
          <cell r="H3810">
            <v>0</v>
          </cell>
          <cell r="I3810">
            <v>0</v>
          </cell>
          <cell r="J3810">
            <v>0</v>
          </cell>
          <cell r="K3810">
            <v>0</v>
          </cell>
        </row>
        <row r="3811">
          <cell r="B3811">
            <v>261038</v>
          </cell>
          <cell r="C3811" t="str">
            <v>Other Reserve Payable                                       261038</v>
          </cell>
          <cell r="D3811">
            <v>4637.92</v>
          </cell>
          <cell r="E3811">
            <v>4637.92</v>
          </cell>
          <cell r="F3811">
            <v>0</v>
          </cell>
          <cell r="G3811">
            <v>0</v>
          </cell>
          <cell r="H3811">
            <v>0</v>
          </cell>
          <cell r="I3811">
            <v>0</v>
          </cell>
          <cell r="J3811">
            <v>0</v>
          </cell>
          <cell r="K3811">
            <v>4637.92</v>
          </cell>
        </row>
        <row r="3812">
          <cell r="B3812">
            <v>261044</v>
          </cell>
          <cell r="C3812" t="str">
            <v>Closed Bancsource Unposted Il                               261044</v>
          </cell>
          <cell r="D3812">
            <v>0</v>
          </cell>
          <cell r="E3812">
            <v>0</v>
          </cell>
          <cell r="F3812">
            <v>0</v>
          </cell>
          <cell r="G3812">
            <v>0</v>
          </cell>
          <cell r="H3812">
            <v>0</v>
          </cell>
          <cell r="I3812">
            <v>0</v>
          </cell>
          <cell r="J3812">
            <v>0</v>
          </cell>
          <cell r="K3812">
            <v>0</v>
          </cell>
        </row>
        <row r="3813">
          <cell r="B3813">
            <v>261045</v>
          </cell>
          <cell r="C3813" t="str">
            <v>Closed Bansource Unposted Loc                               261045</v>
          </cell>
          <cell r="D3813">
            <v>0</v>
          </cell>
          <cell r="E3813">
            <v>0</v>
          </cell>
          <cell r="F3813">
            <v>0</v>
          </cell>
          <cell r="G3813">
            <v>0</v>
          </cell>
          <cell r="H3813">
            <v>0</v>
          </cell>
          <cell r="I3813">
            <v>0</v>
          </cell>
          <cell r="J3813">
            <v>0</v>
          </cell>
          <cell r="K3813">
            <v>0</v>
          </cell>
        </row>
        <row r="3814">
          <cell r="B3814">
            <v>261046</v>
          </cell>
          <cell r="C3814" t="str">
            <v>Closed Bancsource Unappli                                   261046</v>
          </cell>
          <cell r="D3814">
            <v>0</v>
          </cell>
          <cell r="E3814">
            <v>0</v>
          </cell>
          <cell r="F3814">
            <v>0</v>
          </cell>
          <cell r="G3814">
            <v>0</v>
          </cell>
          <cell r="H3814">
            <v>0</v>
          </cell>
          <cell r="I3814">
            <v>0</v>
          </cell>
          <cell r="J3814">
            <v>0</v>
          </cell>
          <cell r="K3814">
            <v>0</v>
          </cell>
        </row>
        <row r="3815">
          <cell r="B3815">
            <v>261052</v>
          </cell>
          <cell r="C3815" t="str">
            <v>Closed Unappl Founds Insta                                  261052</v>
          </cell>
          <cell r="D3815">
            <v>0</v>
          </cell>
          <cell r="E3815">
            <v>0</v>
          </cell>
          <cell r="F3815">
            <v>0</v>
          </cell>
          <cell r="G3815">
            <v>0</v>
          </cell>
          <cell r="H3815">
            <v>0</v>
          </cell>
          <cell r="I3815">
            <v>0</v>
          </cell>
          <cell r="J3815">
            <v>0</v>
          </cell>
          <cell r="K3815">
            <v>0</v>
          </cell>
        </row>
        <row r="3816">
          <cell r="B3816">
            <v>261056</v>
          </cell>
          <cell r="C3816" t="str">
            <v>Fpi Escrow Payable                                          261056</v>
          </cell>
          <cell r="D3816">
            <v>0</v>
          </cell>
          <cell r="E3816">
            <v>0</v>
          </cell>
          <cell r="F3816">
            <v>0</v>
          </cell>
          <cell r="G3816">
            <v>0</v>
          </cell>
          <cell r="H3816">
            <v>0</v>
          </cell>
          <cell r="I3816">
            <v>0</v>
          </cell>
          <cell r="J3816">
            <v>0</v>
          </cell>
          <cell r="K3816">
            <v>0</v>
          </cell>
        </row>
        <row r="3817">
          <cell r="B3817">
            <v>261130</v>
          </cell>
          <cell r="C3817" t="str">
            <v>Il Insurance Pay                                            261130</v>
          </cell>
          <cell r="D3817">
            <v>0</v>
          </cell>
          <cell r="E3817">
            <v>0</v>
          </cell>
          <cell r="F3817">
            <v>0</v>
          </cell>
          <cell r="G3817">
            <v>0</v>
          </cell>
          <cell r="H3817">
            <v>0</v>
          </cell>
          <cell r="I3817">
            <v>0</v>
          </cell>
          <cell r="J3817">
            <v>0</v>
          </cell>
          <cell r="K3817">
            <v>0</v>
          </cell>
        </row>
        <row r="3818">
          <cell r="B3818">
            <v>261147</v>
          </cell>
          <cell r="C3818" t="str">
            <v>Charge Off-In Process                                       261147</v>
          </cell>
          <cell r="D3818">
            <v>0</v>
          </cell>
          <cell r="E3818">
            <v>0</v>
          </cell>
          <cell r="F3818">
            <v>0</v>
          </cell>
          <cell r="G3818">
            <v>0</v>
          </cell>
          <cell r="H3818">
            <v>0</v>
          </cell>
          <cell r="I3818">
            <v>0</v>
          </cell>
          <cell r="J3818">
            <v>0</v>
          </cell>
          <cell r="K3818">
            <v>0</v>
          </cell>
        </row>
        <row r="3819">
          <cell r="B3819">
            <v>261247</v>
          </cell>
          <cell r="C3819" t="str">
            <v>Charge-Offs In Process R                                    261247</v>
          </cell>
          <cell r="D3819">
            <v>0</v>
          </cell>
          <cell r="E3819">
            <v>0</v>
          </cell>
          <cell r="F3819">
            <v>0</v>
          </cell>
          <cell r="G3819">
            <v>0</v>
          </cell>
          <cell r="H3819">
            <v>0</v>
          </cell>
          <cell r="I3819">
            <v>0</v>
          </cell>
          <cell r="J3819">
            <v>0</v>
          </cell>
          <cell r="K3819">
            <v>0</v>
          </cell>
        </row>
        <row r="3820">
          <cell r="B3820">
            <v>261401</v>
          </cell>
          <cell r="C3820" t="str">
            <v>Other Reserve Payable                                       261401</v>
          </cell>
          <cell r="D3820">
            <v>-203940.18</v>
          </cell>
          <cell r="E3820">
            <v>-203940.18</v>
          </cell>
          <cell r="F3820">
            <v>0</v>
          </cell>
          <cell r="G3820">
            <v>0</v>
          </cell>
          <cell r="H3820">
            <v>0</v>
          </cell>
          <cell r="I3820">
            <v>0</v>
          </cell>
          <cell r="J3820">
            <v>0</v>
          </cell>
          <cell r="K3820">
            <v>-203940.18</v>
          </cell>
        </row>
        <row r="3821">
          <cell r="B3821">
            <v>261415</v>
          </cell>
          <cell r="C3821" t="str">
            <v>Ipa Loan Credit Suspense                                    261415</v>
          </cell>
          <cell r="D3821">
            <v>40860.699999999997</v>
          </cell>
          <cell r="E3821">
            <v>40860.699999999997</v>
          </cell>
          <cell r="F3821">
            <v>0</v>
          </cell>
          <cell r="G3821">
            <v>0</v>
          </cell>
          <cell r="H3821">
            <v>0</v>
          </cell>
          <cell r="I3821">
            <v>0</v>
          </cell>
          <cell r="J3821">
            <v>0</v>
          </cell>
          <cell r="K3821">
            <v>40860.699999999997</v>
          </cell>
        </row>
        <row r="3822">
          <cell r="B3822">
            <v>261416</v>
          </cell>
          <cell r="C3822" t="str">
            <v>Cons Loan Pmt In Process                                    261416</v>
          </cell>
          <cell r="D3822">
            <v>559122.51</v>
          </cell>
          <cell r="E3822">
            <v>559122.51</v>
          </cell>
          <cell r="F3822">
            <v>0</v>
          </cell>
          <cell r="G3822">
            <v>0</v>
          </cell>
          <cell r="H3822">
            <v>0</v>
          </cell>
          <cell r="I3822">
            <v>0</v>
          </cell>
          <cell r="J3822">
            <v>0</v>
          </cell>
          <cell r="K3822">
            <v>559122.51</v>
          </cell>
        </row>
        <row r="3823">
          <cell r="B3823">
            <v>261417</v>
          </cell>
          <cell r="C3823" t="str">
            <v>Closed Bancsource Atm In                                    261417</v>
          </cell>
          <cell r="D3823">
            <v>0</v>
          </cell>
          <cell r="E3823">
            <v>0</v>
          </cell>
          <cell r="F3823">
            <v>0</v>
          </cell>
          <cell r="G3823">
            <v>0</v>
          </cell>
          <cell r="H3823">
            <v>0</v>
          </cell>
          <cell r="I3823">
            <v>0</v>
          </cell>
          <cell r="J3823">
            <v>0</v>
          </cell>
          <cell r="K3823">
            <v>0</v>
          </cell>
        </row>
        <row r="3824">
          <cell r="B3824">
            <v>261418</v>
          </cell>
          <cell r="C3824" t="str">
            <v>Closed Bancsource Online                                    261418</v>
          </cell>
          <cell r="D3824">
            <v>0</v>
          </cell>
          <cell r="E3824">
            <v>0</v>
          </cell>
          <cell r="F3824">
            <v>0</v>
          </cell>
          <cell r="G3824">
            <v>0</v>
          </cell>
          <cell r="H3824">
            <v>0</v>
          </cell>
          <cell r="I3824">
            <v>0</v>
          </cell>
          <cell r="J3824">
            <v>0</v>
          </cell>
          <cell r="K3824">
            <v>0</v>
          </cell>
        </row>
        <row r="3825">
          <cell r="B3825">
            <v>261419</v>
          </cell>
          <cell r="C3825" t="str">
            <v>Bancsource Micr In Proces                                   261419</v>
          </cell>
          <cell r="D3825">
            <v>-300</v>
          </cell>
          <cell r="E3825">
            <v>-300</v>
          </cell>
          <cell r="F3825">
            <v>0</v>
          </cell>
          <cell r="G3825">
            <v>0</v>
          </cell>
          <cell r="H3825">
            <v>0</v>
          </cell>
          <cell r="I3825">
            <v>0</v>
          </cell>
          <cell r="J3825">
            <v>0</v>
          </cell>
          <cell r="K3825">
            <v>-300</v>
          </cell>
        </row>
        <row r="3826">
          <cell r="B3826">
            <v>261420</v>
          </cell>
          <cell r="C3826" t="str">
            <v>Closed Sub Balance Pmts In Proce                            261420</v>
          </cell>
          <cell r="D3826">
            <v>100</v>
          </cell>
          <cell r="E3826">
            <v>100</v>
          </cell>
          <cell r="F3826">
            <v>0</v>
          </cell>
          <cell r="G3826">
            <v>0</v>
          </cell>
          <cell r="H3826">
            <v>0</v>
          </cell>
          <cell r="I3826">
            <v>0</v>
          </cell>
          <cell r="J3826">
            <v>0</v>
          </cell>
          <cell r="K3826">
            <v>100</v>
          </cell>
        </row>
        <row r="3827">
          <cell r="B3827">
            <v>261421</v>
          </cell>
          <cell r="C3827" t="str">
            <v>Closed Acct Pay Consumer                                    261421</v>
          </cell>
          <cell r="D3827">
            <v>0</v>
          </cell>
          <cell r="E3827">
            <v>0</v>
          </cell>
          <cell r="F3827">
            <v>0</v>
          </cell>
          <cell r="G3827">
            <v>0</v>
          </cell>
          <cell r="H3827">
            <v>0</v>
          </cell>
          <cell r="I3827">
            <v>0</v>
          </cell>
          <cell r="J3827">
            <v>0</v>
          </cell>
          <cell r="K3827">
            <v>0</v>
          </cell>
        </row>
        <row r="3828">
          <cell r="B3828">
            <v>261439</v>
          </cell>
          <cell r="C3828" t="str">
            <v>Pmnts-Suspense Charged Off Cr Crds                          261439</v>
          </cell>
          <cell r="D3828">
            <v>0</v>
          </cell>
          <cell r="E3828">
            <v>0</v>
          </cell>
          <cell r="F3828">
            <v>0</v>
          </cell>
          <cell r="G3828">
            <v>0</v>
          </cell>
          <cell r="H3828">
            <v>0</v>
          </cell>
          <cell r="I3828">
            <v>0</v>
          </cell>
          <cell r="J3828">
            <v>0</v>
          </cell>
          <cell r="K3828">
            <v>0</v>
          </cell>
        </row>
        <row r="3829">
          <cell r="B3829">
            <v>261450</v>
          </cell>
          <cell r="C3829" t="str">
            <v>Payments In Process - Vim                                   261450</v>
          </cell>
          <cell r="D3829">
            <v>296138.25</v>
          </cell>
          <cell r="E3829">
            <v>296138.25</v>
          </cell>
          <cell r="F3829">
            <v>0</v>
          </cell>
          <cell r="G3829">
            <v>0</v>
          </cell>
          <cell r="H3829">
            <v>0</v>
          </cell>
          <cell r="I3829">
            <v>0</v>
          </cell>
          <cell r="J3829">
            <v>0</v>
          </cell>
          <cell r="K3829">
            <v>296138.25</v>
          </cell>
        </row>
        <row r="3830">
          <cell r="B3830">
            <v>261547</v>
          </cell>
          <cell r="C3830" t="str">
            <v>Teller Ip Difference                                        261547</v>
          </cell>
          <cell r="D3830">
            <v>0</v>
          </cell>
          <cell r="E3830">
            <v>0</v>
          </cell>
          <cell r="F3830">
            <v>0</v>
          </cell>
          <cell r="G3830">
            <v>0</v>
          </cell>
          <cell r="H3830">
            <v>0</v>
          </cell>
          <cell r="I3830">
            <v>0</v>
          </cell>
          <cell r="J3830">
            <v>0</v>
          </cell>
          <cell r="K3830">
            <v>0</v>
          </cell>
        </row>
        <row r="3831">
          <cell r="B3831">
            <v>261822</v>
          </cell>
          <cell r="C3831" t="str">
            <v>Unapplied Funds                                             261822</v>
          </cell>
          <cell r="D3831">
            <v>0</v>
          </cell>
          <cell r="E3831">
            <v>0</v>
          </cell>
          <cell r="F3831">
            <v>0</v>
          </cell>
          <cell r="G3831">
            <v>0</v>
          </cell>
          <cell r="H3831">
            <v>0</v>
          </cell>
          <cell r="I3831">
            <v>0</v>
          </cell>
          <cell r="J3831">
            <v>0</v>
          </cell>
          <cell r="K3831">
            <v>0</v>
          </cell>
        </row>
        <row r="3832">
          <cell r="B3832">
            <v>269988</v>
          </cell>
          <cell r="C3832" t="str">
            <v>Closed Loan Migration                                       269988</v>
          </cell>
          <cell r="D3832">
            <v>0</v>
          </cell>
          <cell r="E3832">
            <v>0</v>
          </cell>
          <cell r="F3832">
            <v>0</v>
          </cell>
          <cell r="G3832">
            <v>0</v>
          </cell>
          <cell r="H3832">
            <v>0</v>
          </cell>
          <cell r="I3832">
            <v>0</v>
          </cell>
          <cell r="J3832">
            <v>0</v>
          </cell>
          <cell r="K3832">
            <v>0</v>
          </cell>
        </row>
        <row r="3833">
          <cell r="B3833" t="str">
            <v>R_CG4e_OL_3</v>
          </cell>
          <cell r="C3833" t="str">
            <v>Consumer Loan Pay                                           R_CG4e_OL_3</v>
          </cell>
          <cell r="D3833">
            <v>765992.73</v>
          </cell>
          <cell r="E3833">
            <v>765992.73</v>
          </cell>
          <cell r="F3833">
            <v>0</v>
          </cell>
          <cell r="G3833">
            <v>0</v>
          </cell>
          <cell r="H3833">
            <v>0</v>
          </cell>
          <cell r="I3833">
            <v>0</v>
          </cell>
          <cell r="J3833">
            <v>0</v>
          </cell>
          <cell r="K3833">
            <v>765992.73</v>
          </cell>
        </row>
        <row r="3834">
          <cell r="B3834">
            <v>232013</v>
          </cell>
          <cell r="C3834" t="str">
            <v>Cons Cc Membership Fees                                     232013</v>
          </cell>
          <cell r="D3834">
            <v>-24.61</v>
          </cell>
          <cell r="E3834">
            <v>-24.61</v>
          </cell>
          <cell r="F3834">
            <v>0</v>
          </cell>
          <cell r="G3834">
            <v>0</v>
          </cell>
          <cell r="H3834">
            <v>0</v>
          </cell>
          <cell r="I3834">
            <v>0</v>
          </cell>
          <cell r="J3834">
            <v>0</v>
          </cell>
          <cell r="K3834">
            <v>-24.61</v>
          </cell>
        </row>
        <row r="3835">
          <cell r="B3835" t="str">
            <v>R_CG4e_OL_4</v>
          </cell>
          <cell r="C3835" t="str">
            <v>Deferred Credits                                            R_CG4e_OL_4</v>
          </cell>
          <cell r="D3835">
            <v>-24.61</v>
          </cell>
          <cell r="E3835">
            <v>-24.61</v>
          </cell>
          <cell r="F3835">
            <v>0</v>
          </cell>
          <cell r="G3835">
            <v>0</v>
          </cell>
          <cell r="H3835">
            <v>0</v>
          </cell>
          <cell r="I3835">
            <v>0</v>
          </cell>
          <cell r="J3835">
            <v>0</v>
          </cell>
          <cell r="K3835">
            <v>-24.61</v>
          </cell>
        </row>
        <row r="3836">
          <cell r="B3836">
            <v>223051</v>
          </cell>
          <cell r="C3836" t="str">
            <v>Deferred Gain On Sale/Lea                                   223051</v>
          </cell>
          <cell r="D3836">
            <v>7779866.7300000004</v>
          </cell>
          <cell r="E3836">
            <v>7779866.7300000004</v>
          </cell>
          <cell r="F3836">
            <v>0</v>
          </cell>
          <cell r="G3836">
            <v>0</v>
          </cell>
          <cell r="H3836">
            <v>0</v>
          </cell>
          <cell r="I3836">
            <v>0</v>
          </cell>
          <cell r="J3836">
            <v>0</v>
          </cell>
          <cell r="K3836">
            <v>7779866.7300000004</v>
          </cell>
        </row>
        <row r="3837">
          <cell r="B3837" t="str">
            <v>R_CG4e_OL_5</v>
          </cell>
          <cell r="C3837" t="str">
            <v>Deferred Gains                                              R_CG4e_OL_5</v>
          </cell>
          <cell r="D3837">
            <v>7779866.7300000004</v>
          </cell>
          <cell r="E3837">
            <v>7779866.7300000004</v>
          </cell>
          <cell r="F3837">
            <v>0</v>
          </cell>
          <cell r="G3837">
            <v>0</v>
          </cell>
          <cell r="H3837">
            <v>0</v>
          </cell>
          <cell r="I3837">
            <v>0</v>
          </cell>
          <cell r="J3837">
            <v>0</v>
          </cell>
          <cell r="K3837">
            <v>7779866.7300000004</v>
          </cell>
        </row>
        <row r="3838">
          <cell r="B3838">
            <v>208303</v>
          </cell>
          <cell r="C3838" t="str">
            <v>Closed Def Safe Deposit Fees                                208303</v>
          </cell>
          <cell r="D3838">
            <v>0</v>
          </cell>
          <cell r="E3838">
            <v>0</v>
          </cell>
          <cell r="F3838">
            <v>0</v>
          </cell>
          <cell r="G3838">
            <v>0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</row>
        <row r="3839">
          <cell r="B3839">
            <v>208480</v>
          </cell>
          <cell r="C3839" t="str">
            <v>Closed Telephone Banking In Proc                            208480</v>
          </cell>
          <cell r="D3839">
            <v>0</v>
          </cell>
          <cell r="E3839">
            <v>0</v>
          </cell>
          <cell r="F3839">
            <v>0</v>
          </cell>
          <cell r="G3839">
            <v>0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</row>
        <row r="3840">
          <cell r="B3840">
            <v>208481</v>
          </cell>
          <cell r="C3840" t="str">
            <v>Closed Telephone Banking In Proc                            208481</v>
          </cell>
          <cell r="D3840">
            <v>0</v>
          </cell>
          <cell r="E3840">
            <v>0</v>
          </cell>
          <cell r="F3840">
            <v>0</v>
          </cell>
          <cell r="G3840">
            <v>0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</row>
        <row r="3841">
          <cell r="B3841">
            <v>208510</v>
          </cell>
          <cell r="C3841" t="str">
            <v>Ptn Accum Incidents Cr                                      208510</v>
          </cell>
          <cell r="D3841">
            <v>52863.4</v>
          </cell>
          <cell r="E3841">
            <v>52863.4</v>
          </cell>
          <cell r="F3841">
            <v>0</v>
          </cell>
          <cell r="G3841">
            <v>0</v>
          </cell>
          <cell r="H3841">
            <v>0</v>
          </cell>
          <cell r="I3841">
            <v>0</v>
          </cell>
          <cell r="J3841">
            <v>0</v>
          </cell>
          <cell r="K3841">
            <v>52863.4</v>
          </cell>
        </row>
        <row r="3842">
          <cell r="B3842">
            <v>208603</v>
          </cell>
          <cell r="C3842" t="str">
            <v>Authorize Pend Match -Kpl                                   208603</v>
          </cell>
          <cell r="D3842">
            <v>0</v>
          </cell>
          <cell r="E3842">
            <v>0</v>
          </cell>
          <cell r="F3842">
            <v>0</v>
          </cell>
          <cell r="G3842">
            <v>0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</row>
        <row r="3843">
          <cell r="B3843">
            <v>208609</v>
          </cell>
          <cell r="C3843" t="str">
            <v>Ptn Interapplication Dr                                     208609</v>
          </cell>
          <cell r="D3843">
            <v>-12798.59</v>
          </cell>
          <cell r="E3843">
            <v>-12798.59</v>
          </cell>
          <cell r="F3843">
            <v>0</v>
          </cell>
          <cell r="G3843">
            <v>0</v>
          </cell>
          <cell r="H3843">
            <v>0</v>
          </cell>
          <cell r="I3843">
            <v>0</v>
          </cell>
          <cell r="J3843">
            <v>0</v>
          </cell>
          <cell r="K3843">
            <v>-12798.59</v>
          </cell>
        </row>
        <row r="3844">
          <cell r="B3844">
            <v>208611</v>
          </cell>
          <cell r="C3844" t="str">
            <v>Cc Payments 002 Pcas-Pl                                     208611</v>
          </cell>
          <cell r="D3844">
            <v>0</v>
          </cell>
          <cell r="E3844">
            <v>0</v>
          </cell>
          <cell r="F3844">
            <v>0</v>
          </cell>
          <cell r="G3844">
            <v>0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</row>
        <row r="3845">
          <cell r="B3845">
            <v>208614</v>
          </cell>
          <cell r="C3845" t="str">
            <v>Chargebacks To Mastercard                                   208614</v>
          </cell>
          <cell r="D3845">
            <v>0</v>
          </cell>
          <cell r="E3845">
            <v>0</v>
          </cell>
          <cell r="F3845">
            <v>0</v>
          </cell>
          <cell r="G3845">
            <v>0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</row>
        <row r="3846">
          <cell r="B3846">
            <v>208615</v>
          </cell>
          <cell r="C3846" t="str">
            <v>Cc Pcas Payment Rejects                                     208615</v>
          </cell>
          <cell r="D3846">
            <v>8456.7099999999991</v>
          </cell>
          <cell r="E3846">
            <v>8456.7099999999991</v>
          </cell>
          <cell r="F3846">
            <v>0</v>
          </cell>
          <cell r="G3846">
            <v>0</v>
          </cell>
          <cell r="H3846">
            <v>0</v>
          </cell>
          <cell r="I3846">
            <v>0</v>
          </cell>
          <cell r="J3846">
            <v>0</v>
          </cell>
          <cell r="K3846">
            <v>8456.7099999999991</v>
          </cell>
        </row>
        <row r="3847">
          <cell r="B3847">
            <v>208616</v>
          </cell>
          <cell r="C3847" t="str">
            <v>Cc Lockbox Payments                                         208616</v>
          </cell>
          <cell r="D3847">
            <v>0</v>
          </cell>
          <cell r="E3847">
            <v>0</v>
          </cell>
          <cell r="F3847">
            <v>0</v>
          </cell>
          <cell r="G3847">
            <v>0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</row>
        <row r="3848">
          <cell r="B3848">
            <v>208617</v>
          </cell>
          <cell r="C3848" t="str">
            <v>Cc Returned Check Paymnts                                   208617</v>
          </cell>
          <cell r="D3848">
            <v>-525</v>
          </cell>
          <cell r="E3848">
            <v>-525</v>
          </cell>
          <cell r="F3848">
            <v>0</v>
          </cell>
          <cell r="G3848">
            <v>0</v>
          </cell>
          <cell r="H3848">
            <v>0</v>
          </cell>
          <cell r="I3848">
            <v>0</v>
          </cell>
          <cell r="J3848">
            <v>0</v>
          </cell>
          <cell r="K3848">
            <v>-525</v>
          </cell>
        </row>
        <row r="3849">
          <cell r="B3849">
            <v>208618</v>
          </cell>
          <cell r="C3849" t="str">
            <v>Cc Payment Adjustments                                      208618</v>
          </cell>
          <cell r="D3849">
            <v>325</v>
          </cell>
          <cell r="E3849">
            <v>325</v>
          </cell>
          <cell r="F3849">
            <v>0</v>
          </cell>
          <cell r="G3849">
            <v>0</v>
          </cell>
          <cell r="H3849">
            <v>0</v>
          </cell>
          <cell r="I3849">
            <v>0</v>
          </cell>
          <cell r="J3849">
            <v>0</v>
          </cell>
          <cell r="K3849">
            <v>325</v>
          </cell>
        </row>
        <row r="3850">
          <cell r="B3850">
            <v>208621</v>
          </cell>
          <cell r="C3850" t="str">
            <v>Interplatform - Pers Acct                                   208621</v>
          </cell>
          <cell r="D3850">
            <v>-943659.61</v>
          </cell>
          <cell r="E3850">
            <v>-943659.61</v>
          </cell>
          <cell r="F3850">
            <v>0</v>
          </cell>
          <cell r="G3850">
            <v>0</v>
          </cell>
          <cell r="H3850">
            <v>0</v>
          </cell>
          <cell r="I3850">
            <v>0</v>
          </cell>
          <cell r="J3850">
            <v>0</v>
          </cell>
          <cell r="K3850">
            <v>-943659.61</v>
          </cell>
        </row>
        <row r="3851">
          <cell r="B3851">
            <v>208622</v>
          </cell>
          <cell r="C3851" t="str">
            <v>Interplatform Ott                                           208622</v>
          </cell>
          <cell r="D3851">
            <v>0</v>
          </cell>
          <cell r="E3851">
            <v>0</v>
          </cell>
          <cell r="F3851">
            <v>0</v>
          </cell>
          <cell r="G3851">
            <v>0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</row>
        <row r="3852">
          <cell r="B3852">
            <v>208649</v>
          </cell>
          <cell r="C3852" t="str">
            <v>Ofac Under Investigation                                    208649</v>
          </cell>
          <cell r="D3852">
            <v>0</v>
          </cell>
          <cell r="E3852">
            <v>0</v>
          </cell>
          <cell r="F3852">
            <v>0</v>
          </cell>
          <cell r="G3852">
            <v>0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</row>
        <row r="3853">
          <cell r="B3853">
            <v>208650</v>
          </cell>
          <cell r="C3853" t="str">
            <v>Cr Settlement Pend Ot2                                      208650</v>
          </cell>
          <cell r="D3853">
            <v>666.08</v>
          </cell>
          <cell r="E3853">
            <v>666.08</v>
          </cell>
          <cell r="F3853">
            <v>0</v>
          </cell>
          <cell r="G3853">
            <v>0</v>
          </cell>
          <cell r="H3853">
            <v>0</v>
          </cell>
          <cell r="I3853">
            <v>0</v>
          </cell>
          <cell r="J3853">
            <v>0</v>
          </cell>
          <cell r="K3853">
            <v>666.08</v>
          </cell>
        </row>
        <row r="3854">
          <cell r="B3854">
            <v>208651</v>
          </cell>
          <cell r="C3854" t="str">
            <v>Asi Pend Cr Ap Prod Ot3                                     208651</v>
          </cell>
          <cell r="D3854">
            <v>0</v>
          </cell>
          <cell r="E3854">
            <v>0</v>
          </cell>
          <cell r="F3854">
            <v>0</v>
          </cell>
          <cell r="G3854">
            <v>0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</row>
        <row r="3855">
          <cell r="B3855">
            <v>208661</v>
          </cell>
          <cell r="C3855" t="str">
            <v>Transitory Credits Ira                                      208661</v>
          </cell>
          <cell r="D3855">
            <v>4043.52</v>
          </cell>
          <cell r="E3855">
            <v>4043.52</v>
          </cell>
          <cell r="F3855">
            <v>0</v>
          </cell>
          <cell r="G3855">
            <v>0</v>
          </cell>
          <cell r="H3855">
            <v>0</v>
          </cell>
          <cell r="I3855">
            <v>0</v>
          </cell>
          <cell r="J3855">
            <v>0</v>
          </cell>
          <cell r="K3855">
            <v>4043.52</v>
          </cell>
        </row>
        <row r="3856">
          <cell r="B3856">
            <v>208663</v>
          </cell>
          <cell r="C3856" t="str">
            <v>Transaction Group Pmts (Pst)                                208663</v>
          </cell>
          <cell r="D3856">
            <v>0</v>
          </cell>
          <cell r="E3856">
            <v>0</v>
          </cell>
          <cell r="F3856">
            <v>0</v>
          </cell>
          <cell r="G3856">
            <v>0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</row>
        <row r="3857">
          <cell r="B3857">
            <v>208664</v>
          </cell>
          <cell r="C3857" t="str">
            <v>Received Cancel Pmts (Sdl/Sdm)                              208664</v>
          </cell>
          <cell r="D3857">
            <v>0</v>
          </cell>
          <cell r="E3857">
            <v>0</v>
          </cell>
          <cell r="F3857">
            <v>0</v>
          </cell>
          <cell r="G3857">
            <v>0</v>
          </cell>
          <cell r="H3857">
            <v>0</v>
          </cell>
          <cell r="I3857">
            <v>0</v>
          </cell>
          <cell r="J3857">
            <v>0</v>
          </cell>
          <cell r="K3857">
            <v>0</v>
          </cell>
        </row>
        <row r="3858">
          <cell r="B3858">
            <v>208670</v>
          </cell>
          <cell r="C3858" t="str">
            <v>Foreign Settlement Pending Ppz/Psq                          208670</v>
          </cell>
          <cell r="D3858">
            <v>0</v>
          </cell>
          <cell r="E3858">
            <v>0</v>
          </cell>
          <cell r="F3858">
            <v>0</v>
          </cell>
          <cell r="G3858">
            <v>0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</row>
        <row r="3859">
          <cell r="B3859">
            <v>208673</v>
          </cell>
          <cell r="C3859" t="str">
            <v>Foreign Transaction Pmt Psu                                 208673</v>
          </cell>
          <cell r="D3859">
            <v>0</v>
          </cell>
          <cell r="E3859">
            <v>0</v>
          </cell>
          <cell r="F3859">
            <v>0</v>
          </cell>
          <cell r="G3859">
            <v>0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</row>
        <row r="3860">
          <cell r="B3860">
            <v>209161</v>
          </cell>
          <cell r="C3860" t="str">
            <v>Closed Nantucket Atm Deposi                                 209161</v>
          </cell>
          <cell r="D3860">
            <v>0</v>
          </cell>
          <cell r="E3860">
            <v>0</v>
          </cell>
          <cell r="F3860">
            <v>0</v>
          </cell>
          <cell r="G3860">
            <v>0</v>
          </cell>
          <cell r="H3860">
            <v>0</v>
          </cell>
          <cell r="I3860">
            <v>0</v>
          </cell>
          <cell r="J3860">
            <v>0</v>
          </cell>
          <cell r="K3860">
            <v>0</v>
          </cell>
        </row>
        <row r="3861">
          <cell r="B3861">
            <v>209413</v>
          </cell>
          <cell r="C3861" t="str">
            <v>Mstrcd Returned Items-M10                                   209413</v>
          </cell>
          <cell r="D3861">
            <v>-463.74</v>
          </cell>
          <cell r="E3861">
            <v>-463.74</v>
          </cell>
          <cell r="F3861">
            <v>0</v>
          </cell>
          <cell r="G3861">
            <v>0</v>
          </cell>
          <cell r="H3861">
            <v>0</v>
          </cell>
          <cell r="I3861">
            <v>0</v>
          </cell>
          <cell r="J3861">
            <v>0</v>
          </cell>
          <cell r="K3861">
            <v>-463.74</v>
          </cell>
        </row>
        <row r="3862">
          <cell r="B3862">
            <v>209420</v>
          </cell>
          <cell r="C3862" t="str">
            <v>Closed Hsa Ach Rejects                                      209420</v>
          </cell>
          <cell r="D3862">
            <v>0</v>
          </cell>
          <cell r="E3862">
            <v>0</v>
          </cell>
          <cell r="F3862">
            <v>0</v>
          </cell>
          <cell r="G3862">
            <v>0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</row>
        <row r="3863">
          <cell r="B3863">
            <v>209425</v>
          </cell>
          <cell r="C3863" t="str">
            <v>Holdover Settlement-Ma                                      209425</v>
          </cell>
          <cell r="D3863">
            <v>-4006692.87</v>
          </cell>
          <cell r="E3863">
            <v>-4006692.87</v>
          </cell>
          <cell r="F3863">
            <v>0</v>
          </cell>
          <cell r="G3863">
            <v>0</v>
          </cell>
          <cell r="H3863">
            <v>0</v>
          </cell>
          <cell r="I3863">
            <v>0</v>
          </cell>
          <cell r="J3863">
            <v>0</v>
          </cell>
          <cell r="K3863">
            <v>-4006692.87</v>
          </cell>
        </row>
        <row r="3864">
          <cell r="B3864">
            <v>209430</v>
          </cell>
          <cell r="C3864" t="str">
            <v>Holdover Settlement - Ne                                    209430</v>
          </cell>
          <cell r="D3864">
            <v>130084333.97</v>
          </cell>
          <cell r="E3864">
            <v>130084333.97</v>
          </cell>
          <cell r="F3864">
            <v>0</v>
          </cell>
          <cell r="G3864">
            <v>0</v>
          </cell>
          <cell r="H3864">
            <v>0</v>
          </cell>
          <cell r="I3864">
            <v>0</v>
          </cell>
          <cell r="J3864">
            <v>0</v>
          </cell>
          <cell r="K3864">
            <v>130084333.97</v>
          </cell>
        </row>
        <row r="3865">
          <cell r="B3865">
            <v>209522</v>
          </cell>
          <cell r="C3865" t="str">
            <v>Ach Ofac Suspects - Ma                                      209522</v>
          </cell>
          <cell r="D3865">
            <v>0</v>
          </cell>
          <cell r="E3865">
            <v>0</v>
          </cell>
          <cell r="F3865">
            <v>0</v>
          </cell>
          <cell r="G3865">
            <v>0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</row>
        <row r="3866">
          <cell r="B3866">
            <v>209523</v>
          </cell>
          <cell r="C3866" t="str">
            <v>Ach Ofac Suspects - Ne                                      209523</v>
          </cell>
          <cell r="D3866">
            <v>0</v>
          </cell>
          <cell r="E3866">
            <v>0</v>
          </cell>
          <cell r="F3866">
            <v>0</v>
          </cell>
          <cell r="G3866">
            <v>0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</row>
        <row r="3867">
          <cell r="B3867">
            <v>209530</v>
          </cell>
          <cell r="C3867" t="str">
            <v>Ach In Process - Ma                                         209530</v>
          </cell>
          <cell r="D3867">
            <v>3790.44</v>
          </cell>
          <cell r="E3867">
            <v>3790.44</v>
          </cell>
          <cell r="F3867">
            <v>0</v>
          </cell>
          <cell r="G3867">
            <v>0</v>
          </cell>
          <cell r="H3867">
            <v>0</v>
          </cell>
          <cell r="I3867">
            <v>0</v>
          </cell>
          <cell r="J3867">
            <v>0</v>
          </cell>
          <cell r="K3867">
            <v>3790.44</v>
          </cell>
        </row>
        <row r="3868">
          <cell r="B3868">
            <v>209531</v>
          </cell>
          <cell r="C3868" t="str">
            <v>Ach In Process - Ne                                         209531</v>
          </cell>
          <cell r="D3868">
            <v>-43.11</v>
          </cell>
          <cell r="E3868">
            <v>-43.11</v>
          </cell>
          <cell r="F3868">
            <v>0</v>
          </cell>
          <cell r="G3868">
            <v>0</v>
          </cell>
          <cell r="H3868">
            <v>0</v>
          </cell>
          <cell r="I3868">
            <v>0</v>
          </cell>
          <cell r="J3868">
            <v>0</v>
          </cell>
          <cell r="K3868">
            <v>-43.11</v>
          </cell>
        </row>
        <row r="3869">
          <cell r="B3869">
            <v>209537</v>
          </cell>
          <cell r="C3869" t="str">
            <v>Closed Hsa Ach In Process                                   209537</v>
          </cell>
          <cell r="D3869">
            <v>0</v>
          </cell>
          <cell r="E3869">
            <v>0</v>
          </cell>
          <cell r="F3869">
            <v>0</v>
          </cell>
          <cell r="G3869">
            <v>0</v>
          </cell>
          <cell r="H3869">
            <v>0</v>
          </cell>
          <cell r="I3869">
            <v>0</v>
          </cell>
          <cell r="J3869">
            <v>0</v>
          </cell>
          <cell r="K3869">
            <v>0</v>
          </cell>
        </row>
        <row r="3870">
          <cell r="B3870">
            <v>209540</v>
          </cell>
          <cell r="C3870" t="str">
            <v>Nan Eft Reject Suspense                                     209540</v>
          </cell>
          <cell r="D3870">
            <v>0</v>
          </cell>
          <cell r="E3870">
            <v>0</v>
          </cell>
          <cell r="F3870">
            <v>0</v>
          </cell>
          <cell r="G3870">
            <v>0</v>
          </cell>
          <cell r="H3870">
            <v>0</v>
          </cell>
          <cell r="I3870">
            <v>0</v>
          </cell>
          <cell r="J3870">
            <v>0</v>
          </cell>
          <cell r="K3870">
            <v>0</v>
          </cell>
        </row>
        <row r="3871">
          <cell r="B3871">
            <v>209774</v>
          </cell>
          <cell r="C3871" t="str">
            <v>Control Incoming And Reconciliation                         209774</v>
          </cell>
          <cell r="D3871">
            <v>0</v>
          </cell>
          <cell r="E3871">
            <v>0</v>
          </cell>
          <cell r="F3871">
            <v>0</v>
          </cell>
          <cell r="G3871">
            <v>0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</row>
        <row r="3872">
          <cell r="B3872">
            <v>209775</v>
          </cell>
          <cell r="C3872" t="str">
            <v>Control Incidents And Disputes                              209775</v>
          </cell>
          <cell r="D3872">
            <v>-103</v>
          </cell>
          <cell r="E3872">
            <v>-103</v>
          </cell>
          <cell r="F3872">
            <v>0</v>
          </cell>
          <cell r="G3872">
            <v>0</v>
          </cell>
          <cell r="H3872">
            <v>0</v>
          </cell>
          <cell r="I3872">
            <v>0</v>
          </cell>
          <cell r="J3872">
            <v>0</v>
          </cell>
          <cell r="K3872">
            <v>-103</v>
          </cell>
        </row>
        <row r="3873">
          <cell r="B3873">
            <v>209777</v>
          </cell>
          <cell r="C3873" t="str">
            <v>Control On Line/Batch Connection                            209777</v>
          </cell>
          <cell r="D3873">
            <v>0</v>
          </cell>
          <cell r="E3873">
            <v>0</v>
          </cell>
          <cell r="F3873">
            <v>0</v>
          </cell>
          <cell r="G3873">
            <v>0</v>
          </cell>
          <cell r="H3873">
            <v>0</v>
          </cell>
          <cell r="I3873">
            <v>0</v>
          </cell>
          <cell r="J3873">
            <v>0</v>
          </cell>
          <cell r="K3873">
            <v>0</v>
          </cell>
        </row>
        <row r="3874">
          <cell r="B3874">
            <v>209778</v>
          </cell>
          <cell r="C3874" t="str">
            <v>Control Incoming And Reconciliation                         209778</v>
          </cell>
          <cell r="D3874">
            <v>0</v>
          </cell>
          <cell r="E3874">
            <v>0</v>
          </cell>
          <cell r="F3874">
            <v>0</v>
          </cell>
          <cell r="G3874">
            <v>0</v>
          </cell>
          <cell r="H3874">
            <v>0</v>
          </cell>
          <cell r="I3874">
            <v>0</v>
          </cell>
          <cell r="J3874">
            <v>0</v>
          </cell>
          <cell r="K3874">
            <v>0</v>
          </cell>
        </row>
        <row r="3875">
          <cell r="B3875">
            <v>209955</v>
          </cell>
          <cell r="C3875" t="str">
            <v>Inclearing Settlement                                       209955</v>
          </cell>
          <cell r="D3875">
            <v>51087046.82</v>
          </cell>
          <cell r="E3875">
            <v>51087046.82</v>
          </cell>
          <cell r="F3875">
            <v>0</v>
          </cell>
          <cell r="G3875">
            <v>0</v>
          </cell>
          <cell r="H3875">
            <v>0</v>
          </cell>
          <cell r="I3875">
            <v>0</v>
          </cell>
          <cell r="J3875">
            <v>0</v>
          </cell>
          <cell r="K3875">
            <v>51087046.82</v>
          </cell>
        </row>
        <row r="3876">
          <cell r="B3876">
            <v>209956</v>
          </cell>
          <cell r="C3876" t="str">
            <v>Inclearing Settlement -Ne                                   209956</v>
          </cell>
          <cell r="D3876">
            <v>33476086.609999999</v>
          </cell>
          <cell r="E3876">
            <v>33476086.609999999</v>
          </cell>
          <cell r="F3876">
            <v>0</v>
          </cell>
          <cell r="G3876">
            <v>0</v>
          </cell>
          <cell r="H3876">
            <v>0</v>
          </cell>
          <cell r="I3876">
            <v>0</v>
          </cell>
          <cell r="J3876">
            <v>0</v>
          </cell>
          <cell r="K3876">
            <v>33476086.609999999</v>
          </cell>
        </row>
        <row r="3877">
          <cell r="B3877">
            <v>209959</v>
          </cell>
          <cell r="C3877" t="str">
            <v>Nan Certified Checks                                        209959</v>
          </cell>
          <cell r="D3877">
            <v>0</v>
          </cell>
          <cell r="E3877">
            <v>0</v>
          </cell>
          <cell r="F3877">
            <v>0</v>
          </cell>
          <cell r="G3877">
            <v>0</v>
          </cell>
          <cell r="H3877">
            <v>0</v>
          </cell>
          <cell r="I3877">
            <v>0</v>
          </cell>
          <cell r="J3877">
            <v>0</v>
          </cell>
          <cell r="K3877">
            <v>0</v>
          </cell>
        </row>
        <row r="3878">
          <cell r="B3878">
            <v>209960</v>
          </cell>
          <cell r="C3878" t="str">
            <v>Deposit Exception Suspens                                   209960</v>
          </cell>
          <cell r="D3878">
            <v>0</v>
          </cell>
          <cell r="E3878">
            <v>0</v>
          </cell>
          <cell r="F3878">
            <v>0</v>
          </cell>
          <cell r="G3878">
            <v>0</v>
          </cell>
          <cell r="H3878">
            <v>0</v>
          </cell>
          <cell r="I3878">
            <v>0</v>
          </cell>
          <cell r="J3878">
            <v>0</v>
          </cell>
          <cell r="K3878">
            <v>0</v>
          </cell>
        </row>
        <row r="3879">
          <cell r="B3879">
            <v>209961</v>
          </cell>
          <cell r="C3879" t="str">
            <v>Closed Money Suspense Loo                                   209961</v>
          </cell>
          <cell r="D3879">
            <v>0</v>
          </cell>
          <cell r="E3879">
            <v>0</v>
          </cell>
          <cell r="F3879">
            <v>0</v>
          </cell>
          <cell r="G3879">
            <v>0</v>
          </cell>
          <cell r="H3879">
            <v>0</v>
          </cell>
          <cell r="I3879">
            <v>0</v>
          </cell>
          <cell r="J3879">
            <v>0</v>
          </cell>
          <cell r="K3879">
            <v>0</v>
          </cell>
        </row>
        <row r="3880">
          <cell r="B3880">
            <v>209965</v>
          </cell>
          <cell r="C3880" t="str">
            <v>Closed Sbne Closeout Suspense                               209965</v>
          </cell>
          <cell r="D3880">
            <v>147.28</v>
          </cell>
          <cell r="E3880">
            <v>147.28</v>
          </cell>
          <cell r="F3880">
            <v>0</v>
          </cell>
          <cell r="G3880">
            <v>0</v>
          </cell>
          <cell r="H3880">
            <v>0</v>
          </cell>
          <cell r="I3880">
            <v>0</v>
          </cell>
          <cell r="J3880">
            <v>0</v>
          </cell>
          <cell r="K3880">
            <v>147.28</v>
          </cell>
        </row>
        <row r="3881">
          <cell r="B3881">
            <v>209966</v>
          </cell>
          <cell r="C3881" t="str">
            <v>Dep Except Sus Coexist Ma                                   209966</v>
          </cell>
          <cell r="D3881">
            <v>-2140748.89</v>
          </cell>
          <cell r="E3881">
            <v>-2140748.89</v>
          </cell>
          <cell r="F3881">
            <v>0</v>
          </cell>
          <cell r="G3881">
            <v>0</v>
          </cell>
          <cell r="H3881">
            <v>0</v>
          </cell>
          <cell r="I3881">
            <v>0</v>
          </cell>
          <cell r="J3881">
            <v>0</v>
          </cell>
          <cell r="K3881">
            <v>-2140748.89</v>
          </cell>
        </row>
        <row r="3882">
          <cell r="B3882">
            <v>209967</v>
          </cell>
          <cell r="C3882" t="str">
            <v>Closed Dep Except Sus Coe                                   209967</v>
          </cell>
          <cell r="D3882">
            <v>0</v>
          </cell>
          <cell r="E3882">
            <v>0</v>
          </cell>
          <cell r="F3882">
            <v>0</v>
          </cell>
          <cell r="G3882">
            <v>0</v>
          </cell>
          <cell r="H3882">
            <v>0</v>
          </cell>
          <cell r="I3882">
            <v>0</v>
          </cell>
          <cell r="J3882">
            <v>0</v>
          </cell>
          <cell r="K3882">
            <v>0</v>
          </cell>
        </row>
        <row r="3883">
          <cell r="B3883">
            <v>209968</v>
          </cell>
          <cell r="C3883" t="str">
            <v>Credit Card Payment Returns                                 209968</v>
          </cell>
          <cell r="D3883">
            <v>7853.1</v>
          </cell>
          <cell r="E3883">
            <v>7853.1</v>
          </cell>
          <cell r="F3883">
            <v>0</v>
          </cell>
          <cell r="G3883">
            <v>0</v>
          </cell>
          <cell r="H3883">
            <v>0</v>
          </cell>
          <cell r="I3883">
            <v>0</v>
          </cell>
          <cell r="J3883">
            <v>0</v>
          </cell>
          <cell r="K3883">
            <v>7853.1</v>
          </cell>
        </row>
        <row r="3884">
          <cell r="B3884">
            <v>209985</v>
          </cell>
          <cell r="C3884" t="str">
            <v>Airrs Partenon Settlement                                   209985</v>
          </cell>
          <cell r="D3884">
            <v>0</v>
          </cell>
          <cell r="E3884">
            <v>0</v>
          </cell>
          <cell r="F3884">
            <v>0</v>
          </cell>
          <cell r="G3884">
            <v>0</v>
          </cell>
          <cell r="H3884">
            <v>0</v>
          </cell>
          <cell r="I3884">
            <v>0</v>
          </cell>
          <cell r="J3884">
            <v>0</v>
          </cell>
          <cell r="K3884">
            <v>0</v>
          </cell>
        </row>
        <row r="3885">
          <cell r="B3885">
            <v>231545</v>
          </cell>
          <cell r="C3885" t="str">
            <v>Closed Checkbook Rejects                                    231545</v>
          </cell>
          <cell r="D3885">
            <v>0</v>
          </cell>
          <cell r="E3885">
            <v>0</v>
          </cell>
          <cell r="F3885">
            <v>0</v>
          </cell>
          <cell r="G3885">
            <v>0</v>
          </cell>
          <cell r="H3885">
            <v>0</v>
          </cell>
          <cell r="I3885">
            <v>0</v>
          </cell>
          <cell r="J3885">
            <v>0</v>
          </cell>
          <cell r="K3885">
            <v>0</v>
          </cell>
        </row>
        <row r="3886">
          <cell r="B3886">
            <v>232016</v>
          </cell>
          <cell r="C3886" t="str">
            <v>Deferred Annual Credit Card Fees                            232016</v>
          </cell>
          <cell r="D3886">
            <v>43.84</v>
          </cell>
          <cell r="E3886">
            <v>43.84</v>
          </cell>
          <cell r="F3886">
            <v>0</v>
          </cell>
          <cell r="G3886">
            <v>0</v>
          </cell>
          <cell r="H3886">
            <v>0</v>
          </cell>
          <cell r="I3886">
            <v>0</v>
          </cell>
          <cell r="J3886">
            <v>0</v>
          </cell>
          <cell r="K3886">
            <v>43.84</v>
          </cell>
        </row>
        <row r="3887">
          <cell r="B3887">
            <v>236564</v>
          </cell>
          <cell r="C3887" t="str">
            <v>Saving Interest Suspense                                    236564</v>
          </cell>
          <cell r="D3887">
            <v>0</v>
          </cell>
          <cell r="E3887">
            <v>0</v>
          </cell>
          <cell r="F3887">
            <v>0</v>
          </cell>
          <cell r="G3887">
            <v>0</v>
          </cell>
          <cell r="H3887">
            <v>0</v>
          </cell>
          <cell r="I3887">
            <v>0</v>
          </cell>
          <cell r="J3887">
            <v>0</v>
          </cell>
          <cell r="K3887">
            <v>0</v>
          </cell>
        </row>
        <row r="3888">
          <cell r="B3888">
            <v>262010</v>
          </cell>
          <cell r="C3888" t="str">
            <v>Levies &amp; Liens                                              262010</v>
          </cell>
          <cell r="D3888">
            <v>114681.19</v>
          </cell>
          <cell r="E3888">
            <v>114681.19</v>
          </cell>
          <cell r="F3888">
            <v>0</v>
          </cell>
          <cell r="G3888">
            <v>0</v>
          </cell>
          <cell r="H3888">
            <v>0</v>
          </cell>
          <cell r="I3888">
            <v>0</v>
          </cell>
          <cell r="J3888">
            <v>0</v>
          </cell>
          <cell r="K3888">
            <v>114681.19</v>
          </cell>
        </row>
        <row r="3889">
          <cell r="B3889">
            <v>262026</v>
          </cell>
          <cell r="C3889" t="str">
            <v>Airrs Payable - Ne                                          262026</v>
          </cell>
          <cell r="D3889">
            <v>-1853940.83</v>
          </cell>
          <cell r="E3889">
            <v>-1853940.83</v>
          </cell>
          <cell r="F3889">
            <v>0</v>
          </cell>
          <cell r="G3889">
            <v>0</v>
          </cell>
          <cell r="H3889">
            <v>0</v>
          </cell>
          <cell r="I3889">
            <v>0</v>
          </cell>
          <cell r="J3889">
            <v>0</v>
          </cell>
          <cell r="K3889">
            <v>-1853940.83</v>
          </cell>
        </row>
        <row r="3890">
          <cell r="B3890">
            <v>262027</v>
          </cell>
          <cell r="C3890" t="str">
            <v>Airrs Dormant                                               262027</v>
          </cell>
          <cell r="D3890">
            <v>49348.29</v>
          </cell>
          <cell r="E3890">
            <v>49348.29</v>
          </cell>
          <cell r="F3890">
            <v>0</v>
          </cell>
          <cell r="G3890">
            <v>0</v>
          </cell>
          <cell r="H3890">
            <v>0</v>
          </cell>
          <cell r="I3890">
            <v>0</v>
          </cell>
          <cell r="J3890">
            <v>0</v>
          </cell>
          <cell r="K3890">
            <v>49348.29</v>
          </cell>
        </row>
        <row r="3891">
          <cell r="B3891">
            <v>262079</v>
          </cell>
          <cell r="C3891" t="str">
            <v>Closed Cdars Suspense Account                               262079</v>
          </cell>
          <cell r="D3891">
            <v>0</v>
          </cell>
          <cell r="E3891">
            <v>0</v>
          </cell>
          <cell r="F3891">
            <v>0</v>
          </cell>
          <cell r="G3891">
            <v>0</v>
          </cell>
          <cell r="H3891">
            <v>0</v>
          </cell>
          <cell r="I3891">
            <v>0</v>
          </cell>
          <cell r="J3891">
            <v>0</v>
          </cell>
          <cell r="K3891">
            <v>0</v>
          </cell>
        </row>
        <row r="3892">
          <cell r="B3892">
            <v>262252</v>
          </cell>
          <cell r="C3892" t="str">
            <v>Overpaid Safe Box                                           262252</v>
          </cell>
          <cell r="D3892">
            <v>687882.91</v>
          </cell>
          <cell r="E3892">
            <v>687882.91</v>
          </cell>
          <cell r="F3892">
            <v>0</v>
          </cell>
          <cell r="G3892">
            <v>0</v>
          </cell>
          <cell r="H3892">
            <v>0</v>
          </cell>
          <cell r="I3892">
            <v>0</v>
          </cell>
          <cell r="J3892">
            <v>0</v>
          </cell>
          <cell r="K3892">
            <v>687882.91</v>
          </cell>
        </row>
        <row r="3893">
          <cell r="B3893">
            <v>262253</v>
          </cell>
          <cell r="C3893" t="str">
            <v>Deferred Safe Box Income                                    262253</v>
          </cell>
          <cell r="D3893">
            <v>3148644.99</v>
          </cell>
          <cell r="E3893">
            <v>3148644.99</v>
          </cell>
          <cell r="F3893">
            <v>0</v>
          </cell>
          <cell r="G3893">
            <v>0</v>
          </cell>
          <cell r="H3893">
            <v>0</v>
          </cell>
          <cell r="I3893">
            <v>0</v>
          </cell>
          <cell r="J3893">
            <v>0</v>
          </cell>
          <cell r="K3893">
            <v>3148644.99</v>
          </cell>
        </row>
        <row r="3894">
          <cell r="B3894">
            <v>262431</v>
          </cell>
          <cell r="C3894" t="str">
            <v>Bank Liab - Def Ltr Of Cr                                   262431</v>
          </cell>
          <cell r="D3894">
            <v>2441373</v>
          </cell>
          <cell r="E3894">
            <v>2441373</v>
          </cell>
          <cell r="F3894">
            <v>0</v>
          </cell>
          <cell r="G3894">
            <v>0</v>
          </cell>
          <cell r="H3894">
            <v>0</v>
          </cell>
          <cell r="I3894">
            <v>0</v>
          </cell>
          <cell r="J3894">
            <v>0</v>
          </cell>
          <cell r="K3894">
            <v>2441373</v>
          </cell>
        </row>
        <row r="3895">
          <cell r="B3895">
            <v>262432</v>
          </cell>
          <cell r="C3895" t="str">
            <v>Conf Exp Ltr Of Cr - Bank                                   262432</v>
          </cell>
          <cell r="D3895">
            <v>22311619.18</v>
          </cell>
          <cell r="E3895">
            <v>22311619.18</v>
          </cell>
          <cell r="F3895">
            <v>0</v>
          </cell>
          <cell r="G3895">
            <v>0</v>
          </cell>
          <cell r="H3895">
            <v>0</v>
          </cell>
          <cell r="I3895">
            <v>0</v>
          </cell>
          <cell r="J3895">
            <v>0</v>
          </cell>
          <cell r="K3895">
            <v>22311619.18</v>
          </cell>
        </row>
        <row r="3896">
          <cell r="B3896">
            <v>297777</v>
          </cell>
          <cell r="C3896" t="str">
            <v>Closed Suspense Truncation                                  297777</v>
          </cell>
          <cell r="D3896">
            <v>0</v>
          </cell>
          <cell r="E3896">
            <v>0</v>
          </cell>
          <cell r="F3896">
            <v>0</v>
          </cell>
          <cell r="G3896">
            <v>0</v>
          </cell>
          <cell r="H3896">
            <v>0</v>
          </cell>
          <cell r="I3896">
            <v>0</v>
          </cell>
          <cell r="J3896">
            <v>0</v>
          </cell>
          <cell r="K3896">
            <v>0</v>
          </cell>
        </row>
        <row r="3897">
          <cell r="B3897">
            <v>297878</v>
          </cell>
          <cell r="C3897" t="str">
            <v>Closed Truncate Suspense                                    297878</v>
          </cell>
          <cell r="D3897">
            <v>0</v>
          </cell>
          <cell r="E3897">
            <v>0</v>
          </cell>
          <cell r="F3897">
            <v>0</v>
          </cell>
          <cell r="G3897">
            <v>0</v>
          </cell>
          <cell r="H3897">
            <v>0</v>
          </cell>
          <cell r="I3897">
            <v>0</v>
          </cell>
          <cell r="J3897">
            <v>0</v>
          </cell>
          <cell r="K3897">
            <v>0</v>
          </cell>
        </row>
        <row r="3898">
          <cell r="B3898" t="str">
            <v>R_CG4e_OL_6</v>
          </cell>
          <cell r="C3898" t="str">
            <v>Deposit Pay                                                 R_CG4e_OL_6</v>
          </cell>
          <cell r="D3898">
            <v>234520230.69</v>
          </cell>
          <cell r="E3898">
            <v>234520230.69</v>
          </cell>
          <cell r="F3898">
            <v>0</v>
          </cell>
          <cell r="G3898">
            <v>0</v>
          </cell>
          <cell r="H3898">
            <v>0</v>
          </cell>
          <cell r="I3898">
            <v>0</v>
          </cell>
          <cell r="J3898">
            <v>0</v>
          </cell>
          <cell r="K3898">
            <v>234520230.69</v>
          </cell>
        </row>
        <row r="3899">
          <cell r="B3899">
            <v>241820</v>
          </cell>
          <cell r="C3899" t="str">
            <v>Mtg Credit Life Collectio                                   241820</v>
          </cell>
          <cell r="D3899">
            <v>81.2</v>
          </cell>
          <cell r="E3899">
            <v>81.2</v>
          </cell>
          <cell r="F3899">
            <v>0</v>
          </cell>
          <cell r="G3899">
            <v>0</v>
          </cell>
          <cell r="H3899">
            <v>0</v>
          </cell>
          <cell r="I3899">
            <v>0</v>
          </cell>
          <cell r="J3899">
            <v>0</v>
          </cell>
          <cell r="K3899">
            <v>81.2</v>
          </cell>
        </row>
        <row r="3900">
          <cell r="B3900">
            <v>241823</v>
          </cell>
          <cell r="C3900" t="str">
            <v>Lender Paid Pmi Payable                                     241823</v>
          </cell>
          <cell r="D3900">
            <v>77876.41</v>
          </cell>
          <cell r="E3900">
            <v>77876.41</v>
          </cell>
          <cell r="F3900">
            <v>0</v>
          </cell>
          <cell r="G3900">
            <v>0</v>
          </cell>
          <cell r="H3900">
            <v>0</v>
          </cell>
          <cell r="I3900">
            <v>0</v>
          </cell>
          <cell r="J3900">
            <v>0</v>
          </cell>
          <cell r="K3900">
            <v>77876.41</v>
          </cell>
        </row>
        <row r="3901">
          <cell r="B3901">
            <v>241830</v>
          </cell>
          <cell r="C3901" t="str">
            <v>Mtg Insurance Suspense                                      241830</v>
          </cell>
          <cell r="D3901">
            <v>0</v>
          </cell>
          <cell r="E3901">
            <v>0</v>
          </cell>
          <cell r="F3901">
            <v>0</v>
          </cell>
          <cell r="G3901">
            <v>0</v>
          </cell>
          <cell r="H3901">
            <v>0</v>
          </cell>
          <cell r="I3901">
            <v>0</v>
          </cell>
          <cell r="J3901">
            <v>0</v>
          </cell>
          <cell r="K3901">
            <v>0</v>
          </cell>
        </row>
        <row r="3902">
          <cell r="B3902">
            <v>241840</v>
          </cell>
          <cell r="C3902" t="str">
            <v>Mtg Tax Suspense                                            241840</v>
          </cell>
          <cell r="D3902">
            <v>-4591.74</v>
          </cell>
          <cell r="E3902">
            <v>-4591.74</v>
          </cell>
          <cell r="F3902">
            <v>0</v>
          </cell>
          <cell r="G3902">
            <v>0</v>
          </cell>
          <cell r="H3902">
            <v>0</v>
          </cell>
          <cell r="I3902">
            <v>0</v>
          </cell>
          <cell r="J3902">
            <v>0</v>
          </cell>
          <cell r="K3902">
            <v>-4591.74</v>
          </cell>
        </row>
        <row r="3903">
          <cell r="B3903">
            <v>243020</v>
          </cell>
          <cell r="C3903" t="str">
            <v>Mtg Buydown Funds                                           243020</v>
          </cell>
          <cell r="D3903">
            <v>1165009.82</v>
          </cell>
          <cell r="E3903">
            <v>1165009.82</v>
          </cell>
          <cell r="F3903">
            <v>0</v>
          </cell>
          <cell r="G3903">
            <v>0</v>
          </cell>
          <cell r="H3903">
            <v>0</v>
          </cell>
          <cell r="I3903">
            <v>0</v>
          </cell>
          <cell r="J3903">
            <v>0</v>
          </cell>
          <cell r="K3903">
            <v>1165009.82</v>
          </cell>
        </row>
        <row r="3904">
          <cell r="B3904" t="str">
            <v>R_CG4e_OL_7</v>
          </cell>
          <cell r="C3904" t="str">
            <v>Escrow                                                      R_CG4e_OL_7</v>
          </cell>
          <cell r="D3904">
            <v>1238375.69</v>
          </cell>
          <cell r="E3904">
            <v>1238375.69</v>
          </cell>
          <cell r="F3904">
            <v>0</v>
          </cell>
          <cell r="G3904">
            <v>0</v>
          </cell>
          <cell r="H3904">
            <v>0</v>
          </cell>
          <cell r="I3904">
            <v>0</v>
          </cell>
          <cell r="J3904">
            <v>0</v>
          </cell>
          <cell r="K3904">
            <v>1238375.69</v>
          </cell>
        </row>
        <row r="3905">
          <cell r="B3905">
            <v>231467</v>
          </cell>
          <cell r="C3905" t="str">
            <v>Ap Lease Subvention Flow-Sbna                               231467</v>
          </cell>
          <cell r="D3905">
            <v>0</v>
          </cell>
          <cell r="E3905">
            <v>0</v>
          </cell>
          <cell r="F3905">
            <v>0</v>
          </cell>
          <cell r="G3905">
            <v>0</v>
          </cell>
          <cell r="H3905">
            <v>0</v>
          </cell>
          <cell r="I3905">
            <v>0</v>
          </cell>
          <cell r="J3905">
            <v>0</v>
          </cell>
          <cell r="K3905">
            <v>0</v>
          </cell>
        </row>
        <row r="3906">
          <cell r="B3906">
            <v>235539</v>
          </cell>
          <cell r="C3906" t="str">
            <v>Tax Due To/From Shusa(Bank Hold Co                          235539</v>
          </cell>
          <cell r="D3906">
            <v>0</v>
          </cell>
          <cell r="E3906">
            <v>0</v>
          </cell>
          <cell r="F3906">
            <v>0</v>
          </cell>
          <cell r="G3906">
            <v>0</v>
          </cell>
          <cell r="H3906">
            <v>0</v>
          </cell>
          <cell r="I3906">
            <v>0</v>
          </cell>
          <cell r="J3906">
            <v>0</v>
          </cell>
          <cell r="K3906">
            <v>0</v>
          </cell>
        </row>
        <row r="3907">
          <cell r="B3907">
            <v>236671</v>
          </cell>
          <cell r="C3907" t="str">
            <v>Accrued Int Bor From Scdc                                   236671</v>
          </cell>
          <cell r="D3907">
            <v>0</v>
          </cell>
          <cell r="E3907">
            <v>0</v>
          </cell>
          <cell r="F3907">
            <v>0</v>
          </cell>
          <cell r="G3907">
            <v>0</v>
          </cell>
          <cell r="H3907">
            <v>0</v>
          </cell>
          <cell r="I3907">
            <v>0</v>
          </cell>
          <cell r="J3907">
            <v>0</v>
          </cell>
          <cell r="K3907">
            <v>0</v>
          </cell>
        </row>
        <row r="3908">
          <cell r="B3908">
            <v>231653</v>
          </cell>
          <cell r="C3908" t="str">
            <v>Shusa Line Payment Pay                                      231653</v>
          </cell>
          <cell r="D3908">
            <v>0</v>
          </cell>
          <cell r="E3908">
            <v>0</v>
          </cell>
          <cell r="F3908">
            <v>0</v>
          </cell>
          <cell r="G3908">
            <v>0</v>
          </cell>
          <cell r="H3908">
            <v>0</v>
          </cell>
          <cell r="I3908">
            <v>0</v>
          </cell>
          <cell r="J3908">
            <v>0</v>
          </cell>
          <cell r="K3908">
            <v>0</v>
          </cell>
        </row>
        <row r="3909">
          <cell r="B3909">
            <v>235540</v>
          </cell>
          <cell r="C3909" t="str">
            <v>Tax Due To/From Bank Affiliates                             235540</v>
          </cell>
          <cell r="D3909">
            <v>0</v>
          </cell>
          <cell r="E3909">
            <v>0</v>
          </cell>
          <cell r="F3909">
            <v>0</v>
          </cell>
          <cell r="G3909">
            <v>0</v>
          </cell>
          <cell r="H3909">
            <v>0</v>
          </cell>
          <cell r="I3909">
            <v>0</v>
          </cell>
          <cell r="J3909">
            <v>0</v>
          </cell>
          <cell r="K3909">
            <v>0</v>
          </cell>
        </row>
        <row r="3910">
          <cell r="B3910">
            <v>231497</v>
          </cell>
          <cell r="C3910" t="str">
            <v>Accounts Payable - Other                                    231497</v>
          </cell>
          <cell r="D3910">
            <v>0</v>
          </cell>
          <cell r="E3910">
            <v>0</v>
          </cell>
          <cell r="F3910">
            <v>32698495.91</v>
          </cell>
          <cell r="G3910">
            <v>0</v>
          </cell>
          <cell r="H3910">
            <v>0</v>
          </cell>
          <cell r="I3910">
            <v>32698495.91</v>
          </cell>
          <cell r="J3910">
            <v>-32698495.91</v>
          </cell>
          <cell r="K3910">
            <v>0</v>
          </cell>
        </row>
        <row r="3911">
          <cell r="B3911">
            <v>232009</v>
          </cell>
          <cell r="C3911" t="str">
            <v>Sov Conv Fee Defer                                          232009</v>
          </cell>
          <cell r="D3911">
            <v>0</v>
          </cell>
          <cell r="E3911">
            <v>0</v>
          </cell>
          <cell r="F3911">
            <v>8325000</v>
          </cell>
          <cell r="G3911">
            <v>0</v>
          </cell>
          <cell r="H3911">
            <v>0</v>
          </cell>
          <cell r="I3911">
            <v>8325000</v>
          </cell>
          <cell r="J3911">
            <v>-8325000</v>
          </cell>
          <cell r="K3911">
            <v>0</v>
          </cell>
        </row>
        <row r="3912">
          <cell r="B3912" t="str">
            <v>R_CG4e_OL_8</v>
          </cell>
          <cell r="C3912" t="str">
            <v>Interco Payable Bank                                        R_CG4e_OL_8</v>
          </cell>
          <cell r="D3912">
            <v>0</v>
          </cell>
          <cell r="E3912">
            <v>0</v>
          </cell>
          <cell r="F3912">
            <v>41023495.909999996</v>
          </cell>
          <cell r="G3912">
            <v>0</v>
          </cell>
          <cell r="H3912">
            <v>0</v>
          </cell>
          <cell r="I3912">
            <v>41023495.909999996</v>
          </cell>
          <cell r="J3912">
            <v>-41023495.909999996</v>
          </cell>
          <cell r="K3912">
            <v>0</v>
          </cell>
        </row>
        <row r="3913">
          <cell r="B3913">
            <v>208704</v>
          </cell>
          <cell r="C3913" t="str">
            <v>Ptnpos - At Pending To Post Cr                              208704</v>
          </cell>
          <cell r="D3913">
            <v>0</v>
          </cell>
          <cell r="E3913">
            <v>0</v>
          </cell>
          <cell r="F3913">
            <v>0</v>
          </cell>
          <cell r="G3913">
            <v>0</v>
          </cell>
          <cell r="H3913">
            <v>0</v>
          </cell>
          <cell r="I3913">
            <v>0</v>
          </cell>
          <cell r="J3913">
            <v>0</v>
          </cell>
          <cell r="K3913">
            <v>0</v>
          </cell>
        </row>
        <row r="3914">
          <cell r="B3914">
            <v>208705</v>
          </cell>
          <cell r="C3914" t="str">
            <v>Ptnpos - Cr Incidents From Zf                               208705</v>
          </cell>
          <cell r="D3914">
            <v>0</v>
          </cell>
          <cell r="E3914">
            <v>0</v>
          </cell>
          <cell r="F3914">
            <v>0</v>
          </cell>
          <cell r="G3914">
            <v>0</v>
          </cell>
          <cell r="H3914">
            <v>0</v>
          </cell>
          <cell r="I3914">
            <v>0</v>
          </cell>
          <cell r="J3914">
            <v>0</v>
          </cell>
          <cell r="K3914">
            <v>0</v>
          </cell>
        </row>
        <row r="3915">
          <cell r="B3915">
            <v>209850</v>
          </cell>
          <cell r="C3915" t="str">
            <v>Ptnpos - Cash Overs/Branch                                  209850</v>
          </cell>
          <cell r="D3915">
            <v>0</v>
          </cell>
          <cell r="E3915">
            <v>0</v>
          </cell>
          <cell r="F3915">
            <v>0</v>
          </cell>
          <cell r="G3915">
            <v>0</v>
          </cell>
          <cell r="H3915">
            <v>0</v>
          </cell>
          <cell r="I3915">
            <v>0</v>
          </cell>
          <cell r="J3915">
            <v>0</v>
          </cell>
          <cell r="K3915">
            <v>0</v>
          </cell>
        </row>
        <row r="3916">
          <cell r="B3916">
            <v>209851</v>
          </cell>
          <cell r="C3916" t="str">
            <v>Ptnpos - Vault Cash Overs                                   209851</v>
          </cell>
          <cell r="D3916">
            <v>100</v>
          </cell>
          <cell r="E3916">
            <v>100</v>
          </cell>
          <cell r="F3916">
            <v>0</v>
          </cell>
          <cell r="G3916">
            <v>0</v>
          </cell>
          <cell r="H3916">
            <v>0</v>
          </cell>
          <cell r="I3916">
            <v>0</v>
          </cell>
          <cell r="J3916">
            <v>0</v>
          </cell>
          <cell r="K3916">
            <v>100</v>
          </cell>
        </row>
        <row r="3917">
          <cell r="B3917">
            <v>209852</v>
          </cell>
          <cell r="C3917" t="str">
            <v>Ptnpos 847 - Cash Shipments Overs                           209852</v>
          </cell>
          <cell r="D3917">
            <v>4449.97</v>
          </cell>
          <cell r="E3917">
            <v>4449.97</v>
          </cell>
          <cell r="F3917">
            <v>0</v>
          </cell>
          <cell r="G3917">
            <v>0</v>
          </cell>
          <cell r="H3917">
            <v>0</v>
          </cell>
          <cell r="I3917">
            <v>0</v>
          </cell>
          <cell r="J3917">
            <v>0</v>
          </cell>
          <cell r="K3917">
            <v>4449.97</v>
          </cell>
        </row>
        <row r="3918">
          <cell r="B3918">
            <v>209853</v>
          </cell>
          <cell r="C3918" t="str">
            <v>Ptnpos - Atm Cash Overs                                     209853</v>
          </cell>
          <cell r="D3918">
            <v>1871</v>
          </cell>
          <cell r="E3918">
            <v>1871</v>
          </cell>
          <cell r="F3918">
            <v>0</v>
          </cell>
          <cell r="G3918">
            <v>0</v>
          </cell>
          <cell r="H3918">
            <v>0</v>
          </cell>
          <cell r="I3918">
            <v>0</v>
          </cell>
          <cell r="J3918">
            <v>0</v>
          </cell>
          <cell r="K3918">
            <v>1871</v>
          </cell>
        </row>
        <row r="3919">
          <cell r="B3919">
            <v>231517</v>
          </cell>
          <cell r="C3919" t="str">
            <v>Def Gain Sold Assets                                        231517</v>
          </cell>
          <cell r="D3919">
            <v>478689.97</v>
          </cell>
          <cell r="E3919">
            <v>478689.97</v>
          </cell>
          <cell r="F3919">
            <v>0</v>
          </cell>
          <cell r="G3919">
            <v>0</v>
          </cell>
          <cell r="H3919">
            <v>0</v>
          </cell>
          <cell r="I3919">
            <v>0</v>
          </cell>
          <cell r="J3919">
            <v>0</v>
          </cell>
          <cell r="K3919">
            <v>478689.97</v>
          </cell>
        </row>
        <row r="3920">
          <cell r="B3920">
            <v>236652</v>
          </cell>
          <cell r="C3920" t="str">
            <v>Hazard Insurance Claims                                     236652</v>
          </cell>
          <cell r="D3920">
            <v>1259591.3500000001</v>
          </cell>
          <cell r="E3920">
            <v>1259591.3500000001</v>
          </cell>
          <cell r="F3920">
            <v>0</v>
          </cell>
          <cell r="G3920">
            <v>0</v>
          </cell>
          <cell r="H3920">
            <v>0</v>
          </cell>
          <cell r="I3920">
            <v>0</v>
          </cell>
          <cell r="J3920">
            <v>0</v>
          </cell>
          <cell r="K3920">
            <v>1259591.3500000001</v>
          </cell>
        </row>
        <row r="3921">
          <cell r="B3921">
            <v>246422</v>
          </cell>
          <cell r="C3921" t="str">
            <v>Fx Opt Prem Pend Pay-Cust                                   246422</v>
          </cell>
          <cell r="D3921">
            <v>0</v>
          </cell>
          <cell r="E3921">
            <v>0</v>
          </cell>
          <cell r="F3921">
            <v>0</v>
          </cell>
          <cell r="G3921">
            <v>0</v>
          </cell>
          <cell r="H3921">
            <v>0</v>
          </cell>
          <cell r="I3921">
            <v>0</v>
          </cell>
          <cell r="J3921">
            <v>0</v>
          </cell>
          <cell r="K3921">
            <v>0</v>
          </cell>
        </row>
        <row r="3922">
          <cell r="B3922">
            <v>246424</v>
          </cell>
          <cell r="C3922" t="str">
            <v>Fx Opt Prem Pend Pay-Std                                    246424</v>
          </cell>
          <cell r="D3922">
            <v>0</v>
          </cell>
          <cell r="E3922">
            <v>0</v>
          </cell>
          <cell r="F3922">
            <v>0</v>
          </cell>
          <cell r="G3922">
            <v>0</v>
          </cell>
          <cell r="H3922">
            <v>0</v>
          </cell>
          <cell r="I3922">
            <v>0</v>
          </cell>
          <cell r="J3922">
            <v>0</v>
          </cell>
          <cell r="K3922">
            <v>0</v>
          </cell>
        </row>
        <row r="3923">
          <cell r="B3923">
            <v>246426</v>
          </cell>
          <cell r="C3923" t="str">
            <v>Fx Opt Prem Pend Pay-Port                                   246426</v>
          </cell>
          <cell r="D3923">
            <v>0</v>
          </cell>
          <cell r="E3923">
            <v>0</v>
          </cell>
          <cell r="F3923">
            <v>0</v>
          </cell>
          <cell r="G3923">
            <v>0</v>
          </cell>
          <cell r="H3923">
            <v>0</v>
          </cell>
          <cell r="I3923">
            <v>0</v>
          </cell>
          <cell r="J3923">
            <v>0</v>
          </cell>
          <cell r="K3923">
            <v>0</v>
          </cell>
        </row>
        <row r="3924">
          <cell r="B3924">
            <v>261066</v>
          </cell>
          <cell r="C3924" t="str">
            <v>Due To Shiloh Iii Wind                                      261066</v>
          </cell>
          <cell r="D3924">
            <v>3.7252902984619141E-9</v>
          </cell>
          <cell r="E3924">
            <v>3.7252902984619141E-9</v>
          </cell>
          <cell r="F3924">
            <v>0</v>
          </cell>
          <cell r="G3924">
            <v>0</v>
          </cell>
          <cell r="H3924">
            <v>0</v>
          </cell>
          <cell r="I3924">
            <v>0</v>
          </cell>
          <cell r="J3924">
            <v>0</v>
          </cell>
          <cell r="K3924">
            <v>3.7252902984619141E-9</v>
          </cell>
        </row>
        <row r="3925">
          <cell r="B3925">
            <v>269113</v>
          </cell>
          <cell r="C3925" t="str">
            <v>Trd Dt Ls Deriv Pay-Early Term Cust                         269113</v>
          </cell>
          <cell r="D3925">
            <v>29939.62</v>
          </cell>
          <cell r="E3925">
            <v>29939.62</v>
          </cell>
          <cell r="F3925">
            <v>0</v>
          </cell>
          <cell r="G3925">
            <v>0</v>
          </cell>
          <cell r="H3925">
            <v>0</v>
          </cell>
          <cell r="I3925">
            <v>0</v>
          </cell>
          <cell r="J3925">
            <v>0</v>
          </cell>
          <cell r="K3925">
            <v>29939.62</v>
          </cell>
        </row>
        <row r="3926">
          <cell r="B3926">
            <v>269114</v>
          </cell>
          <cell r="C3926" t="str">
            <v>Trd Dt Ls Deriv Pay-Early Term Sntr                         269114</v>
          </cell>
          <cell r="D3926">
            <v>31899.93</v>
          </cell>
          <cell r="E3926">
            <v>31899.93</v>
          </cell>
          <cell r="F3926">
            <v>0</v>
          </cell>
          <cell r="G3926">
            <v>0</v>
          </cell>
          <cell r="H3926">
            <v>0</v>
          </cell>
          <cell r="I3926">
            <v>0</v>
          </cell>
          <cell r="J3926">
            <v>0</v>
          </cell>
          <cell r="K3926">
            <v>31899.93</v>
          </cell>
        </row>
        <row r="3927">
          <cell r="B3927">
            <v>269115</v>
          </cell>
          <cell r="C3927" t="str">
            <v>Trd Dt Ls Deriv Pay-Erly Trm Sntrny                         269115</v>
          </cell>
          <cell r="D3927">
            <v>0</v>
          </cell>
          <cell r="E3927">
            <v>0</v>
          </cell>
          <cell r="F3927">
            <v>0</v>
          </cell>
          <cell r="G3927">
            <v>0</v>
          </cell>
          <cell r="H3927">
            <v>0</v>
          </cell>
          <cell r="I3927">
            <v>0</v>
          </cell>
          <cell r="J3927">
            <v>0</v>
          </cell>
          <cell r="K3927">
            <v>0</v>
          </cell>
        </row>
        <row r="3928">
          <cell r="B3928">
            <v>269116</v>
          </cell>
          <cell r="C3928" t="str">
            <v>Trd Dt Ls Deriv Pay-Early Term Aby                          269116</v>
          </cell>
          <cell r="D3928">
            <v>0</v>
          </cell>
          <cell r="E3928">
            <v>0</v>
          </cell>
          <cell r="F3928">
            <v>0</v>
          </cell>
          <cell r="G3928">
            <v>0</v>
          </cell>
          <cell r="H3928">
            <v>0</v>
          </cell>
          <cell r="I3928">
            <v>0</v>
          </cell>
          <cell r="J3928">
            <v>0</v>
          </cell>
          <cell r="K3928">
            <v>0</v>
          </cell>
        </row>
        <row r="3929">
          <cell r="B3929">
            <v>269990</v>
          </cell>
          <cell r="C3929" t="str">
            <v>Ik Incidents Account                                        269990</v>
          </cell>
          <cell r="D3929">
            <v>193.71</v>
          </cell>
          <cell r="E3929">
            <v>193.71</v>
          </cell>
          <cell r="F3929">
            <v>0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193.71</v>
          </cell>
        </row>
        <row r="3930">
          <cell r="B3930">
            <v>269991</v>
          </cell>
          <cell r="C3930" t="str">
            <v>Ik Errors Account                                           269991</v>
          </cell>
          <cell r="D3930">
            <v>-7199.42</v>
          </cell>
          <cell r="E3930">
            <v>-7199.42</v>
          </cell>
          <cell r="F3930">
            <v>0</v>
          </cell>
          <cell r="G3930">
            <v>0</v>
          </cell>
          <cell r="H3930">
            <v>0</v>
          </cell>
          <cell r="I3930">
            <v>0</v>
          </cell>
          <cell r="J3930">
            <v>0</v>
          </cell>
          <cell r="K3930">
            <v>-7199.42</v>
          </cell>
        </row>
        <row r="3931">
          <cell r="B3931">
            <v>269993</v>
          </cell>
          <cell r="C3931" t="str">
            <v>Interplatform Partenon Migration                            269993</v>
          </cell>
          <cell r="D3931">
            <v>0</v>
          </cell>
          <cell r="E3931">
            <v>0</v>
          </cell>
          <cell r="F3931">
            <v>0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</row>
        <row r="3932">
          <cell r="B3932">
            <v>269994</v>
          </cell>
          <cell r="C3932" t="str">
            <v>P Interbranch                                               269994</v>
          </cell>
          <cell r="D3932">
            <v>32725.46</v>
          </cell>
          <cell r="E3932">
            <v>32725.46</v>
          </cell>
          <cell r="F3932">
            <v>0</v>
          </cell>
          <cell r="G3932">
            <v>0</v>
          </cell>
          <cell r="H3932">
            <v>0</v>
          </cell>
          <cell r="I3932">
            <v>0</v>
          </cell>
          <cell r="J3932">
            <v>0</v>
          </cell>
          <cell r="K3932">
            <v>32725.46</v>
          </cell>
        </row>
        <row r="3933">
          <cell r="B3933">
            <v>269995</v>
          </cell>
          <cell r="C3933" t="str">
            <v>Inter-Applications Adjustments                              269995</v>
          </cell>
          <cell r="D3933">
            <v>-1518.85</v>
          </cell>
          <cell r="E3933">
            <v>-1518.85</v>
          </cell>
          <cell r="F3933">
            <v>0</v>
          </cell>
          <cell r="G3933">
            <v>0</v>
          </cell>
          <cell r="H3933">
            <v>0</v>
          </cell>
          <cell r="I3933">
            <v>0</v>
          </cell>
          <cell r="J3933">
            <v>0</v>
          </cell>
          <cell r="K3933">
            <v>-1518.85</v>
          </cell>
        </row>
        <row r="3934">
          <cell r="B3934">
            <v>269996</v>
          </cell>
          <cell r="C3934" t="str">
            <v>Pend Inter-Br Reglriztion                                   269996</v>
          </cell>
          <cell r="D3934">
            <v>0</v>
          </cell>
          <cell r="E3934">
            <v>0</v>
          </cell>
          <cell r="F3934">
            <v>0</v>
          </cell>
          <cell r="G3934">
            <v>0</v>
          </cell>
          <cell r="H3934">
            <v>0</v>
          </cell>
          <cell r="I3934">
            <v>0</v>
          </cell>
          <cell r="J3934">
            <v>0</v>
          </cell>
          <cell r="K3934">
            <v>0</v>
          </cell>
        </row>
        <row r="3935">
          <cell r="B3935">
            <v>269989</v>
          </cell>
          <cell r="C3935" t="str">
            <v>Branch Sold Clearing Account                                269989</v>
          </cell>
          <cell r="D3935">
            <v>-0.31</v>
          </cell>
          <cell r="E3935">
            <v>-0.31</v>
          </cell>
          <cell r="F3935">
            <v>0</v>
          </cell>
          <cell r="G3935">
            <v>0</v>
          </cell>
          <cell r="H3935">
            <v>0</v>
          </cell>
          <cell r="I3935">
            <v>0</v>
          </cell>
          <cell r="J3935">
            <v>0</v>
          </cell>
          <cell r="K3935">
            <v>-0.31</v>
          </cell>
        </row>
        <row r="3936">
          <cell r="B3936" t="str">
            <v>R_CG4e_OL_9</v>
          </cell>
          <cell r="C3936" t="str">
            <v>Miscellaneous Pay                                           R_CG4e_OL_9</v>
          </cell>
          <cell r="D3936">
            <v>1830742.4300000037</v>
          </cell>
          <cell r="E3936">
            <v>1830742.4300000037</v>
          </cell>
          <cell r="F3936">
            <v>0</v>
          </cell>
          <cell r="G3936">
            <v>0</v>
          </cell>
          <cell r="H3936">
            <v>0</v>
          </cell>
          <cell r="I3936">
            <v>0</v>
          </cell>
          <cell r="J3936">
            <v>0</v>
          </cell>
          <cell r="K3936">
            <v>1830742.4300000037</v>
          </cell>
        </row>
        <row r="3937">
          <cell r="B3937">
            <v>232061</v>
          </cell>
          <cell r="C3937" t="str">
            <v>Mtg Check Clearing                                          232061</v>
          </cell>
          <cell r="D3937">
            <v>-900</v>
          </cell>
          <cell r="E3937">
            <v>-900</v>
          </cell>
          <cell r="F3937">
            <v>0</v>
          </cell>
          <cell r="G3937">
            <v>0</v>
          </cell>
          <cell r="H3937">
            <v>0</v>
          </cell>
          <cell r="I3937">
            <v>0</v>
          </cell>
          <cell r="J3937">
            <v>0</v>
          </cell>
          <cell r="K3937">
            <v>-900</v>
          </cell>
        </row>
        <row r="3938">
          <cell r="B3938">
            <v>241440</v>
          </cell>
          <cell r="C3938" t="str">
            <v>Mtg Unapplied-Non Dda                                       241440</v>
          </cell>
          <cell r="D3938">
            <v>0</v>
          </cell>
          <cell r="E3938">
            <v>0</v>
          </cell>
          <cell r="F3938">
            <v>0</v>
          </cell>
          <cell r="G3938">
            <v>0</v>
          </cell>
          <cell r="H3938">
            <v>0</v>
          </cell>
          <cell r="I3938">
            <v>0</v>
          </cell>
          <cell r="J3938">
            <v>0</v>
          </cell>
          <cell r="K3938">
            <v>0</v>
          </cell>
        </row>
        <row r="3939">
          <cell r="B3939">
            <v>241511</v>
          </cell>
          <cell r="C3939" t="str">
            <v>Closed Investor Recourse Res Mtg                            241511</v>
          </cell>
          <cell r="D3939">
            <v>0</v>
          </cell>
          <cell r="E3939">
            <v>0</v>
          </cell>
          <cell r="F3939">
            <v>0</v>
          </cell>
          <cell r="G3939">
            <v>0</v>
          </cell>
          <cell r="H3939">
            <v>0</v>
          </cell>
          <cell r="I3939">
            <v>0</v>
          </cell>
          <cell r="J3939">
            <v>0</v>
          </cell>
          <cell r="K3939">
            <v>0</v>
          </cell>
        </row>
        <row r="3940">
          <cell r="B3940">
            <v>241680</v>
          </cell>
          <cell r="C3940" t="str">
            <v>Mtg Susp-Gl Interface Rej                                   241680</v>
          </cell>
          <cell r="D3940">
            <v>0</v>
          </cell>
          <cell r="E3940">
            <v>0</v>
          </cell>
          <cell r="F3940">
            <v>0</v>
          </cell>
          <cell r="G3940">
            <v>0</v>
          </cell>
          <cell r="H3940">
            <v>0</v>
          </cell>
          <cell r="I3940">
            <v>0</v>
          </cell>
          <cell r="J3940">
            <v>0</v>
          </cell>
          <cell r="K3940">
            <v>0</v>
          </cell>
        </row>
        <row r="3941">
          <cell r="B3941">
            <v>241683</v>
          </cell>
          <cell r="C3941" t="str">
            <v>Closed Nan Loan Suspense                                    241683</v>
          </cell>
          <cell r="D3941">
            <v>0</v>
          </cell>
          <cell r="E3941">
            <v>0</v>
          </cell>
          <cell r="F3941">
            <v>0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</row>
        <row r="3942">
          <cell r="B3942">
            <v>242620</v>
          </cell>
          <cell r="C3942" t="str">
            <v>Mtg Construction Escrow                                     242620</v>
          </cell>
          <cell r="D3942">
            <v>17411</v>
          </cell>
          <cell r="E3942">
            <v>17411</v>
          </cell>
          <cell r="F3942">
            <v>0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17411</v>
          </cell>
        </row>
        <row r="3943">
          <cell r="B3943">
            <v>261060</v>
          </cell>
          <cell r="C3943" t="str">
            <v>Investor Transfer Suspens                                   261060</v>
          </cell>
          <cell r="D3943">
            <v>-644.07000000000005</v>
          </cell>
          <cell r="E3943">
            <v>-644.07000000000005</v>
          </cell>
          <cell r="F3943">
            <v>0</v>
          </cell>
          <cell r="G3943">
            <v>0</v>
          </cell>
          <cell r="H3943">
            <v>0</v>
          </cell>
          <cell r="I3943">
            <v>0</v>
          </cell>
          <cell r="J3943">
            <v>0</v>
          </cell>
          <cell r="K3943">
            <v>-644.07000000000005</v>
          </cell>
        </row>
        <row r="3944">
          <cell r="B3944">
            <v>261078</v>
          </cell>
          <cell r="C3944" t="str">
            <v>Closed Nan 15th Hoosac Bk Remit                             261078</v>
          </cell>
          <cell r="D3944">
            <v>0</v>
          </cell>
          <cell r="E3944">
            <v>0</v>
          </cell>
          <cell r="F3944">
            <v>0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</row>
        <row r="3945">
          <cell r="B3945">
            <v>261086</v>
          </cell>
          <cell r="C3945" t="str">
            <v>Nan 20th So Shore Remit                                     261086</v>
          </cell>
          <cell r="D3945">
            <v>0</v>
          </cell>
          <cell r="E3945">
            <v>0</v>
          </cell>
          <cell r="F3945">
            <v>0</v>
          </cell>
          <cell r="G3945">
            <v>0</v>
          </cell>
          <cell r="H3945">
            <v>0</v>
          </cell>
          <cell r="I3945">
            <v>0</v>
          </cell>
          <cell r="J3945">
            <v>0</v>
          </cell>
          <cell r="K3945">
            <v>0</v>
          </cell>
        </row>
        <row r="3946">
          <cell r="B3946">
            <v>261087</v>
          </cell>
          <cell r="C3946" t="str">
            <v>20th River Bank                                             261087</v>
          </cell>
          <cell r="D3946">
            <v>0</v>
          </cell>
          <cell r="E3946">
            <v>0</v>
          </cell>
          <cell r="F3946">
            <v>0</v>
          </cell>
          <cell r="G3946">
            <v>0</v>
          </cell>
          <cell r="H3946">
            <v>0</v>
          </cell>
          <cell r="I3946">
            <v>0</v>
          </cell>
          <cell r="J3946">
            <v>0</v>
          </cell>
          <cell r="K3946">
            <v>0</v>
          </cell>
        </row>
        <row r="3947">
          <cell r="B3947">
            <v>261091</v>
          </cell>
          <cell r="C3947" t="str">
            <v>20th Remittance Needham B                                   261091</v>
          </cell>
          <cell r="D3947">
            <v>0</v>
          </cell>
          <cell r="E3947">
            <v>0</v>
          </cell>
          <cell r="F3947">
            <v>0</v>
          </cell>
          <cell r="G3947">
            <v>0</v>
          </cell>
          <cell r="H3947">
            <v>0</v>
          </cell>
          <cell r="I3947">
            <v>0</v>
          </cell>
          <cell r="J3947">
            <v>0</v>
          </cell>
          <cell r="K3947">
            <v>0</v>
          </cell>
        </row>
        <row r="3948">
          <cell r="B3948">
            <v>261480</v>
          </cell>
          <cell r="C3948" t="str">
            <v>Dls Mtg Pmts In Process                                     261480</v>
          </cell>
          <cell r="D3948">
            <v>-8267741.8600000003</v>
          </cell>
          <cell r="E3948">
            <v>-8267741.8600000003</v>
          </cell>
          <cell r="F3948">
            <v>0</v>
          </cell>
          <cell r="G3948">
            <v>0</v>
          </cell>
          <cell r="H3948">
            <v>0</v>
          </cell>
          <cell r="I3948">
            <v>0</v>
          </cell>
          <cell r="J3948">
            <v>0</v>
          </cell>
          <cell r="K3948">
            <v>-8267741.8600000003</v>
          </cell>
        </row>
        <row r="3949">
          <cell r="B3949">
            <v>261552</v>
          </cell>
          <cell r="C3949" t="str">
            <v>Closed Appr Fees In Proce                                   261552</v>
          </cell>
          <cell r="D3949">
            <v>0</v>
          </cell>
          <cell r="E3949">
            <v>0</v>
          </cell>
          <cell r="F3949">
            <v>0</v>
          </cell>
          <cell r="G3949">
            <v>0</v>
          </cell>
          <cell r="H3949">
            <v>0</v>
          </cell>
          <cell r="I3949">
            <v>0</v>
          </cell>
          <cell r="J3949">
            <v>0</v>
          </cell>
          <cell r="K3949">
            <v>0</v>
          </cell>
        </row>
        <row r="3950">
          <cell r="B3950" t="str">
            <v>R_CG4e_OL_10</v>
          </cell>
          <cell r="C3950" t="str">
            <v>Mortgage Loan Payable                                       R_CG4e_OL_10</v>
          </cell>
          <cell r="D3950">
            <v>-8251874.9300000006</v>
          </cell>
          <cell r="E3950">
            <v>-8251874.9300000006</v>
          </cell>
          <cell r="F3950">
            <v>0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-8251874.9300000006</v>
          </cell>
        </row>
        <row r="3951">
          <cell r="B3951">
            <v>233570</v>
          </cell>
          <cell r="C3951" t="str">
            <v>Employee 401k Contrib W/H                                   233570</v>
          </cell>
          <cell r="D3951">
            <v>0</v>
          </cell>
          <cell r="E3951">
            <v>0</v>
          </cell>
          <cell r="F3951">
            <v>0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</row>
        <row r="3952">
          <cell r="B3952">
            <v>236927</v>
          </cell>
          <cell r="C3952" t="str">
            <v>Tms Payroll Stock                                           236927</v>
          </cell>
          <cell r="D3952">
            <v>978020.77</v>
          </cell>
          <cell r="E3952">
            <v>978020.77</v>
          </cell>
          <cell r="F3952">
            <v>0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978020.77</v>
          </cell>
        </row>
        <row r="3953">
          <cell r="B3953">
            <v>236932</v>
          </cell>
          <cell r="C3953" t="str">
            <v>Oth Post Retire Benefit                                     236932</v>
          </cell>
          <cell r="D3953">
            <v>8250249.4299999997</v>
          </cell>
          <cell r="E3953">
            <v>8668827.5899999999</v>
          </cell>
          <cell r="F3953">
            <v>0</v>
          </cell>
          <cell r="G3953">
            <v>0</v>
          </cell>
          <cell r="H3953">
            <v>0</v>
          </cell>
          <cell r="I3953">
            <v>0</v>
          </cell>
          <cell r="J3953">
            <v>0</v>
          </cell>
          <cell r="K3953">
            <v>8668827.5899999999</v>
          </cell>
        </row>
        <row r="3954">
          <cell r="B3954" t="str">
            <v>R_CG4e_OL_11</v>
          </cell>
          <cell r="C3954" t="str">
            <v>Payroll, Tax &amp; Benefits Pay                                 R_CG4e_OL_11</v>
          </cell>
          <cell r="D3954">
            <v>9228270.1999999993</v>
          </cell>
          <cell r="E3954">
            <v>9646848.3599999994</v>
          </cell>
          <cell r="F3954">
            <v>0</v>
          </cell>
          <cell r="G3954">
            <v>0</v>
          </cell>
          <cell r="H3954">
            <v>0</v>
          </cell>
          <cell r="I3954">
            <v>0</v>
          </cell>
          <cell r="J3954">
            <v>0</v>
          </cell>
          <cell r="K3954">
            <v>9646848.3599999994</v>
          </cell>
        </row>
        <row r="3955">
          <cell r="B3955">
            <v>231514</v>
          </cell>
          <cell r="C3955" t="str">
            <v>Repurchase Reserve                                          231514</v>
          </cell>
          <cell r="D3955">
            <v>50515383.270000003</v>
          </cell>
          <cell r="E3955">
            <v>50815381.370000005</v>
          </cell>
          <cell r="F3955">
            <v>0</v>
          </cell>
          <cell r="G3955">
            <v>0</v>
          </cell>
          <cell r="H3955">
            <v>0</v>
          </cell>
          <cell r="I3955">
            <v>0</v>
          </cell>
          <cell r="J3955">
            <v>0</v>
          </cell>
          <cell r="K3955">
            <v>50815381.370000005</v>
          </cell>
        </row>
        <row r="3956">
          <cell r="B3956">
            <v>241509</v>
          </cell>
          <cell r="C3956" t="str">
            <v>Fnma Recourse                                               241509</v>
          </cell>
          <cell r="D3956">
            <v>56954616.619999997</v>
          </cell>
          <cell r="E3956">
            <v>56954616.619999997</v>
          </cell>
          <cell r="F3956">
            <v>0</v>
          </cell>
          <cell r="G3956">
            <v>0</v>
          </cell>
          <cell r="H3956">
            <v>0</v>
          </cell>
          <cell r="I3956">
            <v>0</v>
          </cell>
          <cell r="J3956">
            <v>0</v>
          </cell>
          <cell r="K3956">
            <v>56954616.619999997</v>
          </cell>
        </row>
        <row r="3957">
          <cell r="B3957" t="str">
            <v>R_CG4e_OL_12</v>
          </cell>
          <cell r="C3957" t="str">
            <v>Recourse Reserve                                            R_CG4e_OL_12</v>
          </cell>
          <cell r="D3957">
            <v>107469999.89</v>
          </cell>
          <cell r="E3957">
            <v>107769997.99000001</v>
          </cell>
          <cell r="F3957">
            <v>0</v>
          </cell>
          <cell r="G3957">
            <v>0</v>
          </cell>
          <cell r="H3957">
            <v>0</v>
          </cell>
          <cell r="I3957">
            <v>0</v>
          </cell>
          <cell r="J3957">
            <v>0</v>
          </cell>
          <cell r="K3957">
            <v>107769997.99000001</v>
          </cell>
        </row>
        <row r="3958">
          <cell r="B3958">
            <v>261040</v>
          </cell>
          <cell r="C3958" t="str">
            <v>Mtg Suspense - P/O - Fnma                                   261040</v>
          </cell>
          <cell r="D3958">
            <v>158371.24</v>
          </cell>
          <cell r="E3958">
            <v>158371.24</v>
          </cell>
          <cell r="F3958">
            <v>0</v>
          </cell>
          <cell r="G3958">
            <v>0</v>
          </cell>
          <cell r="H3958">
            <v>0</v>
          </cell>
          <cell r="I3958">
            <v>0</v>
          </cell>
          <cell r="J3958">
            <v>0</v>
          </cell>
          <cell r="K3958">
            <v>158371.24</v>
          </cell>
        </row>
        <row r="3959">
          <cell r="B3959">
            <v>261053</v>
          </cell>
          <cell r="C3959" t="str">
            <v>Sbo P &amp; I Advances                                          261053</v>
          </cell>
          <cell r="D3959">
            <v>34054.33</v>
          </cell>
          <cell r="E3959">
            <v>34054.33</v>
          </cell>
          <cell r="F3959">
            <v>0</v>
          </cell>
          <cell r="G3959">
            <v>0</v>
          </cell>
          <cell r="H3959">
            <v>0</v>
          </cell>
          <cell r="I3959">
            <v>0</v>
          </cell>
          <cell r="J3959">
            <v>0</v>
          </cell>
          <cell r="K3959">
            <v>34054.33</v>
          </cell>
        </row>
        <row r="3960">
          <cell r="B3960" t="str">
            <v>R_CG4e_OL_13</v>
          </cell>
          <cell r="C3960" t="str">
            <v>Service Release/Pay                                         R_CG4e_OL_13</v>
          </cell>
          <cell r="D3960">
            <v>192425.57</v>
          </cell>
          <cell r="E3960">
            <v>192425.57</v>
          </cell>
          <cell r="F3960">
            <v>0</v>
          </cell>
          <cell r="G3960">
            <v>0</v>
          </cell>
          <cell r="H3960">
            <v>0</v>
          </cell>
          <cell r="I3960">
            <v>0</v>
          </cell>
          <cell r="J3960">
            <v>0</v>
          </cell>
          <cell r="K3960">
            <v>192425.57</v>
          </cell>
        </row>
        <row r="3961">
          <cell r="B3961">
            <v>268522</v>
          </cell>
          <cell r="C3961" t="str">
            <v>Chrysler Ap-Rev Share Charges                               268522</v>
          </cell>
          <cell r="D3961">
            <v>47219.93</v>
          </cell>
          <cell r="E3961">
            <v>47219.93</v>
          </cell>
          <cell r="F3961">
            <v>0</v>
          </cell>
          <cell r="G3961">
            <v>0</v>
          </cell>
          <cell r="H3961">
            <v>0</v>
          </cell>
          <cell r="I3961">
            <v>0</v>
          </cell>
          <cell r="J3961">
            <v>-47219.93</v>
          </cell>
          <cell r="K3961">
            <v>0</v>
          </cell>
        </row>
        <row r="3962">
          <cell r="B3962">
            <v>268523</v>
          </cell>
          <cell r="C3962" t="str">
            <v>Chrysler Ap-Scusa Serv Fee(Month)                           268523</v>
          </cell>
          <cell r="D3962">
            <v>79327.360000000001</v>
          </cell>
          <cell r="E3962">
            <v>79327.360000000001</v>
          </cell>
          <cell r="F3962">
            <v>0</v>
          </cell>
          <cell r="G3962">
            <v>0</v>
          </cell>
          <cell r="H3962">
            <v>0</v>
          </cell>
          <cell r="I3962">
            <v>0</v>
          </cell>
          <cell r="J3962">
            <v>-79327.360000000001</v>
          </cell>
          <cell r="K3962">
            <v>0</v>
          </cell>
        </row>
        <row r="3963">
          <cell r="B3963">
            <v>268524</v>
          </cell>
          <cell r="C3963" t="str">
            <v>Chrysler Other Liability - Misc                             268524</v>
          </cell>
          <cell r="D3963">
            <v>0</v>
          </cell>
          <cell r="E3963">
            <v>0</v>
          </cell>
          <cell r="F3963">
            <v>0</v>
          </cell>
          <cell r="G3963">
            <v>0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</row>
        <row r="3964">
          <cell r="B3964">
            <v>283611</v>
          </cell>
          <cell r="C3964" t="str">
            <v>Leased Asset-Rate Subvn                                     283611</v>
          </cell>
          <cell r="D3964">
            <v>0</v>
          </cell>
          <cell r="E3964">
            <v>0</v>
          </cell>
          <cell r="F3964">
            <v>0</v>
          </cell>
          <cell r="G3964">
            <v>0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</row>
        <row r="3965">
          <cell r="B3965">
            <v>283612</v>
          </cell>
          <cell r="C3965" t="str">
            <v>Leased Asset-Residual Subvn                                 283612</v>
          </cell>
          <cell r="D3965">
            <v>0</v>
          </cell>
          <cell r="E3965">
            <v>0</v>
          </cell>
          <cell r="F3965">
            <v>0</v>
          </cell>
          <cell r="G3965">
            <v>0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</row>
        <row r="3966">
          <cell r="B3966">
            <v>283613</v>
          </cell>
          <cell r="C3966" t="str">
            <v>Leased Asset-Other Subvn                                    283613</v>
          </cell>
          <cell r="D3966">
            <v>0</v>
          </cell>
          <cell r="E3966">
            <v>0</v>
          </cell>
          <cell r="F3966">
            <v>0</v>
          </cell>
          <cell r="G3966">
            <v>0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</row>
        <row r="3967">
          <cell r="B3967">
            <v>283614</v>
          </cell>
          <cell r="C3967" t="str">
            <v>Def Revenue-Acquisition Fee                                 283614</v>
          </cell>
          <cell r="D3967">
            <v>1366665</v>
          </cell>
          <cell r="E3967">
            <v>1366665</v>
          </cell>
          <cell r="F3967">
            <v>0</v>
          </cell>
          <cell r="G3967">
            <v>0</v>
          </cell>
          <cell r="H3967">
            <v>0</v>
          </cell>
          <cell r="I3967">
            <v>0</v>
          </cell>
          <cell r="J3967">
            <v>0</v>
          </cell>
          <cell r="K3967">
            <v>1366665</v>
          </cell>
        </row>
        <row r="3968">
          <cell r="B3968">
            <v>284611</v>
          </cell>
          <cell r="C3968" t="str">
            <v>Acum Accret Deferred Subv Income                            284611</v>
          </cell>
          <cell r="D3968">
            <v>-1594149.17</v>
          </cell>
          <cell r="E3968">
            <v>-1594149.17</v>
          </cell>
          <cell r="F3968">
            <v>0</v>
          </cell>
          <cell r="G3968">
            <v>0</v>
          </cell>
          <cell r="H3968">
            <v>0</v>
          </cell>
          <cell r="I3968">
            <v>0</v>
          </cell>
          <cell r="J3968">
            <v>0</v>
          </cell>
          <cell r="K3968">
            <v>-1594149.17</v>
          </cell>
        </row>
        <row r="3969">
          <cell r="B3969">
            <v>284614</v>
          </cell>
          <cell r="C3969" t="str">
            <v>Accum Accret Deferred Acq Fee Inc                           284614</v>
          </cell>
          <cell r="D3969">
            <v>-50778.559999999998</v>
          </cell>
          <cell r="E3969">
            <v>-50778.559999999998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-50778.559999999998</v>
          </cell>
        </row>
        <row r="3970">
          <cell r="B3970">
            <v>268525</v>
          </cell>
          <cell r="C3970" t="str">
            <v>Chrys Origination Fee Payable                               268525</v>
          </cell>
          <cell r="D3970">
            <v>3355916.48</v>
          </cell>
          <cell r="E3970">
            <v>3355916.48</v>
          </cell>
          <cell r="F3970">
            <v>0</v>
          </cell>
          <cell r="G3970">
            <v>0</v>
          </cell>
          <cell r="H3970">
            <v>0</v>
          </cell>
          <cell r="I3970">
            <v>0</v>
          </cell>
          <cell r="J3970">
            <v>-3355916.48</v>
          </cell>
          <cell r="K3970">
            <v>0</v>
          </cell>
        </row>
        <row r="3971">
          <cell r="B3971">
            <v>283615</v>
          </cell>
          <cell r="C3971" t="str">
            <v>Chrysler Def Revenue - Other                                283615</v>
          </cell>
          <cell r="D3971">
            <v>0</v>
          </cell>
          <cell r="E3971">
            <v>0</v>
          </cell>
          <cell r="F3971">
            <v>0</v>
          </cell>
          <cell r="G3971">
            <v>0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</row>
        <row r="3972">
          <cell r="B3972">
            <v>283616</v>
          </cell>
          <cell r="C3972" t="str">
            <v>Chrysler Def Rev - Single Pay Lease                         283616</v>
          </cell>
          <cell r="D3972">
            <v>1157866.79</v>
          </cell>
          <cell r="E3972">
            <v>1157866.79</v>
          </cell>
          <cell r="F3972">
            <v>0</v>
          </cell>
          <cell r="G3972">
            <v>0</v>
          </cell>
          <cell r="H3972">
            <v>0</v>
          </cell>
          <cell r="I3972">
            <v>0</v>
          </cell>
          <cell r="J3972">
            <v>0</v>
          </cell>
          <cell r="K3972">
            <v>1157866.79</v>
          </cell>
        </row>
        <row r="3973">
          <cell r="B3973">
            <v>284615</v>
          </cell>
          <cell r="C3973" t="str">
            <v>Chrys Accum Accret - Def Oth Income                         284615</v>
          </cell>
          <cell r="D3973">
            <v>0</v>
          </cell>
          <cell r="E3973">
            <v>0</v>
          </cell>
          <cell r="F3973">
            <v>0</v>
          </cell>
          <cell r="G3973">
            <v>0</v>
          </cell>
          <cell r="H3973">
            <v>0</v>
          </cell>
          <cell r="I3973">
            <v>0</v>
          </cell>
          <cell r="J3973">
            <v>0</v>
          </cell>
          <cell r="K3973">
            <v>0</v>
          </cell>
        </row>
        <row r="3974">
          <cell r="B3974">
            <v>284616</v>
          </cell>
          <cell r="C3974" t="str">
            <v>Chrys Accum Accret - Def Single Pay                         284616</v>
          </cell>
          <cell r="D3974">
            <v>-34934.18</v>
          </cell>
          <cell r="E3974">
            <v>-34934.18</v>
          </cell>
          <cell r="F3974">
            <v>0</v>
          </cell>
          <cell r="G3974">
            <v>0</v>
          </cell>
          <cell r="H3974">
            <v>0</v>
          </cell>
          <cell r="I3974">
            <v>0</v>
          </cell>
          <cell r="J3974">
            <v>0</v>
          </cell>
          <cell r="K3974">
            <v>-34934.18</v>
          </cell>
        </row>
        <row r="3975">
          <cell r="B3975" t="str">
            <v>R_CG4e_OL_14</v>
          </cell>
          <cell r="C3975" t="str">
            <v>Operating Lease Other Liab                                  R_CG4e_OL_14</v>
          </cell>
          <cell r="D3975">
            <v>4327133.6500000004</v>
          </cell>
          <cell r="E3975">
            <v>4327133.6500000004</v>
          </cell>
          <cell r="F3975">
            <v>0</v>
          </cell>
          <cell r="G3975">
            <v>0</v>
          </cell>
          <cell r="H3975">
            <v>0</v>
          </cell>
          <cell r="I3975">
            <v>0</v>
          </cell>
          <cell r="J3975">
            <v>-3482463.77</v>
          </cell>
          <cell r="K3975">
            <v>844669.88000000035</v>
          </cell>
        </row>
        <row r="3976">
          <cell r="B3976">
            <v>262089</v>
          </cell>
          <cell r="C3976" t="str">
            <v>Single Payment - Lease                                      262089</v>
          </cell>
          <cell r="D3976">
            <v>0</v>
          </cell>
          <cell r="E3976">
            <v>0</v>
          </cell>
          <cell r="F3976">
            <v>8519563.5600000005</v>
          </cell>
          <cell r="G3976">
            <v>0</v>
          </cell>
          <cell r="H3976">
            <v>0</v>
          </cell>
          <cell r="I3976">
            <v>8519563.5600000005</v>
          </cell>
          <cell r="J3976">
            <v>0</v>
          </cell>
          <cell r="K3976">
            <v>8519563.5600000005</v>
          </cell>
        </row>
        <row r="3977">
          <cell r="B3977">
            <v>262092</v>
          </cell>
          <cell r="C3977" t="str">
            <v>Cust Netted 1st Pay-Com Lease                               262092</v>
          </cell>
          <cell r="D3977">
            <v>0</v>
          </cell>
          <cell r="E3977">
            <v>0</v>
          </cell>
          <cell r="F3977">
            <v>-39020.129999999997</v>
          </cell>
          <cell r="G3977">
            <v>0</v>
          </cell>
          <cell r="H3977">
            <v>0</v>
          </cell>
          <cell r="I3977">
            <v>-39020.129999999997</v>
          </cell>
          <cell r="J3977">
            <v>0</v>
          </cell>
          <cell r="K3977">
            <v>-39020.129999999997</v>
          </cell>
        </row>
        <row r="3978">
          <cell r="B3978">
            <v>262093</v>
          </cell>
          <cell r="C3978" t="str">
            <v>Single Payment - Com Lease                                  262093</v>
          </cell>
          <cell r="D3978">
            <v>0</v>
          </cell>
          <cell r="E3978">
            <v>0</v>
          </cell>
          <cell r="F3978">
            <v>636523.39</v>
          </cell>
          <cell r="G3978">
            <v>0</v>
          </cell>
          <cell r="H3978">
            <v>0</v>
          </cell>
          <cell r="I3978">
            <v>636523.39</v>
          </cell>
          <cell r="J3978">
            <v>0</v>
          </cell>
          <cell r="K3978">
            <v>636523.39</v>
          </cell>
        </row>
        <row r="3979">
          <cell r="B3979">
            <v>262094</v>
          </cell>
          <cell r="C3979" t="str">
            <v>Cust Netted 1st Pay-Gov Lease                               262094</v>
          </cell>
          <cell r="D3979">
            <v>0</v>
          </cell>
          <cell r="E3979">
            <v>0</v>
          </cell>
          <cell r="F3979">
            <v>0</v>
          </cell>
          <cell r="G3979">
            <v>0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</row>
        <row r="3980">
          <cell r="B3980">
            <v>262088</v>
          </cell>
          <cell r="C3980" t="str">
            <v>Customer Netted1st Pay-Leases                               262088</v>
          </cell>
          <cell r="D3980">
            <v>0</v>
          </cell>
          <cell r="E3980">
            <v>0</v>
          </cell>
          <cell r="F3980">
            <v>-128909.87</v>
          </cell>
          <cell r="G3980">
            <v>0</v>
          </cell>
          <cell r="H3980">
            <v>0</v>
          </cell>
          <cell r="I3980">
            <v>-128909.87</v>
          </cell>
          <cell r="J3980">
            <v>0</v>
          </cell>
          <cell r="K3980">
            <v>-128909.87</v>
          </cell>
        </row>
        <row r="3981">
          <cell r="B3981">
            <v>231488</v>
          </cell>
          <cell r="C3981" t="str">
            <v>Defer Intang Subvention Pre Acquis                          231488</v>
          </cell>
          <cell r="D3981">
            <v>0</v>
          </cell>
          <cell r="E3981">
            <v>0</v>
          </cell>
          <cell r="F3981">
            <v>0</v>
          </cell>
          <cell r="G3981">
            <v>0</v>
          </cell>
          <cell r="H3981">
            <v>156014001</v>
          </cell>
          <cell r="I3981">
            <v>156014001</v>
          </cell>
          <cell r="J3981">
            <v>0</v>
          </cell>
          <cell r="K3981">
            <v>156014001</v>
          </cell>
        </row>
        <row r="3982">
          <cell r="B3982" t="str">
            <v>R_CG4e_OL_15_OLSCUSA</v>
          </cell>
          <cell r="C3982" t="str">
            <v>Other Liabs - Oper Lease Scusa                              R_CG4e_OL_15_OLSCUSA</v>
          </cell>
          <cell r="D3982">
            <v>0</v>
          </cell>
          <cell r="E3982">
            <v>0</v>
          </cell>
          <cell r="F3982">
            <v>8988156.9500000011</v>
          </cell>
          <cell r="G3982">
            <v>0</v>
          </cell>
          <cell r="H3982">
            <v>156014001</v>
          </cell>
          <cell r="I3982">
            <v>165002157.94999999</v>
          </cell>
          <cell r="J3982">
            <v>0</v>
          </cell>
          <cell r="K3982">
            <v>165002157.94999999</v>
          </cell>
        </row>
        <row r="3983">
          <cell r="B3983">
            <v>231472</v>
          </cell>
          <cell r="C3983" t="str">
            <v>Accrued Ram Share - Revolving                               231472</v>
          </cell>
          <cell r="D3983">
            <v>0</v>
          </cell>
          <cell r="E3983">
            <v>0</v>
          </cell>
          <cell r="F3983">
            <v>10328105.220000001</v>
          </cell>
          <cell r="G3983">
            <v>0</v>
          </cell>
          <cell r="H3983">
            <v>0</v>
          </cell>
          <cell r="I3983">
            <v>10328105.220000001</v>
          </cell>
          <cell r="J3983">
            <v>0</v>
          </cell>
          <cell r="K3983">
            <v>10328105.220000001</v>
          </cell>
        </row>
        <row r="3984">
          <cell r="B3984">
            <v>231473</v>
          </cell>
          <cell r="C3984" t="str">
            <v>Accrued Chrysler Revenue Share                              231473</v>
          </cell>
          <cell r="D3984">
            <v>0</v>
          </cell>
          <cell r="E3984">
            <v>0</v>
          </cell>
          <cell r="F3984">
            <v>4141333.25</v>
          </cell>
          <cell r="G3984">
            <v>0</v>
          </cell>
          <cell r="H3984">
            <v>0</v>
          </cell>
          <cell r="I3984">
            <v>4141333.25</v>
          </cell>
          <cell r="J3984">
            <v>0</v>
          </cell>
          <cell r="K3984">
            <v>4141333.25</v>
          </cell>
        </row>
        <row r="3985">
          <cell r="B3985">
            <v>231474</v>
          </cell>
          <cell r="C3985" t="str">
            <v>Accruedservicing Fee-Revolving                              231474</v>
          </cell>
          <cell r="D3985">
            <v>0</v>
          </cell>
          <cell r="E3985">
            <v>0</v>
          </cell>
          <cell r="F3985">
            <v>1585932.39</v>
          </cell>
          <cell r="G3985">
            <v>0</v>
          </cell>
          <cell r="H3985">
            <v>0</v>
          </cell>
          <cell r="I3985">
            <v>1585932.39</v>
          </cell>
          <cell r="J3985">
            <v>0</v>
          </cell>
          <cell r="K3985">
            <v>1585932.39</v>
          </cell>
        </row>
        <row r="3986">
          <cell r="B3986">
            <v>231475</v>
          </cell>
          <cell r="C3986" t="str">
            <v>Accrued Serv Fee-Unsecured                                  231475</v>
          </cell>
          <cell r="D3986">
            <v>0</v>
          </cell>
          <cell r="E3986">
            <v>0</v>
          </cell>
          <cell r="F3986">
            <v>26064.93</v>
          </cell>
          <cell r="G3986">
            <v>0</v>
          </cell>
          <cell r="H3986">
            <v>0</v>
          </cell>
          <cell r="I3986">
            <v>26064.93</v>
          </cell>
          <cell r="J3986">
            <v>0</v>
          </cell>
          <cell r="K3986">
            <v>26064.93</v>
          </cell>
        </row>
        <row r="3987">
          <cell r="B3987">
            <v>231476</v>
          </cell>
          <cell r="C3987" t="str">
            <v>Accrued Servicing Fees - 3rd Pty                            231476</v>
          </cell>
          <cell r="D3987">
            <v>0</v>
          </cell>
          <cell r="E3987">
            <v>0</v>
          </cell>
          <cell r="F3987">
            <v>481272.14</v>
          </cell>
          <cell r="G3987">
            <v>0</v>
          </cell>
          <cell r="H3987">
            <v>0</v>
          </cell>
          <cell r="I3987">
            <v>481272.14</v>
          </cell>
          <cell r="J3987">
            <v>0</v>
          </cell>
          <cell r="K3987">
            <v>481272.14</v>
          </cell>
        </row>
        <row r="3988">
          <cell r="B3988">
            <v>231478</v>
          </cell>
          <cell r="C3988" t="str">
            <v>Property Damage - Chrysler                                  231478</v>
          </cell>
          <cell r="D3988">
            <v>0</v>
          </cell>
          <cell r="E3988">
            <v>0</v>
          </cell>
          <cell r="F3988">
            <v>401734.79</v>
          </cell>
          <cell r="G3988">
            <v>0</v>
          </cell>
          <cell r="H3988">
            <v>0</v>
          </cell>
          <cell r="I3988">
            <v>401734.79</v>
          </cell>
          <cell r="J3988">
            <v>0</v>
          </cell>
          <cell r="K3988">
            <v>401734.79</v>
          </cell>
        </row>
        <row r="3989">
          <cell r="B3989">
            <v>231479</v>
          </cell>
          <cell r="C3989" t="str">
            <v>Property Damage - Scusa                                     231479</v>
          </cell>
          <cell r="D3989">
            <v>0</v>
          </cell>
          <cell r="E3989">
            <v>0</v>
          </cell>
          <cell r="F3989">
            <v>1939348.94</v>
          </cell>
          <cell r="G3989">
            <v>0</v>
          </cell>
          <cell r="H3989">
            <v>0</v>
          </cell>
          <cell r="I3989">
            <v>1939348.94</v>
          </cell>
          <cell r="J3989">
            <v>0</v>
          </cell>
          <cell r="K3989">
            <v>1939348.94</v>
          </cell>
        </row>
        <row r="3990">
          <cell r="B3990">
            <v>232017</v>
          </cell>
          <cell r="C3990" t="str">
            <v>Unearned Warranty Revenue                                   232017</v>
          </cell>
          <cell r="D3990">
            <v>0</v>
          </cell>
          <cell r="E3990">
            <v>0</v>
          </cell>
          <cell r="F3990">
            <v>22644416.489999998</v>
          </cell>
          <cell r="G3990">
            <v>0</v>
          </cell>
          <cell r="H3990">
            <v>0</v>
          </cell>
          <cell r="I3990">
            <v>22644416.489999998</v>
          </cell>
          <cell r="J3990">
            <v>0</v>
          </cell>
          <cell r="K3990">
            <v>22644416.489999998</v>
          </cell>
        </row>
        <row r="3991">
          <cell r="B3991">
            <v>232018</v>
          </cell>
          <cell r="C3991" t="str">
            <v>Unearned Warranty Offset                                    232018</v>
          </cell>
          <cell r="D3991">
            <v>0</v>
          </cell>
          <cell r="E3991">
            <v>0</v>
          </cell>
          <cell r="F3991">
            <v>-21553311.789999999</v>
          </cell>
          <cell r="G3991">
            <v>0</v>
          </cell>
          <cell r="H3991">
            <v>0</v>
          </cell>
          <cell r="I3991">
            <v>-21553311.789999999</v>
          </cell>
          <cell r="J3991">
            <v>0</v>
          </cell>
          <cell r="K3991">
            <v>-21553311.789999999</v>
          </cell>
        </row>
        <row r="3992">
          <cell r="B3992">
            <v>232019</v>
          </cell>
          <cell r="C3992" t="str">
            <v>Unearned Gap Revenue                                        232019</v>
          </cell>
          <cell r="D3992">
            <v>0</v>
          </cell>
          <cell r="E3992">
            <v>0</v>
          </cell>
          <cell r="F3992">
            <v>4533455.82</v>
          </cell>
          <cell r="G3992">
            <v>0</v>
          </cell>
          <cell r="H3992">
            <v>0</v>
          </cell>
          <cell r="I3992">
            <v>4533455.82</v>
          </cell>
          <cell r="J3992">
            <v>0</v>
          </cell>
          <cell r="K3992">
            <v>4533455.82</v>
          </cell>
        </row>
        <row r="3993">
          <cell r="B3993">
            <v>232020</v>
          </cell>
          <cell r="C3993" t="str">
            <v>Unearned Gap Offset                                         232020</v>
          </cell>
          <cell r="D3993">
            <v>0</v>
          </cell>
          <cell r="E3993">
            <v>0</v>
          </cell>
          <cell r="F3993">
            <v>-2056495.74</v>
          </cell>
          <cell r="G3993">
            <v>0</v>
          </cell>
          <cell r="H3993">
            <v>0</v>
          </cell>
          <cell r="I3993">
            <v>-2056495.74</v>
          </cell>
          <cell r="J3993">
            <v>0</v>
          </cell>
          <cell r="K3993">
            <v>-2056495.74</v>
          </cell>
        </row>
        <row r="3994">
          <cell r="B3994">
            <v>262086</v>
          </cell>
          <cell r="C3994" t="str">
            <v>Customer Rejects                                            262086</v>
          </cell>
          <cell r="D3994">
            <v>0</v>
          </cell>
          <cell r="E3994">
            <v>0</v>
          </cell>
          <cell r="F3994">
            <v>5129323.76</v>
          </cell>
          <cell r="G3994">
            <v>0</v>
          </cell>
          <cell r="H3994">
            <v>0</v>
          </cell>
          <cell r="I3994">
            <v>5129323.76</v>
          </cell>
          <cell r="J3994">
            <v>0</v>
          </cell>
          <cell r="K3994">
            <v>5129323.76</v>
          </cell>
        </row>
        <row r="3995">
          <cell r="B3995">
            <v>262100</v>
          </cell>
          <cell r="C3995" t="str">
            <v>Cust Netted 1st Pymnt-Hyundai                               262100</v>
          </cell>
          <cell r="D3995">
            <v>0</v>
          </cell>
          <cell r="E3995">
            <v>0</v>
          </cell>
          <cell r="F3995">
            <v>6455.83</v>
          </cell>
          <cell r="G3995">
            <v>0</v>
          </cell>
          <cell r="H3995">
            <v>0</v>
          </cell>
          <cell r="I3995">
            <v>6455.83</v>
          </cell>
          <cell r="J3995">
            <v>0</v>
          </cell>
          <cell r="K3995">
            <v>6455.83</v>
          </cell>
        </row>
        <row r="3996">
          <cell r="B3996">
            <v>262101</v>
          </cell>
          <cell r="C3996" t="str">
            <v>Debt Waiver Reserve-Revolving                               262101</v>
          </cell>
          <cell r="D3996">
            <v>0</v>
          </cell>
          <cell r="E3996">
            <v>0</v>
          </cell>
          <cell r="F3996">
            <v>4100000</v>
          </cell>
          <cell r="G3996">
            <v>0</v>
          </cell>
          <cell r="H3996">
            <v>0</v>
          </cell>
          <cell r="I3996">
            <v>4100000</v>
          </cell>
          <cell r="J3996">
            <v>0</v>
          </cell>
          <cell r="K3996">
            <v>4100000</v>
          </cell>
        </row>
        <row r="3997">
          <cell r="B3997">
            <v>262103</v>
          </cell>
          <cell r="C3997" t="str">
            <v>Insurance Loss Reserve                                      262103</v>
          </cell>
          <cell r="D3997">
            <v>0</v>
          </cell>
          <cell r="E3997">
            <v>0</v>
          </cell>
          <cell r="F3997">
            <v>344250</v>
          </cell>
          <cell r="G3997">
            <v>0</v>
          </cell>
          <cell r="H3997">
            <v>0</v>
          </cell>
          <cell r="I3997">
            <v>344250</v>
          </cell>
          <cell r="J3997">
            <v>0</v>
          </cell>
          <cell r="K3997">
            <v>344250</v>
          </cell>
        </row>
        <row r="3998">
          <cell r="B3998">
            <v>232021</v>
          </cell>
          <cell r="C3998" t="str">
            <v>Deferred Revenue - Gov Lease                                232021</v>
          </cell>
          <cell r="D3998">
            <v>0</v>
          </cell>
          <cell r="E3998">
            <v>0</v>
          </cell>
          <cell r="F3998">
            <v>0</v>
          </cell>
          <cell r="G3998">
            <v>0</v>
          </cell>
          <cell r="H3998">
            <v>0</v>
          </cell>
          <cell r="I3998">
            <v>0</v>
          </cell>
          <cell r="J3998">
            <v>0</v>
          </cell>
          <cell r="K3998">
            <v>0</v>
          </cell>
        </row>
        <row r="3999">
          <cell r="B3999">
            <v>232022</v>
          </cell>
          <cell r="C3999" t="str">
            <v>Deferred Revenue - Comm Lease                               232022</v>
          </cell>
          <cell r="D3999">
            <v>0</v>
          </cell>
          <cell r="E3999">
            <v>0</v>
          </cell>
          <cell r="F3999">
            <v>797751.56</v>
          </cell>
          <cell r="G3999">
            <v>0</v>
          </cell>
          <cell r="H3999">
            <v>0</v>
          </cell>
          <cell r="I3999">
            <v>797751.56</v>
          </cell>
          <cell r="J3999">
            <v>0</v>
          </cell>
          <cell r="K3999">
            <v>797751.56</v>
          </cell>
        </row>
        <row r="4000">
          <cell r="B4000">
            <v>232023</v>
          </cell>
          <cell r="C4000" t="str">
            <v>Deferred Revenue - Lease                                    232023</v>
          </cell>
          <cell r="D4000">
            <v>0</v>
          </cell>
          <cell r="E4000">
            <v>0</v>
          </cell>
          <cell r="F4000">
            <v>11028903.460000001</v>
          </cell>
          <cell r="G4000">
            <v>0</v>
          </cell>
          <cell r="H4000">
            <v>0</v>
          </cell>
          <cell r="I4000">
            <v>11028903.460000001</v>
          </cell>
          <cell r="J4000">
            <v>0</v>
          </cell>
          <cell r="K4000">
            <v>11028903.460000001</v>
          </cell>
        </row>
        <row r="4001">
          <cell r="B4001">
            <v>231477</v>
          </cell>
          <cell r="C4001" t="str">
            <v>Accounts Payable Gap                                        231477</v>
          </cell>
          <cell r="D4001">
            <v>0</v>
          </cell>
          <cell r="E4001">
            <v>0</v>
          </cell>
          <cell r="F4001">
            <v>1516612.33</v>
          </cell>
          <cell r="G4001">
            <v>0</v>
          </cell>
          <cell r="H4001">
            <v>0</v>
          </cell>
          <cell r="I4001">
            <v>1516612.33</v>
          </cell>
          <cell r="J4001">
            <v>0</v>
          </cell>
          <cell r="K4001">
            <v>1516612.33</v>
          </cell>
        </row>
        <row r="4002">
          <cell r="B4002">
            <v>262102</v>
          </cell>
          <cell r="C4002" t="str">
            <v>Customer Credit Bal-Revolving                               262102</v>
          </cell>
          <cell r="D4002">
            <v>0</v>
          </cell>
          <cell r="E4002">
            <v>0</v>
          </cell>
          <cell r="F4002">
            <v>375000</v>
          </cell>
          <cell r="G4002">
            <v>0</v>
          </cell>
          <cell r="H4002">
            <v>0</v>
          </cell>
          <cell r="I4002">
            <v>375000</v>
          </cell>
          <cell r="J4002">
            <v>0</v>
          </cell>
          <cell r="K4002">
            <v>375000</v>
          </cell>
        </row>
        <row r="4003">
          <cell r="B4003">
            <v>231484</v>
          </cell>
          <cell r="C4003" t="str">
            <v>Unclaimed Property-Founds Rec                               231484</v>
          </cell>
          <cell r="D4003">
            <v>0</v>
          </cell>
          <cell r="E4003">
            <v>0</v>
          </cell>
          <cell r="F4003">
            <v>428834.1</v>
          </cell>
          <cell r="G4003">
            <v>0</v>
          </cell>
          <cell r="H4003">
            <v>0</v>
          </cell>
          <cell r="I4003">
            <v>428834.1</v>
          </cell>
          <cell r="J4003">
            <v>0</v>
          </cell>
          <cell r="K4003">
            <v>428834.1</v>
          </cell>
        </row>
        <row r="4004">
          <cell r="B4004">
            <v>231485</v>
          </cell>
          <cell r="C4004" t="str">
            <v>Ap Warranty Cancellations                                   231485</v>
          </cell>
          <cell r="D4004">
            <v>0</v>
          </cell>
          <cell r="E4004">
            <v>0</v>
          </cell>
          <cell r="F4004">
            <v>2578891.29</v>
          </cell>
          <cell r="G4004">
            <v>0</v>
          </cell>
          <cell r="H4004">
            <v>0</v>
          </cell>
          <cell r="I4004">
            <v>2578891.29</v>
          </cell>
          <cell r="J4004">
            <v>0</v>
          </cell>
          <cell r="K4004">
            <v>2578891.29</v>
          </cell>
        </row>
        <row r="4005">
          <cell r="B4005">
            <v>231487</v>
          </cell>
          <cell r="C4005" t="str">
            <v>Accounts Pay Warranty                                       231487</v>
          </cell>
          <cell r="D4005">
            <v>0</v>
          </cell>
          <cell r="E4005">
            <v>0</v>
          </cell>
          <cell r="F4005">
            <v>-149950.14000000001</v>
          </cell>
          <cell r="G4005">
            <v>0</v>
          </cell>
          <cell r="H4005">
            <v>0</v>
          </cell>
          <cell r="I4005">
            <v>-149950.14000000001</v>
          </cell>
          <cell r="J4005">
            <v>0</v>
          </cell>
          <cell r="K4005">
            <v>-149950.14000000001</v>
          </cell>
        </row>
        <row r="4006">
          <cell r="B4006">
            <v>231496</v>
          </cell>
          <cell r="C4006" t="str">
            <v>Doc Fee Payable                                             231496</v>
          </cell>
          <cell r="D4006">
            <v>0</v>
          </cell>
          <cell r="E4006">
            <v>0</v>
          </cell>
          <cell r="F4006">
            <v>635430.25</v>
          </cell>
          <cell r="G4006">
            <v>0</v>
          </cell>
          <cell r="H4006">
            <v>0</v>
          </cell>
          <cell r="I4006">
            <v>635430.25</v>
          </cell>
          <cell r="J4006">
            <v>0</v>
          </cell>
          <cell r="K4006">
            <v>635430.25</v>
          </cell>
        </row>
        <row r="4007">
          <cell r="B4007">
            <v>231498</v>
          </cell>
          <cell r="C4007" t="str">
            <v>Uncollected Customer Ref                                    231498</v>
          </cell>
          <cell r="D4007">
            <v>0</v>
          </cell>
          <cell r="E4007">
            <v>0</v>
          </cell>
          <cell r="F4007">
            <v>2067472.98</v>
          </cell>
          <cell r="G4007">
            <v>0</v>
          </cell>
          <cell r="H4007">
            <v>0</v>
          </cell>
          <cell r="I4007">
            <v>2067472.98</v>
          </cell>
          <cell r="J4007">
            <v>0</v>
          </cell>
          <cell r="K4007">
            <v>2067472.98</v>
          </cell>
        </row>
        <row r="4008">
          <cell r="B4008">
            <v>232001</v>
          </cell>
          <cell r="C4008" t="str">
            <v>Deffered Credit                                             232001</v>
          </cell>
          <cell r="D4008">
            <v>0</v>
          </cell>
          <cell r="E4008">
            <v>0</v>
          </cell>
          <cell r="F4008">
            <v>0</v>
          </cell>
          <cell r="G4008">
            <v>0</v>
          </cell>
          <cell r="H4008">
            <v>0</v>
          </cell>
          <cell r="I4008">
            <v>0</v>
          </cell>
          <cell r="J4008">
            <v>0</v>
          </cell>
          <cell r="K4008">
            <v>0</v>
          </cell>
        </row>
        <row r="4009">
          <cell r="B4009">
            <v>232003</v>
          </cell>
          <cell r="C4009" t="str">
            <v>Unearned Warranty Income                                    232003</v>
          </cell>
          <cell r="D4009">
            <v>0</v>
          </cell>
          <cell r="E4009">
            <v>0</v>
          </cell>
          <cell r="F4009">
            <v>0</v>
          </cell>
          <cell r="G4009">
            <v>0</v>
          </cell>
          <cell r="H4009">
            <v>0</v>
          </cell>
          <cell r="I4009">
            <v>0</v>
          </cell>
          <cell r="J4009">
            <v>0</v>
          </cell>
          <cell r="K4009">
            <v>0</v>
          </cell>
        </row>
        <row r="4010">
          <cell r="B4010">
            <v>232004</v>
          </cell>
          <cell r="C4010" t="str">
            <v>Unearn Warranty Accreat                                     232004</v>
          </cell>
          <cell r="D4010">
            <v>0</v>
          </cell>
          <cell r="E4010">
            <v>0</v>
          </cell>
          <cell r="F4010">
            <v>0</v>
          </cell>
          <cell r="G4010">
            <v>0</v>
          </cell>
          <cell r="H4010">
            <v>0</v>
          </cell>
          <cell r="I4010">
            <v>0</v>
          </cell>
          <cell r="J4010">
            <v>0</v>
          </cell>
          <cell r="K4010">
            <v>0</v>
          </cell>
        </row>
        <row r="4011">
          <cell r="B4011">
            <v>232007</v>
          </cell>
          <cell r="C4011" t="str">
            <v>Unearned Revenue                                            232007</v>
          </cell>
          <cell r="D4011">
            <v>0</v>
          </cell>
          <cell r="E4011">
            <v>0</v>
          </cell>
          <cell r="F4011">
            <v>0</v>
          </cell>
          <cell r="G4011">
            <v>0</v>
          </cell>
          <cell r="H4011">
            <v>0</v>
          </cell>
          <cell r="I4011">
            <v>0</v>
          </cell>
          <cell r="J4011">
            <v>0</v>
          </cell>
          <cell r="K4011">
            <v>0</v>
          </cell>
        </row>
        <row r="4012">
          <cell r="B4012">
            <v>232008</v>
          </cell>
          <cell r="C4012" t="str">
            <v>Upfc Conv Fee                                               232008</v>
          </cell>
          <cell r="D4012">
            <v>0</v>
          </cell>
          <cell r="E4012">
            <v>0</v>
          </cell>
          <cell r="F4012">
            <v>0</v>
          </cell>
          <cell r="G4012">
            <v>0</v>
          </cell>
          <cell r="H4012">
            <v>0</v>
          </cell>
          <cell r="I4012">
            <v>0</v>
          </cell>
          <cell r="J4012">
            <v>0</v>
          </cell>
          <cell r="K4012">
            <v>0</v>
          </cell>
        </row>
        <row r="4013">
          <cell r="B4013">
            <v>232011</v>
          </cell>
          <cell r="C4013" t="str">
            <v>Flagship Conv Fee Def                                       232011</v>
          </cell>
          <cell r="D4013">
            <v>0</v>
          </cell>
          <cell r="E4013">
            <v>0</v>
          </cell>
          <cell r="F4013">
            <v>0</v>
          </cell>
          <cell r="G4013">
            <v>0</v>
          </cell>
          <cell r="H4013">
            <v>0</v>
          </cell>
          <cell r="I4013">
            <v>0</v>
          </cell>
          <cell r="J4013">
            <v>0</v>
          </cell>
          <cell r="K4013">
            <v>0</v>
          </cell>
        </row>
        <row r="4014">
          <cell r="B4014">
            <v>232012</v>
          </cell>
          <cell r="C4014" t="str">
            <v>Citi Conv Fee Def Inc                                       232012</v>
          </cell>
          <cell r="D4014">
            <v>0</v>
          </cell>
          <cell r="E4014">
            <v>0</v>
          </cell>
          <cell r="F4014">
            <v>0</v>
          </cell>
          <cell r="G4014">
            <v>0</v>
          </cell>
          <cell r="H4014">
            <v>0</v>
          </cell>
          <cell r="I4014">
            <v>0</v>
          </cell>
          <cell r="J4014">
            <v>0</v>
          </cell>
          <cell r="K4014">
            <v>0</v>
          </cell>
        </row>
        <row r="4015">
          <cell r="B4015">
            <v>232072</v>
          </cell>
          <cell r="C4015" t="str">
            <v>Other Payables                                              232072</v>
          </cell>
          <cell r="D4015">
            <v>0</v>
          </cell>
          <cell r="E4015">
            <v>0</v>
          </cell>
          <cell r="F4015">
            <v>4240258.83</v>
          </cell>
          <cell r="G4015">
            <v>0</v>
          </cell>
          <cell r="H4015">
            <v>0</v>
          </cell>
          <cell r="I4015">
            <v>4240258.83</v>
          </cell>
          <cell r="J4015">
            <v>0</v>
          </cell>
          <cell r="K4015">
            <v>4240258.83</v>
          </cell>
        </row>
        <row r="4016">
          <cell r="B4016">
            <v>262073</v>
          </cell>
          <cell r="C4016" t="str">
            <v>Customer Refunds                                            262073</v>
          </cell>
          <cell r="D4016">
            <v>0</v>
          </cell>
          <cell r="E4016">
            <v>0</v>
          </cell>
          <cell r="F4016">
            <v>-3655.8</v>
          </cell>
          <cell r="G4016">
            <v>0</v>
          </cell>
          <cell r="H4016">
            <v>0</v>
          </cell>
          <cell r="I4016">
            <v>-3655.8</v>
          </cell>
          <cell r="J4016">
            <v>0</v>
          </cell>
          <cell r="K4016">
            <v>-3655.8</v>
          </cell>
        </row>
        <row r="4017">
          <cell r="B4017">
            <v>232024</v>
          </cell>
          <cell r="C4017" t="str">
            <v>Deferred Annual Fees-Credit Card                            232024</v>
          </cell>
          <cell r="D4017">
            <v>0</v>
          </cell>
          <cell r="E4017">
            <v>0</v>
          </cell>
          <cell r="F4017">
            <v>9020.83</v>
          </cell>
          <cell r="G4017">
            <v>0</v>
          </cell>
          <cell r="H4017">
            <v>0</v>
          </cell>
          <cell r="I4017">
            <v>9020.83</v>
          </cell>
          <cell r="J4017">
            <v>0</v>
          </cell>
          <cell r="K4017">
            <v>9020.83</v>
          </cell>
        </row>
        <row r="4018">
          <cell r="B4018" t="str">
            <v>R_CG4e_OL_16_MiscSC</v>
          </cell>
          <cell r="C4018" t="str">
            <v>Other Liabs - Misc Scusa                                    R_CG4e_OL_16_MiscSC</v>
          </cell>
          <cell r="D4018">
            <v>0</v>
          </cell>
          <cell r="E4018">
            <v>0</v>
          </cell>
          <cell r="F4018">
            <v>55576455.720000006</v>
          </cell>
          <cell r="G4018">
            <v>0</v>
          </cell>
          <cell r="H4018">
            <v>0</v>
          </cell>
          <cell r="I4018">
            <v>55576455.720000006</v>
          </cell>
          <cell r="J4018">
            <v>0</v>
          </cell>
          <cell r="K4018">
            <v>55576455.720000006</v>
          </cell>
        </row>
        <row r="4019">
          <cell r="B4019" t="str">
            <v>R_CG4_2938</v>
          </cell>
          <cell r="C4019" t="str">
            <v>All Other Liabilities                                       R_CG4_2938</v>
          </cell>
          <cell r="D4019">
            <v>808934313.63000035</v>
          </cell>
          <cell r="E4019">
            <v>813408406.87000036</v>
          </cell>
          <cell r="F4019">
            <v>426747891.94999999</v>
          </cell>
          <cell r="G4019">
            <v>0</v>
          </cell>
          <cell r="H4019">
            <v>156014001</v>
          </cell>
          <cell r="I4019">
            <v>582761892.95000005</v>
          </cell>
          <cell r="J4019">
            <v>-49565200.259999998</v>
          </cell>
          <cell r="K4019">
            <v>1346605099.5600004</v>
          </cell>
        </row>
        <row r="4020">
          <cell r="B4020" t="str">
            <v>R_C20_2930</v>
          </cell>
          <cell r="C4020" t="str">
            <v>Other Liabilities                                           R_C20_2930</v>
          </cell>
          <cell r="D4020">
            <v>1536747193.6299996</v>
          </cell>
          <cell r="E4020">
            <v>1376133975.3999999</v>
          </cell>
          <cell r="F4020">
            <v>558488679.28999996</v>
          </cell>
          <cell r="G4020">
            <v>0</v>
          </cell>
          <cell r="H4020">
            <v>156014001</v>
          </cell>
          <cell r="I4020">
            <v>714502680.28999996</v>
          </cell>
          <cell r="J4020">
            <v>-49778425.25</v>
          </cell>
          <cell r="K4020">
            <v>2040858230.4399998</v>
          </cell>
        </row>
        <row r="4021">
          <cell r="B4021" t="str">
            <v>R_C21_2948</v>
          </cell>
          <cell r="C4021" t="str">
            <v>Total Liabilities                                           R_C21_2948</v>
          </cell>
          <cell r="D4021">
            <v>61910033098.579987</v>
          </cell>
          <cell r="E4021">
            <v>61452401452.789986</v>
          </cell>
          <cell r="F4021">
            <v>25965726249.689995</v>
          </cell>
          <cell r="G4021">
            <v>0</v>
          </cell>
          <cell r="H4021">
            <v>255092998.39999998</v>
          </cell>
          <cell r="I4021">
            <v>26220819248.089996</v>
          </cell>
          <cell r="J4021">
            <v>-358426931.17000002</v>
          </cell>
          <cell r="K4021">
            <v>87314793769.709991</v>
          </cell>
        </row>
        <row r="4022">
          <cell r="B4022">
            <v>270040</v>
          </cell>
          <cell r="C4022" t="str">
            <v>Preferred A-Reit Holdings                                   270040</v>
          </cell>
          <cell r="D4022">
            <v>-100000000</v>
          </cell>
          <cell r="E4022">
            <v>-100000000</v>
          </cell>
          <cell r="F4022">
            <v>0</v>
          </cell>
          <cell r="G4022">
            <v>0</v>
          </cell>
          <cell r="H4022">
            <v>0</v>
          </cell>
          <cell r="I4022">
            <v>0</v>
          </cell>
          <cell r="J4022">
            <v>0</v>
          </cell>
          <cell r="K4022">
            <v>-100000000</v>
          </cell>
        </row>
        <row r="4023">
          <cell r="B4023">
            <v>270041</v>
          </cell>
          <cell r="C4023" t="str">
            <v>Preferred A                                                 270041</v>
          </cell>
          <cell r="D4023">
            <v>100000000</v>
          </cell>
          <cell r="E4023">
            <v>100000000</v>
          </cell>
          <cell r="F4023">
            <v>0</v>
          </cell>
          <cell r="G4023">
            <v>0</v>
          </cell>
          <cell r="H4023">
            <v>0</v>
          </cell>
          <cell r="I4023">
            <v>0</v>
          </cell>
          <cell r="J4023">
            <v>0</v>
          </cell>
          <cell r="K4023">
            <v>100000000</v>
          </cell>
        </row>
        <row r="4024">
          <cell r="B4024">
            <v>273002</v>
          </cell>
          <cell r="C4024" t="str">
            <v>Preferred Stock-2006                                        273002</v>
          </cell>
          <cell r="D4024">
            <v>0</v>
          </cell>
          <cell r="E4024">
            <v>195444950.44999999</v>
          </cell>
          <cell r="F4024">
            <v>0</v>
          </cell>
          <cell r="G4024">
            <v>0</v>
          </cell>
          <cell r="H4024">
            <v>0</v>
          </cell>
          <cell r="I4024">
            <v>0</v>
          </cell>
          <cell r="J4024">
            <v>0</v>
          </cell>
          <cell r="K4024">
            <v>195444950.44999999</v>
          </cell>
        </row>
        <row r="4025">
          <cell r="B4025" t="str">
            <v>R_C23_3838</v>
          </cell>
          <cell r="C4025" t="str">
            <v>Perpetual Pref Stock And Surplus                            R_C23_3838</v>
          </cell>
          <cell r="D4025">
            <v>0</v>
          </cell>
          <cell r="E4025">
            <v>195444950.44999999</v>
          </cell>
          <cell r="F4025">
            <v>0</v>
          </cell>
          <cell r="G4025">
            <v>0</v>
          </cell>
          <cell r="H4025">
            <v>0</v>
          </cell>
          <cell r="I4025">
            <v>0</v>
          </cell>
          <cell r="J4025">
            <v>0</v>
          </cell>
          <cell r="K4025">
            <v>195444950.44999999</v>
          </cell>
        </row>
        <row r="4026">
          <cell r="B4026">
            <v>270050</v>
          </cell>
          <cell r="C4026" t="str">
            <v>Capital Stock                                               270050</v>
          </cell>
          <cell r="D4026">
            <v>5283716718.1999998</v>
          </cell>
          <cell r="E4026">
            <v>15714716191.110001</v>
          </cell>
          <cell r="F4026">
            <v>0</v>
          </cell>
          <cell r="G4026">
            <v>0</v>
          </cell>
          <cell r="H4026">
            <v>0</v>
          </cell>
          <cell r="I4026">
            <v>0</v>
          </cell>
          <cell r="J4026">
            <v>0</v>
          </cell>
          <cell r="K4026">
            <v>15714716191.110001</v>
          </cell>
        </row>
        <row r="4027">
          <cell r="B4027">
            <v>270071</v>
          </cell>
          <cell r="C4027" t="str">
            <v>Capital Stock                                               270071</v>
          </cell>
          <cell r="D4027">
            <v>1000</v>
          </cell>
          <cell r="E4027">
            <v>1000</v>
          </cell>
          <cell r="F4027">
            <v>0</v>
          </cell>
          <cell r="G4027">
            <v>0</v>
          </cell>
          <cell r="H4027">
            <v>0</v>
          </cell>
          <cell r="I4027">
            <v>0</v>
          </cell>
          <cell r="J4027">
            <v>0</v>
          </cell>
          <cell r="K4027">
            <v>1000</v>
          </cell>
        </row>
        <row r="4028">
          <cell r="B4028">
            <v>270074</v>
          </cell>
          <cell r="C4028" t="str">
            <v>Capital Stock                                               270074</v>
          </cell>
          <cell r="D4028">
            <v>-1000</v>
          </cell>
          <cell r="E4028">
            <v>-1000</v>
          </cell>
          <cell r="F4028">
            <v>0</v>
          </cell>
          <cell r="G4028">
            <v>0</v>
          </cell>
          <cell r="H4028">
            <v>0</v>
          </cell>
          <cell r="I4028">
            <v>0</v>
          </cell>
          <cell r="J4028">
            <v>0</v>
          </cell>
          <cell r="K4028">
            <v>-1000</v>
          </cell>
        </row>
        <row r="4029">
          <cell r="B4029">
            <v>270092</v>
          </cell>
          <cell r="C4029" t="str">
            <v>Elim Reit Capital Stock                                     270092</v>
          </cell>
          <cell r="D4029">
            <v>-5283715738.1999998</v>
          </cell>
          <cell r="E4029">
            <v>-5283715738.1999998</v>
          </cell>
          <cell r="F4029">
            <v>0</v>
          </cell>
          <cell r="G4029">
            <v>0</v>
          </cell>
          <cell r="H4029">
            <v>0</v>
          </cell>
          <cell r="I4029">
            <v>0</v>
          </cell>
          <cell r="J4029">
            <v>0</v>
          </cell>
          <cell r="K4029">
            <v>-5283715738.1999998</v>
          </cell>
        </row>
        <row r="4030">
          <cell r="B4030">
            <v>270260</v>
          </cell>
          <cell r="C4030" t="str">
            <v>Common Stock                                                270260</v>
          </cell>
          <cell r="D4030">
            <v>0</v>
          </cell>
          <cell r="E4030">
            <v>0</v>
          </cell>
          <cell r="F4030">
            <v>3487703.44</v>
          </cell>
          <cell r="G4030">
            <v>0</v>
          </cell>
          <cell r="H4030">
            <v>-9049.57</v>
          </cell>
          <cell r="I4030">
            <v>3478653.87</v>
          </cell>
          <cell r="J4030">
            <v>-3478653.87</v>
          </cell>
          <cell r="K4030">
            <v>0</v>
          </cell>
        </row>
        <row r="4031">
          <cell r="B4031">
            <v>270270</v>
          </cell>
          <cell r="C4031" t="str">
            <v>Cap Stock Sov Trade Ser                                     270270</v>
          </cell>
          <cell r="D4031">
            <v>0</v>
          </cell>
          <cell r="E4031">
            <v>0</v>
          </cell>
          <cell r="F4031">
            <v>0</v>
          </cell>
          <cell r="G4031">
            <v>0</v>
          </cell>
          <cell r="H4031">
            <v>0</v>
          </cell>
          <cell r="I4031">
            <v>0</v>
          </cell>
          <cell r="J4031">
            <v>0</v>
          </cell>
          <cell r="K4031">
            <v>0</v>
          </cell>
        </row>
        <row r="4032">
          <cell r="B4032">
            <v>270280</v>
          </cell>
          <cell r="C4032" t="str">
            <v>Capital Stock                                               270280</v>
          </cell>
          <cell r="D4032">
            <v>0</v>
          </cell>
          <cell r="E4032">
            <v>0</v>
          </cell>
          <cell r="F4032">
            <v>0</v>
          </cell>
          <cell r="G4032">
            <v>0</v>
          </cell>
          <cell r="H4032">
            <v>0</v>
          </cell>
          <cell r="I4032">
            <v>0</v>
          </cell>
          <cell r="J4032">
            <v>0</v>
          </cell>
          <cell r="K4032">
            <v>0</v>
          </cell>
        </row>
        <row r="4033">
          <cell r="B4033">
            <v>271094</v>
          </cell>
          <cell r="C4033" t="str">
            <v>Elim Equity Sdic                                            271094</v>
          </cell>
          <cell r="D4033">
            <v>0</v>
          </cell>
          <cell r="E4033">
            <v>-632263389.96000004</v>
          </cell>
          <cell r="F4033">
            <v>0</v>
          </cell>
          <cell r="G4033">
            <v>0</v>
          </cell>
          <cell r="H4033">
            <v>0</v>
          </cell>
          <cell r="I4033">
            <v>0</v>
          </cell>
          <cell r="J4033">
            <v>0</v>
          </cell>
          <cell r="K4033">
            <v>-632263389.96000004</v>
          </cell>
        </row>
        <row r="4034">
          <cell r="B4034">
            <v>272575</v>
          </cell>
          <cell r="C4034" t="str">
            <v>Capital                                                     272575</v>
          </cell>
          <cell r="D4034">
            <v>0</v>
          </cell>
          <cell r="E4034">
            <v>0</v>
          </cell>
          <cell r="F4034">
            <v>0</v>
          </cell>
          <cell r="G4034">
            <v>0</v>
          </cell>
          <cell r="H4034">
            <v>0</v>
          </cell>
          <cell r="I4034">
            <v>0</v>
          </cell>
          <cell r="J4034">
            <v>0</v>
          </cell>
          <cell r="K4034">
            <v>0</v>
          </cell>
        </row>
        <row r="4035">
          <cell r="B4035">
            <v>272580</v>
          </cell>
          <cell r="C4035" t="str">
            <v>Capital                                                     272580</v>
          </cell>
          <cell r="D4035">
            <v>0</v>
          </cell>
          <cell r="E4035">
            <v>0</v>
          </cell>
          <cell r="F4035">
            <v>0</v>
          </cell>
          <cell r="G4035">
            <v>0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</row>
        <row r="4036">
          <cell r="B4036">
            <v>272587</v>
          </cell>
          <cell r="C4036" t="str">
            <v>Capital - Sov Apex                                          272587</v>
          </cell>
          <cell r="D4036">
            <v>0</v>
          </cell>
          <cell r="E4036">
            <v>0</v>
          </cell>
          <cell r="F4036">
            <v>0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</row>
        <row r="4037">
          <cell r="B4037">
            <v>272589</v>
          </cell>
          <cell r="C4037" t="str">
            <v>Capital - Sov Asset Mgmt                                    272589</v>
          </cell>
          <cell r="D4037">
            <v>0</v>
          </cell>
          <cell r="E4037">
            <v>0</v>
          </cell>
          <cell r="F4037">
            <v>0</v>
          </cell>
          <cell r="G4037">
            <v>0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</row>
        <row r="4038">
          <cell r="B4038" t="str">
            <v>R_C24_3230</v>
          </cell>
          <cell r="C4038" t="str">
            <v>Common Stock                                                R_C24_3230</v>
          </cell>
          <cell r="D4038">
            <v>980</v>
          </cell>
          <cell r="E4038">
            <v>9798737062.9500008</v>
          </cell>
          <cell r="F4038">
            <v>3487703.44</v>
          </cell>
          <cell r="G4038">
            <v>0</v>
          </cell>
          <cell r="H4038">
            <v>-9049.57</v>
          </cell>
          <cell r="I4038">
            <v>3478653.87</v>
          </cell>
          <cell r="J4038">
            <v>-3478653.87</v>
          </cell>
          <cell r="K4038">
            <v>9798737062.9500008</v>
          </cell>
        </row>
        <row r="4039">
          <cell r="B4039">
            <v>271061</v>
          </cell>
          <cell r="C4039" t="str">
            <v>Apic                                                        271061</v>
          </cell>
          <cell r="D4039">
            <v>0</v>
          </cell>
          <cell r="E4039">
            <v>0</v>
          </cell>
          <cell r="F4039">
            <v>1440342257.77</v>
          </cell>
          <cell r="G4039">
            <v>0</v>
          </cell>
          <cell r="H4039">
            <v>3489061177.9400001</v>
          </cell>
          <cell r="I4039">
            <v>4929403435.71</v>
          </cell>
          <cell r="J4039">
            <v>-4929403435.71</v>
          </cell>
          <cell r="K4039">
            <v>0</v>
          </cell>
        </row>
        <row r="4040">
          <cell r="B4040">
            <v>271062</v>
          </cell>
          <cell r="C4040" t="str">
            <v>Closed Apic Subs                                            271062</v>
          </cell>
          <cell r="D4040">
            <v>0</v>
          </cell>
          <cell r="E4040">
            <v>0</v>
          </cell>
          <cell r="F4040">
            <v>0</v>
          </cell>
          <cell r="G4040">
            <v>0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</row>
        <row r="4041">
          <cell r="B4041">
            <v>271073</v>
          </cell>
          <cell r="C4041" t="str">
            <v>Apic - Punta Lima                                           271073</v>
          </cell>
          <cell r="D4041">
            <v>0</v>
          </cell>
          <cell r="E4041">
            <v>0</v>
          </cell>
          <cell r="F4041">
            <v>0</v>
          </cell>
          <cell r="G4041">
            <v>0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</row>
        <row r="4042">
          <cell r="B4042">
            <v>271080</v>
          </cell>
          <cell r="C4042" t="str">
            <v>Additionl Paid In Capital                                   271080</v>
          </cell>
          <cell r="D4042">
            <v>12854096347.18</v>
          </cell>
          <cell r="E4042">
            <v>4832978635.6799984</v>
          </cell>
          <cell r="F4042">
            <v>0</v>
          </cell>
          <cell r="G4042">
            <v>0</v>
          </cell>
          <cell r="H4042">
            <v>0</v>
          </cell>
          <cell r="I4042">
            <v>0</v>
          </cell>
          <cell r="J4042">
            <v>0</v>
          </cell>
          <cell r="K4042">
            <v>4832978635.6799984</v>
          </cell>
        </row>
        <row r="4043">
          <cell r="B4043">
            <v>271081</v>
          </cell>
          <cell r="C4043" t="str">
            <v>Additional Paid In Capita                                   271081</v>
          </cell>
          <cell r="D4043">
            <v>510000000</v>
          </cell>
          <cell r="E4043">
            <v>0</v>
          </cell>
          <cell r="F4043">
            <v>0</v>
          </cell>
          <cell r="G4043">
            <v>0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</row>
        <row r="4044">
          <cell r="B4044">
            <v>271086</v>
          </cell>
          <cell r="C4044" t="str">
            <v>Additional Paid In Cap                                      271086</v>
          </cell>
          <cell r="D4044">
            <v>-52999000</v>
          </cell>
          <cell r="E4044">
            <v>-52999000</v>
          </cell>
          <cell r="F4044">
            <v>0</v>
          </cell>
          <cell r="G4044">
            <v>0</v>
          </cell>
          <cell r="H4044">
            <v>0</v>
          </cell>
          <cell r="I4044">
            <v>0</v>
          </cell>
          <cell r="J4044">
            <v>0</v>
          </cell>
          <cell r="K4044">
            <v>-52999000</v>
          </cell>
        </row>
        <row r="4045">
          <cell r="B4045">
            <v>271164</v>
          </cell>
          <cell r="C4045" t="str">
            <v>Additional Pd In Capital                                    271164</v>
          </cell>
          <cell r="D4045">
            <v>0</v>
          </cell>
          <cell r="E4045">
            <v>0</v>
          </cell>
          <cell r="F4045">
            <v>0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</row>
        <row r="4046">
          <cell r="B4046">
            <v>271165</v>
          </cell>
          <cell r="C4046" t="str">
            <v>Add Paid In Cap Way Settl                                   271165</v>
          </cell>
          <cell r="D4046">
            <v>0</v>
          </cell>
          <cell r="E4046">
            <v>0</v>
          </cell>
          <cell r="F4046">
            <v>0</v>
          </cell>
          <cell r="G4046">
            <v>0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</row>
        <row r="4047">
          <cell r="B4047">
            <v>271177</v>
          </cell>
          <cell r="C4047" t="str">
            <v>Paid In Cap Iccrc                                           271177</v>
          </cell>
          <cell r="D4047">
            <v>0</v>
          </cell>
          <cell r="E4047">
            <v>0</v>
          </cell>
          <cell r="F4047">
            <v>0</v>
          </cell>
          <cell r="G4047">
            <v>0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</row>
        <row r="4048">
          <cell r="B4048">
            <v>271179</v>
          </cell>
          <cell r="C4048" t="str">
            <v>Paid In Cap Icb Bancorp                                     271179</v>
          </cell>
          <cell r="D4048">
            <v>0</v>
          </cell>
          <cell r="E4048">
            <v>0</v>
          </cell>
          <cell r="F4048">
            <v>0</v>
          </cell>
          <cell r="G4048">
            <v>0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</row>
        <row r="4049">
          <cell r="B4049">
            <v>271180</v>
          </cell>
          <cell r="C4049" t="str">
            <v>Additional Pd In Capital                                    271180</v>
          </cell>
          <cell r="D4049">
            <v>0</v>
          </cell>
          <cell r="E4049">
            <v>0</v>
          </cell>
          <cell r="F4049">
            <v>0</v>
          </cell>
          <cell r="G4049">
            <v>0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</row>
        <row r="4050">
          <cell r="B4050">
            <v>271200</v>
          </cell>
          <cell r="C4050" t="str">
            <v>Apic - Sov Bank                                             271200</v>
          </cell>
          <cell r="D4050">
            <v>0</v>
          </cell>
          <cell r="E4050">
            <v>0</v>
          </cell>
          <cell r="F4050">
            <v>0</v>
          </cell>
          <cell r="G4050">
            <v>0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</row>
        <row r="4051">
          <cell r="B4051">
            <v>271210</v>
          </cell>
          <cell r="C4051" t="str">
            <v>Apic - Sant Fin 2012-1                                      271210</v>
          </cell>
          <cell r="D4051">
            <v>0</v>
          </cell>
          <cell r="E4051">
            <v>0</v>
          </cell>
          <cell r="F4051">
            <v>0</v>
          </cell>
          <cell r="G4051">
            <v>0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</row>
        <row r="4052">
          <cell r="B4052">
            <v>271220</v>
          </cell>
          <cell r="C4052" t="str">
            <v>Apic - Sov Lease Hold                                       271220</v>
          </cell>
          <cell r="D4052">
            <v>0</v>
          </cell>
          <cell r="E4052">
            <v>0</v>
          </cell>
          <cell r="F4052">
            <v>0</v>
          </cell>
          <cell r="G4052">
            <v>0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</row>
        <row r="4053">
          <cell r="B4053">
            <v>291051</v>
          </cell>
          <cell r="C4053" t="str">
            <v>Closed Equity In Subsidiaries                               291051</v>
          </cell>
          <cell r="D4053">
            <v>0</v>
          </cell>
          <cell r="E4053">
            <v>0</v>
          </cell>
          <cell r="F4053">
            <v>0</v>
          </cell>
          <cell r="G4053">
            <v>0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</row>
        <row r="4054">
          <cell r="B4054" t="str">
            <v>R_C25_3839</v>
          </cell>
          <cell r="C4054" t="str">
            <v>Surplus                                                     R_C25_3839</v>
          </cell>
          <cell r="D4054">
            <v>13311097347.18</v>
          </cell>
          <cell r="E4054">
            <v>4779979635.6799965</v>
          </cell>
          <cell r="F4054">
            <v>1440342257.77</v>
          </cell>
          <cell r="G4054">
            <v>0</v>
          </cell>
          <cell r="H4054">
            <v>3489061177.9400001</v>
          </cell>
          <cell r="I4054">
            <v>4929403435.71</v>
          </cell>
          <cell r="J4054">
            <v>-4929403435.71</v>
          </cell>
          <cell r="K4054">
            <v>4779979635.6799965</v>
          </cell>
        </row>
        <row r="4055">
          <cell r="B4055">
            <v>270051</v>
          </cell>
          <cell r="C4055" t="str">
            <v>Closed Dividends Declare Py Earn                            270051</v>
          </cell>
          <cell r="D4055">
            <v>0</v>
          </cell>
          <cell r="E4055">
            <v>0</v>
          </cell>
          <cell r="F4055">
            <v>0</v>
          </cell>
          <cell r="G4055">
            <v>0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</row>
        <row r="4056">
          <cell r="B4056">
            <v>270053</v>
          </cell>
          <cell r="C4056" t="str">
            <v>Reit Dividends                                              270053</v>
          </cell>
          <cell r="D4056">
            <v>0</v>
          </cell>
          <cell r="E4056">
            <v>0</v>
          </cell>
          <cell r="F4056">
            <v>0</v>
          </cell>
          <cell r="G4056">
            <v>0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</row>
        <row r="4057">
          <cell r="B4057">
            <v>270060</v>
          </cell>
          <cell r="C4057" t="str">
            <v>Dividend Income                                             270060</v>
          </cell>
          <cell r="D4057">
            <v>0</v>
          </cell>
          <cell r="E4057">
            <v>0</v>
          </cell>
          <cell r="F4057">
            <v>0</v>
          </cell>
          <cell r="G4057">
            <v>0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</row>
        <row r="4058">
          <cell r="B4058">
            <v>270061</v>
          </cell>
          <cell r="C4058" t="str">
            <v>Dividends Payable                                           270061</v>
          </cell>
          <cell r="D4058">
            <v>0</v>
          </cell>
          <cell r="E4058">
            <v>0</v>
          </cell>
          <cell r="F4058">
            <v>-1890714695</v>
          </cell>
          <cell r="G4058">
            <v>0</v>
          </cell>
          <cell r="H4058">
            <v>1890714695</v>
          </cell>
          <cell r="I4058">
            <v>0</v>
          </cell>
          <cell r="J4058">
            <v>0</v>
          </cell>
          <cell r="K4058">
            <v>0</v>
          </cell>
        </row>
        <row r="4059">
          <cell r="B4059">
            <v>272000</v>
          </cell>
          <cell r="C4059" t="str">
            <v>Dividends Paid                                              272000</v>
          </cell>
          <cell r="D4059">
            <v>0</v>
          </cell>
          <cell r="E4059">
            <v>0</v>
          </cell>
          <cell r="F4059">
            <v>0</v>
          </cell>
          <cell r="G4059">
            <v>0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</row>
        <row r="4060">
          <cell r="B4060">
            <v>272001</v>
          </cell>
          <cell r="C4060" t="str">
            <v>Dividends Paid-Sov Fund                                     272001</v>
          </cell>
          <cell r="D4060">
            <v>0</v>
          </cell>
          <cell r="E4060">
            <v>0</v>
          </cell>
          <cell r="F4060">
            <v>0</v>
          </cell>
          <cell r="G4060">
            <v>0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</row>
        <row r="4061">
          <cell r="B4061">
            <v>289153</v>
          </cell>
          <cell r="C4061" t="str">
            <v>Cmbs Fas166 Status Change                                   289153</v>
          </cell>
          <cell r="D4061">
            <v>-3746801</v>
          </cell>
          <cell r="E4061">
            <v>-3746801</v>
          </cell>
          <cell r="F4061">
            <v>0</v>
          </cell>
          <cell r="G4061">
            <v>0</v>
          </cell>
          <cell r="H4061">
            <v>0</v>
          </cell>
          <cell r="I4061">
            <v>0</v>
          </cell>
          <cell r="J4061">
            <v>0</v>
          </cell>
          <cell r="K4061">
            <v>-3746801</v>
          </cell>
        </row>
        <row r="4062">
          <cell r="B4062">
            <v>290000</v>
          </cell>
          <cell r="C4062" t="str">
            <v>Prior Period Adjustment - Subs                              290000</v>
          </cell>
          <cell r="D4062">
            <v>2681.839999999851</v>
          </cell>
          <cell r="E4062">
            <v>2681.839999999851</v>
          </cell>
          <cell r="F4062">
            <v>0</v>
          </cell>
          <cell r="G4062">
            <v>0</v>
          </cell>
          <cell r="H4062">
            <v>0</v>
          </cell>
          <cell r="I4062">
            <v>0</v>
          </cell>
          <cell r="J4062">
            <v>0</v>
          </cell>
          <cell r="K4062">
            <v>2681.839999999851</v>
          </cell>
        </row>
        <row r="4063">
          <cell r="B4063">
            <v>290020</v>
          </cell>
          <cell r="C4063" t="str">
            <v>Retained Earnings                                           290020</v>
          </cell>
          <cell r="D4063">
            <v>0</v>
          </cell>
          <cell r="E4063">
            <v>153416682.38999999</v>
          </cell>
          <cell r="F4063">
            <v>0</v>
          </cell>
          <cell r="G4063">
            <v>0</v>
          </cell>
          <cell r="H4063">
            <v>0</v>
          </cell>
          <cell r="I4063">
            <v>0</v>
          </cell>
          <cell r="J4063">
            <v>0</v>
          </cell>
          <cell r="K4063">
            <v>153416682.38999999</v>
          </cell>
        </row>
        <row r="4064">
          <cell r="B4064">
            <v>291050</v>
          </cell>
          <cell r="C4064" t="str">
            <v>Ik Result Closing Balance                                   291050</v>
          </cell>
          <cell r="D4064">
            <v>-722860064.44999921</v>
          </cell>
          <cell r="E4064">
            <v>832476877.70000076</v>
          </cell>
          <cell r="F4064">
            <v>6047942342.9899998</v>
          </cell>
          <cell r="G4064">
            <v>-40290400.079999998</v>
          </cell>
          <cell r="H4064">
            <v>-6007651942.9099998</v>
          </cell>
          <cell r="I4064">
            <v>0</v>
          </cell>
          <cell r="J4064">
            <v>0</v>
          </cell>
          <cell r="K4064">
            <v>832476877.70000076</v>
          </cell>
        </row>
        <row r="4065">
          <cell r="B4065">
            <v>291055</v>
          </cell>
          <cell r="C4065" t="str">
            <v>Rest Retained Earning -                                     291055</v>
          </cell>
          <cell r="D4065">
            <v>1188436.99</v>
          </cell>
          <cell r="E4065">
            <v>0</v>
          </cell>
          <cell r="F4065">
            <v>0</v>
          </cell>
          <cell r="G4065">
            <v>0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</row>
        <row r="4066">
          <cell r="B4066">
            <v>291056</v>
          </cell>
          <cell r="C4066" t="str">
            <v>Retained Earnings                                           291056</v>
          </cell>
          <cell r="D4066">
            <v>110437896.95999999</v>
          </cell>
          <cell r="E4066">
            <v>110437896.95999999</v>
          </cell>
          <cell r="F4066">
            <v>0</v>
          </cell>
          <cell r="G4066">
            <v>0</v>
          </cell>
          <cell r="H4066">
            <v>0</v>
          </cell>
          <cell r="I4066">
            <v>0</v>
          </cell>
          <cell r="J4066">
            <v>0</v>
          </cell>
          <cell r="K4066">
            <v>110437896.95999999</v>
          </cell>
        </row>
        <row r="4067">
          <cell r="B4067">
            <v>291057</v>
          </cell>
          <cell r="C4067" t="str">
            <v>Retained Earnings                                           291057</v>
          </cell>
          <cell r="D4067">
            <v>0.35</v>
          </cell>
          <cell r="E4067">
            <v>0.35</v>
          </cell>
          <cell r="F4067">
            <v>0</v>
          </cell>
          <cell r="G4067">
            <v>0</v>
          </cell>
          <cell r="H4067">
            <v>0</v>
          </cell>
          <cell r="I4067">
            <v>0</v>
          </cell>
          <cell r="J4067">
            <v>0</v>
          </cell>
          <cell r="K4067">
            <v>0.35</v>
          </cell>
        </row>
        <row r="4068">
          <cell r="B4068">
            <v>291069</v>
          </cell>
          <cell r="C4068" t="str">
            <v>Elim Undiv Profit Co 7756                                   291069</v>
          </cell>
          <cell r="D4068">
            <v>-18858.97</v>
          </cell>
          <cell r="E4068">
            <v>-18858.97</v>
          </cell>
          <cell r="F4068">
            <v>0</v>
          </cell>
          <cell r="G4068">
            <v>0</v>
          </cell>
          <cell r="H4068">
            <v>0</v>
          </cell>
          <cell r="I4068">
            <v>0</v>
          </cell>
          <cell r="J4068">
            <v>0</v>
          </cell>
          <cell r="K4068">
            <v>-18858.97</v>
          </cell>
        </row>
        <row r="4069">
          <cell r="B4069">
            <v>291070</v>
          </cell>
          <cell r="C4069" t="str">
            <v>Elimin Cbl Undiv Pro 7734                                   291070</v>
          </cell>
          <cell r="D4069">
            <v>26102.94</v>
          </cell>
          <cell r="E4069">
            <v>26102.94</v>
          </cell>
          <cell r="F4069">
            <v>0</v>
          </cell>
          <cell r="G4069">
            <v>0</v>
          </cell>
          <cell r="H4069">
            <v>0</v>
          </cell>
          <cell r="I4069">
            <v>0</v>
          </cell>
          <cell r="J4069">
            <v>0</v>
          </cell>
          <cell r="K4069">
            <v>26102.94</v>
          </cell>
        </row>
        <row r="4070">
          <cell r="B4070">
            <v>291071</v>
          </cell>
          <cell r="C4070" t="str">
            <v>Elim Way Serv Undiv P7754                                   291071</v>
          </cell>
          <cell r="D4070">
            <v>0</v>
          </cell>
          <cell r="E4070">
            <v>-93313.27</v>
          </cell>
          <cell r="F4070">
            <v>0</v>
          </cell>
          <cell r="G4070">
            <v>0</v>
          </cell>
          <cell r="H4070">
            <v>0</v>
          </cell>
          <cell r="I4070">
            <v>0</v>
          </cell>
          <cell r="J4070">
            <v>0</v>
          </cell>
          <cell r="K4070">
            <v>-93313.27</v>
          </cell>
        </row>
        <row r="4071">
          <cell r="B4071">
            <v>291072</v>
          </cell>
          <cell r="C4071" t="str">
            <v>Elim Way Broker U Pro7751                                   291072</v>
          </cell>
          <cell r="D4071">
            <v>0</v>
          </cell>
          <cell r="E4071">
            <v>-218914.21</v>
          </cell>
          <cell r="F4071">
            <v>0</v>
          </cell>
          <cell r="G4071">
            <v>0</v>
          </cell>
          <cell r="H4071">
            <v>0</v>
          </cell>
          <cell r="I4071">
            <v>0</v>
          </cell>
          <cell r="J4071">
            <v>0</v>
          </cell>
          <cell r="K4071">
            <v>-218914.21</v>
          </cell>
        </row>
        <row r="4072">
          <cell r="B4072">
            <v>291073</v>
          </cell>
          <cell r="C4072" t="str">
            <v>Elim Way Insur Un Pro7752                                   291073</v>
          </cell>
          <cell r="D4072">
            <v>0</v>
          </cell>
          <cell r="E4072">
            <v>20248849.07</v>
          </cell>
          <cell r="F4072">
            <v>0</v>
          </cell>
          <cell r="G4072">
            <v>0</v>
          </cell>
          <cell r="H4072">
            <v>0</v>
          </cell>
          <cell r="I4072">
            <v>0</v>
          </cell>
          <cell r="J4072">
            <v>0</v>
          </cell>
          <cell r="K4072">
            <v>20248849.07</v>
          </cell>
        </row>
        <row r="4073">
          <cell r="B4073">
            <v>291075</v>
          </cell>
          <cell r="C4073" t="str">
            <v>Elim Way Benefit Un P7750                                   291075</v>
          </cell>
          <cell r="D4073">
            <v>0</v>
          </cell>
          <cell r="E4073">
            <v>14873.33</v>
          </cell>
          <cell r="F4073">
            <v>0</v>
          </cell>
          <cell r="G4073">
            <v>0</v>
          </cell>
          <cell r="H4073">
            <v>0</v>
          </cell>
          <cell r="I4073">
            <v>0</v>
          </cell>
          <cell r="J4073">
            <v>0</v>
          </cell>
          <cell r="K4073">
            <v>14873.33</v>
          </cell>
        </row>
        <row r="4074">
          <cell r="B4074">
            <v>291080</v>
          </cell>
          <cell r="C4074" t="str">
            <v>Undivided Profit Fe Capit                                   291080</v>
          </cell>
          <cell r="D4074">
            <v>-480541.1</v>
          </cell>
          <cell r="E4074">
            <v>-480541.1</v>
          </cell>
          <cell r="F4074">
            <v>0</v>
          </cell>
          <cell r="G4074">
            <v>0</v>
          </cell>
          <cell r="H4074">
            <v>0</v>
          </cell>
          <cell r="I4074">
            <v>0</v>
          </cell>
          <cell r="J4074">
            <v>0</v>
          </cell>
          <cell r="K4074">
            <v>-480541.1</v>
          </cell>
        </row>
        <row r="4075">
          <cell r="B4075">
            <v>291081</v>
          </cell>
          <cell r="C4075" t="str">
            <v>Undivided Profit Fe Secur                                   291081</v>
          </cell>
          <cell r="D4075">
            <v>-70337929.760000005</v>
          </cell>
          <cell r="E4075">
            <v>-70337929.760000005</v>
          </cell>
          <cell r="F4075">
            <v>0</v>
          </cell>
          <cell r="G4075">
            <v>0</v>
          </cell>
          <cell r="H4075">
            <v>0</v>
          </cell>
          <cell r="I4075">
            <v>0</v>
          </cell>
          <cell r="J4075">
            <v>0</v>
          </cell>
          <cell r="K4075">
            <v>-70337929.760000005</v>
          </cell>
        </row>
        <row r="4076">
          <cell r="B4076">
            <v>291089</v>
          </cell>
          <cell r="C4076" t="str">
            <v>Elimin Equity Sdfi                                          291089</v>
          </cell>
          <cell r="D4076">
            <v>139391779.34999999</v>
          </cell>
          <cell r="E4076">
            <v>139391779.34999999</v>
          </cell>
          <cell r="F4076">
            <v>0</v>
          </cell>
          <cell r="G4076">
            <v>0</v>
          </cell>
          <cell r="H4076">
            <v>0</v>
          </cell>
          <cell r="I4076">
            <v>0</v>
          </cell>
          <cell r="J4076">
            <v>0</v>
          </cell>
          <cell r="K4076">
            <v>139391779.34999999</v>
          </cell>
        </row>
        <row r="4077">
          <cell r="B4077">
            <v>291090</v>
          </cell>
          <cell r="C4077" t="str">
            <v>Retained Earnings                                           291090</v>
          </cell>
          <cell r="D4077">
            <v>-53540.65</v>
          </cell>
          <cell r="E4077">
            <v>-53540.65</v>
          </cell>
          <cell r="F4077">
            <v>0</v>
          </cell>
          <cell r="G4077">
            <v>0</v>
          </cell>
          <cell r="H4077">
            <v>0</v>
          </cell>
          <cell r="I4077">
            <v>0</v>
          </cell>
          <cell r="J4077">
            <v>0</v>
          </cell>
          <cell r="K4077">
            <v>-53540.65</v>
          </cell>
        </row>
        <row r="4078">
          <cell r="B4078">
            <v>291091</v>
          </cell>
          <cell r="C4078" t="str">
            <v>Elim Equity 201 Abstract                                    291091</v>
          </cell>
          <cell r="D4078">
            <v>611616102.33000004</v>
          </cell>
          <cell r="E4078">
            <v>611616102.33000004</v>
          </cell>
          <cell r="F4078">
            <v>0</v>
          </cell>
          <cell r="G4078">
            <v>0</v>
          </cell>
          <cell r="H4078">
            <v>0</v>
          </cell>
          <cell r="I4078">
            <v>0</v>
          </cell>
          <cell r="J4078">
            <v>0</v>
          </cell>
          <cell r="K4078">
            <v>611616102.33000004</v>
          </cell>
        </row>
        <row r="4079">
          <cell r="B4079">
            <v>291092</v>
          </cell>
          <cell r="C4079" t="str">
            <v>Elim Equity Reit Holdings                                   291092</v>
          </cell>
          <cell r="D4079">
            <v>-399083174.52999997</v>
          </cell>
          <cell r="E4079">
            <v>-399083174.52999997</v>
          </cell>
          <cell r="F4079">
            <v>0</v>
          </cell>
          <cell r="G4079">
            <v>0</v>
          </cell>
          <cell r="H4079">
            <v>0</v>
          </cell>
          <cell r="I4079">
            <v>0</v>
          </cell>
          <cell r="J4079">
            <v>0</v>
          </cell>
          <cell r="K4079">
            <v>-399083174.52999997</v>
          </cell>
        </row>
        <row r="4080">
          <cell r="B4080">
            <v>291093</v>
          </cell>
          <cell r="C4080" t="str">
            <v>Elim Equity Cap Trust                                       291093</v>
          </cell>
          <cell r="D4080">
            <v>0</v>
          </cell>
          <cell r="E4080">
            <v>-36589737.060000002</v>
          </cell>
          <cell r="F4080">
            <v>0</v>
          </cell>
          <cell r="G4080">
            <v>0</v>
          </cell>
          <cell r="H4080">
            <v>0</v>
          </cell>
          <cell r="I4080">
            <v>0</v>
          </cell>
          <cell r="J4080">
            <v>0</v>
          </cell>
          <cell r="K4080">
            <v>-36589737.060000002</v>
          </cell>
        </row>
        <row r="4081">
          <cell r="B4081">
            <v>291094</v>
          </cell>
          <cell r="C4081" t="str">
            <v>Elim Equity Sdic                                            291094</v>
          </cell>
          <cell r="D4081">
            <v>0</v>
          </cell>
          <cell r="E4081">
            <v>3867004.78</v>
          </cell>
          <cell r="F4081">
            <v>0</v>
          </cell>
          <cell r="G4081">
            <v>0</v>
          </cell>
          <cell r="H4081">
            <v>0</v>
          </cell>
          <cell r="I4081">
            <v>0</v>
          </cell>
          <cell r="J4081">
            <v>0</v>
          </cell>
          <cell r="K4081">
            <v>3867004.78</v>
          </cell>
        </row>
        <row r="4082">
          <cell r="B4082">
            <v>291095</v>
          </cell>
          <cell r="C4082" t="str">
            <v>Elim Equity Sdec                                            291095</v>
          </cell>
          <cell r="D4082">
            <v>0</v>
          </cell>
          <cell r="E4082">
            <v>13043690.539999999</v>
          </cell>
          <cell r="F4082">
            <v>0</v>
          </cell>
          <cell r="G4082">
            <v>0</v>
          </cell>
          <cell r="H4082">
            <v>0</v>
          </cell>
          <cell r="I4082">
            <v>0</v>
          </cell>
          <cell r="J4082">
            <v>0</v>
          </cell>
          <cell r="K4082">
            <v>13043690.539999999</v>
          </cell>
        </row>
        <row r="4083">
          <cell r="B4083">
            <v>291096</v>
          </cell>
          <cell r="C4083" t="str">
            <v>Elim Equity First Lancast                                   291096</v>
          </cell>
          <cell r="D4083">
            <v>16523662.49</v>
          </cell>
          <cell r="E4083">
            <v>16523662.49</v>
          </cell>
          <cell r="F4083">
            <v>0</v>
          </cell>
          <cell r="G4083">
            <v>0</v>
          </cell>
          <cell r="H4083">
            <v>0</v>
          </cell>
          <cell r="I4083">
            <v>0</v>
          </cell>
          <cell r="J4083">
            <v>0</v>
          </cell>
          <cell r="K4083">
            <v>16523662.49</v>
          </cell>
        </row>
        <row r="4084">
          <cell r="B4084">
            <v>999940</v>
          </cell>
          <cell r="C4084" t="str">
            <v>Class Summary                                               999940</v>
          </cell>
          <cell r="D4084">
            <v>0</v>
          </cell>
          <cell r="E4084">
            <v>0</v>
          </cell>
          <cell r="F4084">
            <v>0</v>
          </cell>
          <cell r="G4084">
            <v>0</v>
          </cell>
          <cell r="H4084">
            <v>0</v>
          </cell>
          <cell r="I4084">
            <v>0</v>
          </cell>
          <cell r="J4084">
            <v>0</v>
          </cell>
          <cell r="K4084">
            <v>0</v>
          </cell>
        </row>
        <row r="4085">
          <cell r="B4085">
            <v>999950</v>
          </cell>
          <cell r="C4085" t="str">
            <v>Class Summary                                               999950</v>
          </cell>
          <cell r="D4085">
            <v>0</v>
          </cell>
          <cell r="E4085">
            <v>0</v>
          </cell>
          <cell r="F4085">
            <v>0</v>
          </cell>
          <cell r="G4085">
            <v>0</v>
          </cell>
          <cell r="H4085">
            <v>0</v>
          </cell>
          <cell r="I4085">
            <v>0</v>
          </cell>
          <cell r="J4085">
            <v>0</v>
          </cell>
          <cell r="K4085">
            <v>0</v>
          </cell>
        </row>
        <row r="4086">
          <cell r="B4086">
            <v>999960</v>
          </cell>
          <cell r="C4086" t="str">
            <v>Class Summary                                               999960</v>
          </cell>
          <cell r="D4086">
            <v>0</v>
          </cell>
          <cell r="E4086">
            <v>0</v>
          </cell>
          <cell r="F4086">
            <v>0</v>
          </cell>
          <cell r="G4086">
            <v>0</v>
          </cell>
          <cell r="H4086">
            <v>0</v>
          </cell>
          <cell r="I4086">
            <v>0</v>
          </cell>
          <cell r="J4086">
            <v>0</v>
          </cell>
          <cell r="K4086">
            <v>0</v>
          </cell>
        </row>
        <row r="4087">
          <cell r="B4087">
            <v>999970</v>
          </cell>
          <cell r="C4087" t="str">
            <v>Class Summary                                               999970</v>
          </cell>
          <cell r="D4087">
            <v>0</v>
          </cell>
          <cell r="E4087">
            <v>0</v>
          </cell>
          <cell r="F4087">
            <v>0</v>
          </cell>
          <cell r="G4087">
            <v>0</v>
          </cell>
          <cell r="H4087">
            <v>0</v>
          </cell>
          <cell r="I4087">
            <v>0</v>
          </cell>
          <cell r="J4087">
            <v>0</v>
          </cell>
          <cell r="K4087">
            <v>0</v>
          </cell>
        </row>
        <row r="4088">
          <cell r="B4088">
            <v>999980</v>
          </cell>
          <cell r="C4088" t="str">
            <v>Class Summary                                               999980</v>
          </cell>
          <cell r="D4088">
            <v>0</v>
          </cell>
          <cell r="E4088">
            <v>0</v>
          </cell>
          <cell r="F4088">
            <v>0</v>
          </cell>
          <cell r="G4088">
            <v>0</v>
          </cell>
          <cell r="H4088">
            <v>0</v>
          </cell>
          <cell r="I4088">
            <v>0</v>
          </cell>
          <cell r="J4088">
            <v>0</v>
          </cell>
          <cell r="K4088">
            <v>0</v>
          </cell>
        </row>
        <row r="4089">
          <cell r="B4089">
            <v>999990</v>
          </cell>
          <cell r="C4089" t="str">
            <v>Summary All Inc And Exp Accounts                            999990</v>
          </cell>
          <cell r="D4089">
            <v>78801527.050000012</v>
          </cell>
          <cell r="E4089">
            <v>1604905300.03</v>
          </cell>
          <cell r="F4089">
            <v>81465832.700000003</v>
          </cell>
          <cell r="G4089">
            <v>40290400.079999998</v>
          </cell>
          <cell r="H4089">
            <v>43238495.409999996</v>
          </cell>
          <cell r="I4089">
            <v>164994728.19</v>
          </cell>
          <cell r="J4089">
            <v>0</v>
          </cell>
          <cell r="K4089">
            <v>1769900028.22</v>
          </cell>
        </row>
        <row r="4090">
          <cell r="B4090">
            <v>271063</v>
          </cell>
          <cell r="C4090" t="str">
            <v>Apic - Stock Comp                                           271063</v>
          </cell>
          <cell r="D4090">
            <v>0</v>
          </cell>
          <cell r="E4090">
            <v>0</v>
          </cell>
          <cell r="F4090">
            <v>106733170.58</v>
          </cell>
          <cell r="G4090">
            <v>0</v>
          </cell>
          <cell r="H4090">
            <v>24265947.620000001</v>
          </cell>
          <cell r="I4090">
            <v>130999118.2</v>
          </cell>
          <cell r="J4090">
            <v>-130999118.2</v>
          </cell>
          <cell r="K4090">
            <v>0</v>
          </cell>
        </row>
        <row r="4091">
          <cell r="B4091">
            <v>270063</v>
          </cell>
          <cell r="C4091" t="str">
            <v>Apic Subs                                                   270063</v>
          </cell>
          <cell r="D4091">
            <v>0</v>
          </cell>
          <cell r="E4091">
            <v>0</v>
          </cell>
          <cell r="F4091">
            <v>50068487.219999999</v>
          </cell>
          <cell r="G4091">
            <v>0</v>
          </cell>
          <cell r="H4091">
            <v>-50068487.219999999</v>
          </cell>
          <cell r="I4091">
            <v>0</v>
          </cell>
          <cell r="J4091">
            <v>0</v>
          </cell>
          <cell r="K4091">
            <v>0</v>
          </cell>
        </row>
        <row r="4092">
          <cell r="B4092">
            <v>270064</v>
          </cell>
          <cell r="C4092" t="str">
            <v>Equity In Subsidiaries                                      270064</v>
          </cell>
          <cell r="D4092">
            <v>0</v>
          </cell>
          <cell r="E4092">
            <v>0</v>
          </cell>
          <cell r="F4092">
            <v>-2930541757.9699998</v>
          </cell>
          <cell r="G4092">
            <v>0</v>
          </cell>
          <cell r="H4092">
            <v>2930541757.9699998</v>
          </cell>
          <cell r="I4092">
            <v>0</v>
          </cell>
          <cell r="J4092">
            <v>0</v>
          </cell>
          <cell r="K4092">
            <v>0</v>
          </cell>
        </row>
        <row r="4093">
          <cell r="B4093" t="str">
            <v>R_C26a_3632</v>
          </cell>
          <cell r="C4093" t="str">
            <v>Retained Earnings                                           R_C26a_3632</v>
          </cell>
          <cell r="D4093">
            <v>-238592720.16000083</v>
          </cell>
          <cell r="E4093">
            <v>2995348693.5499983</v>
          </cell>
          <cell r="F4093">
            <v>1464953380.52</v>
          </cell>
          <cell r="G4093">
            <v>0</v>
          </cell>
          <cell r="H4093">
            <v>-1168959534.1300001</v>
          </cell>
          <cell r="I4093">
            <v>295993846.38999987</v>
          </cell>
          <cell r="J4093">
            <v>-130999118.2</v>
          </cell>
          <cell r="K4093">
            <v>3160343421.7399988</v>
          </cell>
        </row>
        <row r="4094">
          <cell r="B4094">
            <v>289030</v>
          </cell>
          <cell r="C4094" t="str">
            <v>Unrealized Gain/Loss                                        289030</v>
          </cell>
          <cell r="D4094">
            <v>-196940275.69999999</v>
          </cell>
          <cell r="E4094">
            <v>-196940275.70000005</v>
          </cell>
          <cell r="F4094">
            <v>0</v>
          </cell>
          <cell r="G4094">
            <v>0</v>
          </cell>
          <cell r="H4094">
            <v>0</v>
          </cell>
          <cell r="I4094">
            <v>0</v>
          </cell>
          <cell r="J4094">
            <v>0</v>
          </cell>
          <cell r="K4094">
            <v>-196940275.70000005</v>
          </cell>
        </row>
        <row r="4095">
          <cell r="B4095">
            <v>289038</v>
          </cell>
          <cell r="C4095" t="str">
            <v>Unreal G/L Alloc Pre Icb                                    289038</v>
          </cell>
          <cell r="D4095">
            <v>0</v>
          </cell>
          <cell r="E4095">
            <v>0</v>
          </cell>
          <cell r="F4095">
            <v>0</v>
          </cell>
          <cell r="G4095">
            <v>0</v>
          </cell>
          <cell r="H4095">
            <v>0</v>
          </cell>
          <cell r="I4095">
            <v>0</v>
          </cell>
          <cell r="J4095">
            <v>0</v>
          </cell>
          <cell r="K4095">
            <v>0</v>
          </cell>
        </row>
        <row r="4096">
          <cell r="B4096">
            <v>289041</v>
          </cell>
          <cell r="C4096" t="str">
            <v>Unreal Gain/Loss Lux Inv                                    289041</v>
          </cell>
          <cell r="D4096">
            <v>8760768.0700000003</v>
          </cell>
          <cell r="E4096">
            <v>8760768.0700000022</v>
          </cell>
          <cell r="F4096">
            <v>0</v>
          </cell>
          <cell r="G4096">
            <v>0</v>
          </cell>
          <cell r="H4096">
            <v>0</v>
          </cell>
          <cell r="I4096">
            <v>0</v>
          </cell>
          <cell r="J4096">
            <v>0</v>
          </cell>
          <cell r="K4096">
            <v>8760768.0700000022</v>
          </cell>
        </row>
        <row r="4097">
          <cell r="B4097">
            <v>289100</v>
          </cell>
          <cell r="C4097" t="str">
            <v>Unrec Gn/Ls Cf Irs -Treas                                   289100</v>
          </cell>
          <cell r="D4097">
            <v>-29678535.109999999</v>
          </cell>
          <cell r="E4097">
            <v>-29678535.109999999</v>
          </cell>
          <cell r="F4097">
            <v>0</v>
          </cell>
          <cell r="G4097">
            <v>0</v>
          </cell>
          <cell r="H4097">
            <v>0</v>
          </cell>
          <cell r="I4097">
            <v>0</v>
          </cell>
          <cell r="J4097">
            <v>0</v>
          </cell>
          <cell r="K4097">
            <v>-29678535.109999999</v>
          </cell>
        </row>
        <row r="4098">
          <cell r="B4098">
            <v>289101</v>
          </cell>
          <cell r="C4098" t="str">
            <v>Unrec G/L Cf Irs Treas Ma                                   289101</v>
          </cell>
          <cell r="D4098">
            <v>-5699507.5300000003</v>
          </cell>
          <cell r="E4098">
            <v>-5699507.5300000012</v>
          </cell>
          <cell r="F4098">
            <v>0</v>
          </cell>
          <cell r="G4098">
            <v>0</v>
          </cell>
          <cell r="H4098">
            <v>0</v>
          </cell>
          <cell r="I4098">
            <v>0</v>
          </cell>
          <cell r="J4098">
            <v>0</v>
          </cell>
          <cell r="K4098">
            <v>-5699507.5300000012</v>
          </cell>
        </row>
        <row r="4099">
          <cell r="B4099">
            <v>289102</v>
          </cell>
          <cell r="C4099" t="str">
            <v>Unreal Fed Tax Cf Irs                                       289102</v>
          </cell>
          <cell r="D4099">
            <v>13632629.199999999</v>
          </cell>
          <cell r="E4099">
            <v>13632629.199999999</v>
          </cell>
          <cell r="F4099">
            <v>0</v>
          </cell>
          <cell r="G4099">
            <v>0</v>
          </cell>
          <cell r="H4099">
            <v>2463199</v>
          </cell>
          <cell r="I4099">
            <v>2463199</v>
          </cell>
          <cell r="J4099">
            <v>0</v>
          </cell>
          <cell r="K4099">
            <v>16095828.199999999</v>
          </cell>
        </row>
        <row r="4100">
          <cell r="B4100">
            <v>289107</v>
          </cell>
          <cell r="C4100" t="str">
            <v>Treas-Cf Def Swap                                           289107</v>
          </cell>
          <cell r="D4100">
            <v>0</v>
          </cell>
          <cell r="E4100">
            <v>0</v>
          </cell>
          <cell r="F4100">
            <v>0</v>
          </cell>
          <cell r="G4100">
            <v>0</v>
          </cell>
          <cell r="H4100">
            <v>0</v>
          </cell>
          <cell r="I4100">
            <v>0</v>
          </cell>
          <cell r="J4100">
            <v>0</v>
          </cell>
          <cell r="K4100">
            <v>0</v>
          </cell>
        </row>
        <row r="4101">
          <cell r="B4101">
            <v>289108</v>
          </cell>
          <cell r="C4101" t="str">
            <v>Treas-Cf Def Swap-Ma                                        289108</v>
          </cell>
          <cell r="D4101">
            <v>0</v>
          </cell>
          <cell r="E4101">
            <v>0</v>
          </cell>
          <cell r="F4101">
            <v>0</v>
          </cell>
          <cell r="G4101">
            <v>0</v>
          </cell>
          <cell r="H4101">
            <v>0</v>
          </cell>
          <cell r="I4101">
            <v>0</v>
          </cell>
          <cell r="J4101">
            <v>0</v>
          </cell>
          <cell r="K4101">
            <v>0</v>
          </cell>
        </row>
        <row r="4102">
          <cell r="B4102">
            <v>289109</v>
          </cell>
          <cell r="C4102" t="str">
            <v>Treas-Cfdefsw San-Fed Tax                                   289109</v>
          </cell>
          <cell r="D4102">
            <v>4852.2</v>
          </cell>
          <cell r="E4102">
            <v>4852.1999999999989</v>
          </cell>
          <cell r="F4102">
            <v>0</v>
          </cell>
          <cell r="G4102">
            <v>0</v>
          </cell>
          <cell r="H4102">
            <v>0</v>
          </cell>
          <cell r="I4102">
            <v>0</v>
          </cell>
          <cell r="J4102">
            <v>0</v>
          </cell>
          <cell r="K4102">
            <v>4852.1999999999989</v>
          </cell>
        </row>
        <row r="4103">
          <cell r="B4103">
            <v>289110</v>
          </cell>
          <cell r="C4103" t="str">
            <v>Gross Value Cf Hedge                                        289110</v>
          </cell>
          <cell r="D4103">
            <v>0</v>
          </cell>
          <cell r="E4103">
            <v>0</v>
          </cell>
          <cell r="F4103">
            <v>-2820339.05</v>
          </cell>
          <cell r="G4103">
            <v>0</v>
          </cell>
          <cell r="H4103">
            <v>4356157.67</v>
          </cell>
          <cell r="I4103">
            <v>1535818.62</v>
          </cell>
          <cell r="J4103">
            <v>0</v>
          </cell>
          <cell r="K4103">
            <v>1535818.62</v>
          </cell>
        </row>
        <row r="4104">
          <cell r="B4104">
            <v>289111</v>
          </cell>
          <cell r="C4104" t="str">
            <v>Tax Effect Cf Hedge                                         289111</v>
          </cell>
          <cell r="D4104">
            <v>0</v>
          </cell>
          <cell r="E4104">
            <v>0</v>
          </cell>
          <cell r="F4104">
            <v>1042560.88</v>
          </cell>
          <cell r="G4104">
            <v>0</v>
          </cell>
          <cell r="H4104">
            <v>-1613847.5</v>
          </cell>
          <cell r="I4104">
            <v>-571286.62</v>
          </cell>
          <cell r="J4104">
            <v>0</v>
          </cell>
          <cell r="K4104">
            <v>-571286.62</v>
          </cell>
        </row>
        <row r="4105">
          <cell r="B4105">
            <v>289112</v>
          </cell>
          <cell r="C4105" t="str">
            <v>Pre_Issuance Hedge                                          289112</v>
          </cell>
          <cell r="D4105">
            <v>0</v>
          </cell>
          <cell r="E4105">
            <v>0</v>
          </cell>
          <cell r="F4105">
            <v>-1984000</v>
          </cell>
          <cell r="G4105">
            <v>0</v>
          </cell>
          <cell r="H4105">
            <v>1984000</v>
          </cell>
          <cell r="I4105">
            <v>0</v>
          </cell>
          <cell r="J4105">
            <v>0</v>
          </cell>
          <cell r="K4105">
            <v>0</v>
          </cell>
        </row>
        <row r="4106">
          <cell r="B4106">
            <v>289113</v>
          </cell>
          <cell r="C4106" t="str">
            <v>Acc Amort Pre-Issue Hedge                                   289113</v>
          </cell>
          <cell r="D4106">
            <v>0</v>
          </cell>
          <cell r="E4106">
            <v>0</v>
          </cell>
          <cell r="F4106">
            <v>1984000</v>
          </cell>
          <cell r="G4106">
            <v>0</v>
          </cell>
          <cell r="H4106">
            <v>-1984000</v>
          </cell>
          <cell r="I4106">
            <v>0</v>
          </cell>
          <cell r="J4106">
            <v>0</v>
          </cell>
          <cell r="K4106">
            <v>0</v>
          </cell>
        </row>
        <row r="4107">
          <cell r="B4107">
            <v>289115</v>
          </cell>
          <cell r="C4107" t="str">
            <v>Oci Unreal G/L Bond Talf                                    289115</v>
          </cell>
          <cell r="D4107">
            <v>0</v>
          </cell>
          <cell r="E4107">
            <v>0</v>
          </cell>
          <cell r="F4107">
            <v>0</v>
          </cell>
          <cell r="G4107">
            <v>0</v>
          </cell>
          <cell r="H4107">
            <v>0</v>
          </cell>
          <cell r="I4107">
            <v>0</v>
          </cell>
          <cell r="J4107">
            <v>0</v>
          </cell>
          <cell r="K4107">
            <v>0</v>
          </cell>
        </row>
        <row r="4108">
          <cell r="B4108">
            <v>289116</v>
          </cell>
          <cell r="C4108" t="str">
            <v>Oci Unreal G/L Bond Other                                   289116</v>
          </cell>
          <cell r="D4108">
            <v>0</v>
          </cell>
          <cell r="E4108">
            <v>0</v>
          </cell>
          <cell r="F4108">
            <v>0</v>
          </cell>
          <cell r="G4108">
            <v>0</v>
          </cell>
          <cell r="H4108">
            <v>0</v>
          </cell>
          <cell r="I4108">
            <v>0</v>
          </cell>
          <cell r="J4108">
            <v>0</v>
          </cell>
          <cell r="K4108">
            <v>0</v>
          </cell>
        </row>
        <row r="4109">
          <cell r="B4109">
            <v>289117</v>
          </cell>
          <cell r="C4109" t="str">
            <v>Oci Unr G/L Bd Tax Talf                                     289117</v>
          </cell>
          <cell r="D4109">
            <v>0</v>
          </cell>
          <cell r="E4109">
            <v>0</v>
          </cell>
          <cell r="F4109">
            <v>0</v>
          </cell>
          <cell r="G4109">
            <v>0</v>
          </cell>
          <cell r="H4109">
            <v>0</v>
          </cell>
          <cell r="I4109">
            <v>0</v>
          </cell>
          <cell r="J4109">
            <v>0</v>
          </cell>
          <cell r="K4109">
            <v>0</v>
          </cell>
        </row>
        <row r="4110">
          <cell r="B4110">
            <v>289118</v>
          </cell>
          <cell r="C4110" t="str">
            <v>Oci Unr G/L Bd Tax Other                                    289118</v>
          </cell>
          <cell r="D4110">
            <v>0</v>
          </cell>
          <cell r="E4110">
            <v>0</v>
          </cell>
          <cell r="F4110">
            <v>0</v>
          </cell>
          <cell r="G4110">
            <v>0</v>
          </cell>
          <cell r="H4110">
            <v>0</v>
          </cell>
          <cell r="I4110">
            <v>0</v>
          </cell>
          <cell r="J4110">
            <v>0</v>
          </cell>
          <cell r="K4110">
            <v>0</v>
          </cell>
        </row>
        <row r="4111">
          <cell r="B4111">
            <v>289130</v>
          </cell>
          <cell r="C4111" t="str">
            <v>Ma Dfrd Tx Fas 115 Ur G/L                                   289130</v>
          </cell>
          <cell r="D4111">
            <v>5768836.96</v>
          </cell>
          <cell r="E4111">
            <v>5768836.9600000009</v>
          </cell>
          <cell r="F4111">
            <v>0</v>
          </cell>
          <cell r="G4111">
            <v>0</v>
          </cell>
          <cell r="H4111">
            <v>0</v>
          </cell>
          <cell r="I4111">
            <v>0</v>
          </cell>
          <cell r="J4111">
            <v>0</v>
          </cell>
          <cell r="K4111">
            <v>5768836.9600000009</v>
          </cell>
        </row>
        <row r="4112">
          <cell r="B4112">
            <v>289132</v>
          </cell>
          <cell r="C4112" t="str">
            <v>Unreal Fed Tax Fas 115                                      289132</v>
          </cell>
          <cell r="D4112">
            <v>68945286.469999999</v>
          </cell>
          <cell r="E4112">
            <v>68945286.5</v>
          </cell>
          <cell r="F4112">
            <v>0</v>
          </cell>
          <cell r="G4112">
            <v>0</v>
          </cell>
          <cell r="H4112">
            <v>0</v>
          </cell>
          <cell r="I4112">
            <v>0</v>
          </cell>
          <cell r="J4112">
            <v>0</v>
          </cell>
          <cell r="K4112">
            <v>68945286.5</v>
          </cell>
        </row>
        <row r="4113">
          <cell r="B4113">
            <v>289138</v>
          </cell>
          <cell r="C4113" t="str">
            <v>Char Df Tx Fas 115 Ur G/L                                   289138</v>
          </cell>
          <cell r="D4113">
            <v>0</v>
          </cell>
          <cell r="E4113">
            <v>0</v>
          </cell>
          <cell r="F4113">
            <v>0</v>
          </cell>
          <cell r="G4113">
            <v>0</v>
          </cell>
          <cell r="H4113">
            <v>0</v>
          </cell>
          <cell r="I4113">
            <v>0</v>
          </cell>
          <cell r="J4113">
            <v>0</v>
          </cell>
          <cell r="K4113">
            <v>0</v>
          </cell>
        </row>
        <row r="4114">
          <cell r="B4114">
            <v>289142</v>
          </cell>
          <cell r="C4114" t="str">
            <v>Unreal Fed Tax Lux                                          289142</v>
          </cell>
          <cell r="D4114">
            <v>-3066268.7799999993</v>
          </cell>
          <cell r="E4114">
            <v>-3066268.7799999989</v>
          </cell>
          <cell r="F4114">
            <v>0</v>
          </cell>
          <cell r="G4114">
            <v>0</v>
          </cell>
          <cell r="H4114">
            <v>0</v>
          </cell>
          <cell r="I4114">
            <v>0</v>
          </cell>
          <cell r="J4114">
            <v>0</v>
          </cell>
          <cell r="K4114">
            <v>-3066268.7799999989</v>
          </cell>
        </row>
        <row r="4115">
          <cell r="B4115">
            <v>289150</v>
          </cell>
          <cell r="C4115" t="str">
            <v>Fas 158 Funded Status Chg                                   289150</v>
          </cell>
          <cell r="D4115">
            <v>-23630499.690000001</v>
          </cell>
          <cell r="E4115">
            <v>-23630499.690000005</v>
          </cell>
          <cell r="F4115">
            <v>0</v>
          </cell>
          <cell r="G4115">
            <v>0</v>
          </cell>
          <cell r="H4115">
            <v>0</v>
          </cell>
          <cell r="I4115">
            <v>0</v>
          </cell>
          <cell r="J4115">
            <v>0</v>
          </cell>
          <cell r="K4115">
            <v>-23630499.690000005</v>
          </cell>
        </row>
        <row r="4116">
          <cell r="B4116">
            <v>289151</v>
          </cell>
          <cell r="C4116" t="str">
            <v>F158 Fun St Chg Def Tx Ma                                   289151</v>
          </cell>
          <cell r="D4116">
            <v>368979.20000000001</v>
          </cell>
          <cell r="E4116">
            <v>368979.20000000007</v>
          </cell>
          <cell r="F4116">
            <v>0</v>
          </cell>
          <cell r="G4116">
            <v>0</v>
          </cell>
          <cell r="H4116">
            <v>0</v>
          </cell>
          <cell r="I4116">
            <v>0</v>
          </cell>
          <cell r="J4116">
            <v>0</v>
          </cell>
          <cell r="K4116">
            <v>368979.20000000007</v>
          </cell>
        </row>
        <row r="4117">
          <cell r="B4117">
            <v>289152</v>
          </cell>
          <cell r="C4117" t="str">
            <v>Unreal Fed Tax Fas 158                                      289152</v>
          </cell>
          <cell r="D4117">
            <v>8270674.7000000002</v>
          </cell>
          <cell r="E4117">
            <v>8270674.6999999993</v>
          </cell>
          <cell r="F4117">
            <v>0</v>
          </cell>
          <cell r="G4117">
            <v>0</v>
          </cell>
          <cell r="H4117">
            <v>0</v>
          </cell>
          <cell r="I4117">
            <v>0</v>
          </cell>
          <cell r="J4117">
            <v>0</v>
          </cell>
          <cell r="K4117">
            <v>8270674.6999999993</v>
          </cell>
        </row>
        <row r="4118">
          <cell r="B4118">
            <v>289170</v>
          </cell>
          <cell r="C4118" t="str">
            <v>Oci Un Gain Loss Irs San                                    289170</v>
          </cell>
          <cell r="D4118">
            <v>-14355645.119999999</v>
          </cell>
          <cell r="E4118">
            <v>-14355645.119999999</v>
          </cell>
          <cell r="F4118">
            <v>0</v>
          </cell>
          <cell r="G4118">
            <v>0</v>
          </cell>
          <cell r="H4118">
            <v>-6645814</v>
          </cell>
          <cell r="I4118">
            <v>-6645814</v>
          </cell>
          <cell r="J4118">
            <v>0</v>
          </cell>
          <cell r="K4118">
            <v>-21001459.11999999</v>
          </cell>
        </row>
        <row r="4119">
          <cell r="B4119">
            <v>289171</v>
          </cell>
          <cell r="C4119" t="str">
            <v>Treas-Cf Def Swap(Santan)                                   289171</v>
          </cell>
          <cell r="D4119">
            <v>-13862.81</v>
          </cell>
          <cell r="E4119">
            <v>-13862.809999999998</v>
          </cell>
          <cell r="F4119">
            <v>0</v>
          </cell>
          <cell r="G4119">
            <v>0</v>
          </cell>
          <cell r="H4119">
            <v>0</v>
          </cell>
          <cell r="I4119">
            <v>0</v>
          </cell>
          <cell r="J4119">
            <v>0</v>
          </cell>
          <cell r="K4119">
            <v>-13862.809999999998</v>
          </cell>
        </row>
        <row r="4120">
          <cell r="B4120">
            <v>289600</v>
          </cell>
          <cell r="C4120" t="str">
            <v>Asc815 Shiloh Hedge                                         289600</v>
          </cell>
          <cell r="D4120">
            <v>5193536.830000001</v>
          </cell>
          <cell r="E4120">
            <v>5193536.83</v>
          </cell>
          <cell r="F4120">
            <v>0</v>
          </cell>
          <cell r="G4120">
            <v>0</v>
          </cell>
          <cell r="H4120">
            <v>0</v>
          </cell>
          <cell r="I4120">
            <v>0</v>
          </cell>
          <cell r="J4120">
            <v>0</v>
          </cell>
          <cell r="K4120">
            <v>5193536.83</v>
          </cell>
        </row>
        <row r="4121">
          <cell r="B4121">
            <v>289601</v>
          </cell>
          <cell r="C4121" t="str">
            <v>Unrlz Fedtax Shiloh Hedge                                   289601</v>
          </cell>
          <cell r="D4121">
            <v>0</v>
          </cell>
          <cell r="E4121">
            <v>0</v>
          </cell>
          <cell r="F4121">
            <v>0</v>
          </cell>
          <cell r="G4121">
            <v>0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</row>
        <row r="4122">
          <cell r="B4122">
            <v>289602</v>
          </cell>
          <cell r="C4122" t="str">
            <v>Unrlz Ma Tax Shiloh Hedge                                   289602</v>
          </cell>
          <cell r="D4122">
            <v>0</v>
          </cell>
          <cell r="E4122">
            <v>0</v>
          </cell>
          <cell r="F4122">
            <v>0</v>
          </cell>
          <cell r="G4122">
            <v>0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</row>
        <row r="4123">
          <cell r="B4123">
            <v>289603</v>
          </cell>
          <cell r="C4123" t="str">
            <v>Asc815  Windmill Hedge                                      289603</v>
          </cell>
          <cell r="D4123">
            <v>-823513.76</v>
          </cell>
          <cell r="E4123">
            <v>-823513.76</v>
          </cell>
          <cell r="F4123">
            <v>0</v>
          </cell>
          <cell r="G4123">
            <v>0</v>
          </cell>
          <cell r="H4123">
            <v>0</v>
          </cell>
          <cell r="I4123">
            <v>0</v>
          </cell>
          <cell r="J4123">
            <v>0</v>
          </cell>
          <cell r="K4123">
            <v>-823513.76</v>
          </cell>
        </row>
        <row r="4124">
          <cell r="B4124">
            <v>289604</v>
          </cell>
          <cell r="C4124" t="str">
            <v>Unrlz Fedtax  Windmill Hedge                                289604</v>
          </cell>
          <cell r="D4124">
            <v>0</v>
          </cell>
          <cell r="E4124">
            <v>0</v>
          </cell>
          <cell r="F4124">
            <v>0</v>
          </cell>
          <cell r="G4124">
            <v>0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</row>
        <row r="4125">
          <cell r="B4125">
            <v>289605</v>
          </cell>
          <cell r="C4125" t="str">
            <v>Unrlz Ma Tax  Windmill Hedge                                289605</v>
          </cell>
          <cell r="D4125">
            <v>0</v>
          </cell>
          <cell r="E4125">
            <v>0</v>
          </cell>
          <cell r="F4125">
            <v>0</v>
          </cell>
          <cell r="G4125">
            <v>0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</row>
        <row r="4126">
          <cell r="B4126">
            <v>289119</v>
          </cell>
          <cell r="C4126" t="str">
            <v>Gross Val Cash Flow Hedge Ants                              289119</v>
          </cell>
          <cell r="D4126">
            <v>0</v>
          </cell>
          <cell r="E4126">
            <v>0</v>
          </cell>
          <cell r="F4126">
            <v>1606687.53</v>
          </cell>
          <cell r="G4126">
            <v>0</v>
          </cell>
          <cell r="H4126">
            <v>3625234.5</v>
          </cell>
          <cell r="I4126">
            <v>5231922.03</v>
          </cell>
          <cell r="J4126">
            <v>0</v>
          </cell>
          <cell r="K4126">
            <v>5231922.03</v>
          </cell>
        </row>
        <row r="4127">
          <cell r="B4127">
            <v>289120</v>
          </cell>
          <cell r="C4127" t="str">
            <v>Tax Effect Cash Flow Hedgeants                              289120</v>
          </cell>
          <cell r="D4127">
            <v>0</v>
          </cell>
          <cell r="E4127">
            <v>0</v>
          </cell>
          <cell r="F4127">
            <v>-593924.9</v>
          </cell>
          <cell r="G4127">
            <v>0</v>
          </cell>
          <cell r="H4127">
            <v>-1343058.75</v>
          </cell>
          <cell r="I4127">
            <v>-1936983.65</v>
          </cell>
          <cell r="J4127">
            <v>0</v>
          </cell>
          <cell r="K4127">
            <v>-1936983.65</v>
          </cell>
        </row>
        <row r="4128">
          <cell r="B4128">
            <v>289114</v>
          </cell>
          <cell r="C4128" t="str">
            <v>Other Comprehensive Income                                  289114</v>
          </cell>
          <cell r="D4128">
            <v>0</v>
          </cell>
          <cell r="E4128">
            <v>0</v>
          </cell>
          <cell r="F4128">
            <v>-6531.1</v>
          </cell>
          <cell r="G4128">
            <v>0</v>
          </cell>
          <cell r="H4128">
            <v>6323.69</v>
          </cell>
          <cell r="I4128">
            <v>-207.41000000000076</v>
          </cell>
          <cell r="J4128">
            <v>0</v>
          </cell>
          <cell r="K4128">
            <v>-207.41000000000076</v>
          </cell>
        </row>
        <row r="4129">
          <cell r="B4129" t="str">
            <v>R_C26b_B530</v>
          </cell>
          <cell r="C4129" t="str">
            <v>Accum Other Comprehensive Inc                               R_C26b_B530</v>
          </cell>
          <cell r="D4129">
            <v>-163262544.86999997</v>
          </cell>
          <cell r="E4129">
            <v>-163262544.83999997</v>
          </cell>
          <cell r="F4129">
            <v>-771546.6399999999</v>
          </cell>
          <cell r="G4129">
            <v>0</v>
          </cell>
          <cell r="H4129">
            <v>848194.60999999987</v>
          </cell>
          <cell r="I4129">
            <v>76647.969999999972</v>
          </cell>
          <cell r="J4129">
            <v>0</v>
          </cell>
          <cell r="K4129">
            <v>-163185896.87</v>
          </cell>
        </row>
        <row r="4130">
          <cell r="B4130">
            <v>271570</v>
          </cell>
          <cell r="C4130" t="str">
            <v>Unearned Comp-Rstk Stock                                    271570</v>
          </cell>
          <cell r="D4130">
            <v>0</v>
          </cell>
          <cell r="E4130">
            <v>131341265.98</v>
          </cell>
          <cell r="F4130">
            <v>0</v>
          </cell>
          <cell r="G4130">
            <v>0</v>
          </cell>
          <cell r="H4130">
            <v>0</v>
          </cell>
          <cell r="I4130">
            <v>0</v>
          </cell>
          <cell r="J4130">
            <v>0</v>
          </cell>
          <cell r="K4130">
            <v>131341265.98</v>
          </cell>
        </row>
        <row r="4131">
          <cell r="B4131">
            <v>275000</v>
          </cell>
          <cell r="C4131" t="str">
            <v>Warrants                                                    275000</v>
          </cell>
          <cell r="D4131">
            <v>0</v>
          </cell>
          <cell r="E4131">
            <v>0</v>
          </cell>
          <cell r="F4131">
            <v>0</v>
          </cell>
          <cell r="G4131">
            <v>0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</row>
        <row r="4132">
          <cell r="B4132">
            <v>299071</v>
          </cell>
          <cell r="C4132" t="str">
            <v>Treasury Stockrab-Trust                                     299071</v>
          </cell>
          <cell r="D4132">
            <v>0</v>
          </cell>
          <cell r="E4132">
            <v>0</v>
          </cell>
          <cell r="F4132">
            <v>0</v>
          </cell>
          <cell r="G4132">
            <v>0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</row>
        <row r="4133">
          <cell r="B4133">
            <v>270261</v>
          </cell>
          <cell r="C4133" t="str">
            <v>Common Stk-Cargtemp Adj                                     270261</v>
          </cell>
          <cell r="D4133">
            <v>0</v>
          </cell>
          <cell r="E4133">
            <v>0</v>
          </cell>
          <cell r="F4133">
            <v>-31.54</v>
          </cell>
          <cell r="G4133">
            <v>0</v>
          </cell>
          <cell r="H4133">
            <v>0</v>
          </cell>
          <cell r="I4133">
            <v>-31.54</v>
          </cell>
          <cell r="J4133">
            <v>31.54</v>
          </cell>
          <cell r="K4133">
            <v>0</v>
          </cell>
        </row>
        <row r="4134">
          <cell r="B4134" t="str">
            <v>R_C26c_A130</v>
          </cell>
          <cell r="C4134" t="str">
            <v>Other Equity Capital Components                             R_C26c_A130</v>
          </cell>
          <cell r="D4134">
            <v>0</v>
          </cell>
          <cell r="E4134">
            <v>131341265.98</v>
          </cell>
          <cell r="F4134">
            <v>-31.54</v>
          </cell>
          <cell r="G4134">
            <v>0</v>
          </cell>
          <cell r="H4134">
            <v>0</v>
          </cell>
          <cell r="I4134">
            <v>-31.54</v>
          </cell>
          <cell r="J4134">
            <v>31.54</v>
          </cell>
          <cell r="K4134">
            <v>131341265.98</v>
          </cell>
        </row>
        <row r="4135">
          <cell r="B4135" t="str">
            <v>R_C27a_3210</v>
          </cell>
          <cell r="C4135" t="str">
            <v>Total Bank Equity Capital                                   R_C27a_3210</v>
          </cell>
          <cell r="D4135">
            <v>12909243062.149998</v>
          </cell>
          <cell r="E4135">
            <v>17737589063.769997</v>
          </cell>
          <cell r="F4135">
            <v>2908011763.5500002</v>
          </cell>
          <cell r="G4135">
            <v>0</v>
          </cell>
          <cell r="H4135">
            <v>2320940788.8499999</v>
          </cell>
          <cell r="I4135">
            <v>5228952552.3999996</v>
          </cell>
          <cell r="J4135">
            <v>-5063881176.2399998</v>
          </cell>
          <cell r="K4135">
            <v>17902660439.929996</v>
          </cell>
        </row>
        <row r="4136">
          <cell r="B4136">
            <v>270043</v>
          </cell>
          <cell r="C4136" t="str">
            <v>Non Controlling Interest                                    270043</v>
          </cell>
          <cell r="D4136">
            <v>0</v>
          </cell>
          <cell r="E4136">
            <v>0</v>
          </cell>
          <cell r="F4136">
            <v>0</v>
          </cell>
          <cell r="G4136">
            <v>0</v>
          </cell>
          <cell r="H4136">
            <v>3693435176.5700002</v>
          </cell>
          <cell r="I4136">
            <v>3693435176.5700002</v>
          </cell>
          <cell r="J4136">
            <v>0</v>
          </cell>
          <cell r="K4136">
            <v>3693435176.5700002</v>
          </cell>
        </row>
        <row r="4137">
          <cell r="B4137" t="str">
            <v>R_C27b_3000</v>
          </cell>
          <cell r="C4137" t="str">
            <v>Noncontrolling Interests In Subs                            R_C27b_3000</v>
          </cell>
          <cell r="D4137">
            <v>0</v>
          </cell>
          <cell r="E4137">
            <v>0</v>
          </cell>
          <cell r="F4137">
            <v>0</v>
          </cell>
          <cell r="G4137">
            <v>0</v>
          </cell>
          <cell r="H4137">
            <v>3693435176.5700002</v>
          </cell>
          <cell r="I4137">
            <v>3693435176.5700002</v>
          </cell>
          <cell r="J4137">
            <v>0</v>
          </cell>
          <cell r="K4137">
            <v>3693435176.5700002</v>
          </cell>
        </row>
        <row r="4138">
          <cell r="B4138" t="str">
            <v>R_C28_G105</v>
          </cell>
          <cell r="C4138" t="str">
            <v>Total Equity Capital                                        R_C28_G105</v>
          </cell>
          <cell r="D4138">
            <v>12909243062.149998</v>
          </cell>
          <cell r="E4138">
            <v>17737589063.769997</v>
          </cell>
          <cell r="F4138">
            <v>2908011763.5500002</v>
          </cell>
          <cell r="G4138">
            <v>0</v>
          </cell>
          <cell r="H4138">
            <v>6014375965.4200001</v>
          </cell>
          <cell r="I4138">
            <v>8922387728.9700012</v>
          </cell>
          <cell r="J4138">
            <v>-5063881176.2399998</v>
          </cell>
          <cell r="K4138">
            <v>21596095616.499996</v>
          </cell>
        </row>
        <row r="4139">
          <cell r="B4139" t="str">
            <v>R_C29_3300</v>
          </cell>
          <cell r="C4139" t="str">
            <v>Total Liab And Equity Capital                               R_C29_3300</v>
          </cell>
          <cell r="D4139">
            <v>74819276160.72998</v>
          </cell>
          <cell r="E4139">
            <v>79189990516.559982</v>
          </cell>
          <cell r="F4139">
            <v>28873738013.239994</v>
          </cell>
          <cell r="G4139">
            <v>0</v>
          </cell>
          <cell r="H4139">
            <v>6269468963.8199997</v>
          </cell>
          <cell r="I4139">
            <v>35143206977.059998</v>
          </cell>
          <cell r="J4139">
            <v>-5422308107.4099998</v>
          </cell>
          <cell r="K4139">
            <v>108910889386.20999</v>
          </cell>
        </row>
        <row r="4140">
          <cell r="B4140" t="str">
            <v>R_C</v>
          </cell>
          <cell r="C4140" t="str">
            <v>Balance Sheet                                               R_C</v>
          </cell>
          <cell r="D4140">
            <v>1.52587890625E-5</v>
          </cell>
          <cell r="E4140">
            <v>1.52587890625E-5</v>
          </cell>
          <cell r="F4140">
            <v>3.814697265625E-6</v>
          </cell>
          <cell r="G4140">
            <v>0</v>
          </cell>
          <cell r="H4140">
            <v>0</v>
          </cell>
          <cell r="I4140">
            <v>3.814697265625E-6</v>
          </cell>
          <cell r="J4140">
            <v>0</v>
          </cell>
          <cell r="K4140">
            <v>0</v>
          </cell>
        </row>
      </sheetData>
      <sheetData sheetId="2" refreshError="1">
        <row r="6">
          <cell r="AH6">
            <v>41729</v>
          </cell>
          <cell r="AI6">
            <v>41820</v>
          </cell>
          <cell r="AJ6">
            <v>41912</v>
          </cell>
          <cell r="AK6">
            <v>42004</v>
          </cell>
          <cell r="AL6">
            <v>42094</v>
          </cell>
          <cell r="AM6">
            <v>42185</v>
          </cell>
          <cell r="AN6">
            <v>42277</v>
          </cell>
          <cell r="AO6">
            <v>42369</v>
          </cell>
          <cell r="AP6">
            <v>42460</v>
          </cell>
          <cell r="AQ6">
            <v>42551</v>
          </cell>
        </row>
        <row r="7">
          <cell r="AH7" t="str">
            <v>Actual</v>
          </cell>
          <cell r="AI7" t="str">
            <v>PQ1</v>
          </cell>
          <cell r="AJ7" t="str">
            <v>PQ2</v>
          </cell>
          <cell r="AK7" t="str">
            <v>PQ3</v>
          </cell>
          <cell r="AL7" t="str">
            <v>PQ4</v>
          </cell>
          <cell r="AM7" t="str">
            <v>PQ5</v>
          </cell>
          <cell r="AN7" t="str">
            <v>PQ6</v>
          </cell>
          <cell r="AO7" t="str">
            <v>PQ7</v>
          </cell>
          <cell r="AP7" t="str">
            <v>PQ8</v>
          </cell>
          <cell r="AQ7" t="str">
            <v>PQ9</v>
          </cell>
        </row>
        <row r="9">
          <cell r="B9" t="str">
            <v>SHUSA Ex-SCUSA</v>
          </cell>
        </row>
        <row r="11">
          <cell r="B11" t="str">
            <v>Cash in the process of collection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</row>
        <row r="12">
          <cell r="B12" t="str">
            <v>Cash and due from depository institutions</v>
          </cell>
          <cell r="AH12">
            <v>3392</v>
          </cell>
          <cell r="AI12">
            <v>2379.1127853799999</v>
          </cell>
          <cell r="AJ12">
            <v>2379.1127853799999</v>
          </cell>
          <cell r="AK12">
            <v>2379.1127853800003</v>
          </cell>
          <cell r="AL12">
            <v>2379.1127853799999</v>
          </cell>
          <cell r="AM12">
            <v>2379.1127853799999</v>
          </cell>
          <cell r="AN12">
            <v>2379.1127853799999</v>
          </cell>
          <cell r="AO12">
            <v>2379.1127853799999</v>
          </cell>
          <cell r="AP12">
            <v>2379.1127853799999</v>
          </cell>
          <cell r="AQ12">
            <v>2379.1127853799999</v>
          </cell>
        </row>
        <row r="13">
          <cell r="B13" t="str">
            <v>Cash and cash equivalents</v>
          </cell>
          <cell r="AH13">
            <v>3392</v>
          </cell>
          <cell r="AI13">
            <v>2379.1127853799999</v>
          </cell>
          <cell r="AJ13">
            <v>2379.1127853799999</v>
          </cell>
          <cell r="AK13">
            <v>2379.1127853800003</v>
          </cell>
          <cell r="AL13">
            <v>2379.1127853799999</v>
          </cell>
          <cell r="AM13">
            <v>2379.1127853799999</v>
          </cell>
          <cell r="AN13">
            <v>2379.1127853799999</v>
          </cell>
          <cell r="AO13">
            <v>2379.1127853799999</v>
          </cell>
          <cell r="AP13">
            <v>2379.1127853799999</v>
          </cell>
          <cell r="AQ13">
            <v>2379.1127853799999</v>
          </cell>
        </row>
        <row r="15">
          <cell r="B15" t="str">
            <v>Fed funds sold</v>
          </cell>
          <cell r="AH15">
            <v>0</v>
          </cell>
          <cell r="AI15">
            <v>658.95224161956025</v>
          </cell>
          <cell r="AJ15">
            <v>167.53113514022445</v>
          </cell>
          <cell r="AK15">
            <v>49.569375653045654</v>
          </cell>
          <cell r="AL15">
            <v>82.955946889034266</v>
          </cell>
          <cell r="AM15">
            <v>314.75825966739654</v>
          </cell>
          <cell r="AN15">
            <v>96.144602701011664</v>
          </cell>
          <cell r="AO15">
            <v>116.62212980537797</v>
          </cell>
          <cell r="AP15">
            <v>370.80678079586789</v>
          </cell>
          <cell r="AQ15">
            <v>266.43266920233157</v>
          </cell>
        </row>
        <row r="17">
          <cell r="B17" t="str">
            <v xml:space="preserve">GNMA </v>
          </cell>
          <cell r="AH17">
            <v>1886</v>
          </cell>
          <cell r="AI17">
            <v>1992</v>
          </cell>
          <cell r="AJ17">
            <v>2144</v>
          </cell>
          <cell r="AK17">
            <v>2252</v>
          </cell>
          <cell r="AL17">
            <v>2410</v>
          </cell>
          <cell r="AM17">
            <v>2517</v>
          </cell>
          <cell r="AN17">
            <v>2633</v>
          </cell>
          <cell r="AO17">
            <v>2734</v>
          </cell>
          <cell r="AP17">
            <v>2860</v>
          </cell>
          <cell r="AQ17">
            <v>2948</v>
          </cell>
        </row>
        <row r="18">
          <cell r="B18" t="str">
            <v>Fannie/Freddie</v>
          </cell>
          <cell r="AH18">
            <v>3215</v>
          </cell>
          <cell r="AI18">
            <v>3108</v>
          </cell>
          <cell r="AJ18">
            <v>3013</v>
          </cell>
          <cell r="AK18">
            <v>2915</v>
          </cell>
          <cell r="AL18">
            <v>2824</v>
          </cell>
          <cell r="AM18">
            <v>2730</v>
          </cell>
          <cell r="AN18">
            <v>2638</v>
          </cell>
          <cell r="AO18">
            <v>2559</v>
          </cell>
          <cell r="AP18">
            <v>2499</v>
          </cell>
          <cell r="AQ18">
            <v>2435</v>
          </cell>
        </row>
        <row r="19">
          <cell r="B19" t="str">
            <v>CLO</v>
          </cell>
          <cell r="AH19">
            <v>870</v>
          </cell>
          <cell r="AI19">
            <v>871</v>
          </cell>
          <cell r="AJ19">
            <v>871</v>
          </cell>
          <cell r="AK19">
            <v>871</v>
          </cell>
          <cell r="AL19">
            <v>872</v>
          </cell>
          <cell r="AM19">
            <v>872</v>
          </cell>
          <cell r="AN19">
            <v>872</v>
          </cell>
          <cell r="AO19">
            <v>872</v>
          </cell>
          <cell r="AP19">
            <v>872</v>
          </cell>
          <cell r="AQ19">
            <v>872</v>
          </cell>
        </row>
        <row r="20">
          <cell r="B20" t="str">
            <v>Auto ABS</v>
          </cell>
          <cell r="AH20">
            <v>17</v>
          </cell>
          <cell r="AI20">
            <v>14</v>
          </cell>
          <cell r="AJ20">
            <v>12</v>
          </cell>
          <cell r="AK20">
            <v>10</v>
          </cell>
          <cell r="AL20">
            <v>8</v>
          </cell>
          <cell r="AM20">
            <v>6</v>
          </cell>
          <cell r="AN20">
            <v>4</v>
          </cell>
          <cell r="AO20">
            <v>2</v>
          </cell>
          <cell r="AP20">
            <v>0</v>
          </cell>
          <cell r="AQ20">
            <v>0</v>
          </cell>
        </row>
        <row r="21">
          <cell r="B21" t="str">
            <v>Credit card ABS</v>
          </cell>
          <cell r="AH21">
            <v>252</v>
          </cell>
          <cell r="AI21">
            <v>249</v>
          </cell>
          <cell r="AJ21">
            <v>246</v>
          </cell>
          <cell r="AK21">
            <v>243</v>
          </cell>
          <cell r="AL21">
            <v>241</v>
          </cell>
          <cell r="AM21">
            <v>238</v>
          </cell>
          <cell r="AN21">
            <v>235</v>
          </cell>
          <cell r="AO21">
            <v>232</v>
          </cell>
          <cell r="AP21">
            <v>230</v>
          </cell>
          <cell r="AQ21">
            <v>227</v>
          </cell>
        </row>
        <row r="22">
          <cell r="B22" t="str">
            <v>Student loan ABS</v>
          </cell>
          <cell r="AH22">
            <v>110</v>
          </cell>
          <cell r="AI22">
            <v>109</v>
          </cell>
          <cell r="AJ22">
            <v>108</v>
          </cell>
          <cell r="AK22">
            <v>107</v>
          </cell>
          <cell r="AL22">
            <v>106</v>
          </cell>
          <cell r="AM22">
            <v>105</v>
          </cell>
          <cell r="AN22">
            <v>104</v>
          </cell>
          <cell r="AO22">
            <v>103</v>
          </cell>
          <cell r="AP22">
            <v>102</v>
          </cell>
          <cell r="AQ22">
            <v>101</v>
          </cell>
        </row>
        <row r="23">
          <cell r="B23" t="str">
            <v>Corporate bonds</v>
          </cell>
          <cell r="AH23">
            <v>2128</v>
          </cell>
          <cell r="AI23">
            <v>2118</v>
          </cell>
          <cell r="AJ23">
            <v>2046</v>
          </cell>
          <cell r="AK23">
            <v>2015</v>
          </cell>
          <cell r="AL23">
            <v>1937</v>
          </cell>
          <cell r="AM23">
            <v>1917</v>
          </cell>
          <cell r="AN23">
            <v>1883</v>
          </cell>
          <cell r="AO23">
            <v>1853</v>
          </cell>
          <cell r="AP23">
            <v>1778</v>
          </cell>
          <cell r="AQ23">
            <v>1751</v>
          </cell>
        </row>
        <row r="24">
          <cell r="B24" t="str">
            <v>Municipal bonds</v>
          </cell>
          <cell r="AH24">
            <v>1889</v>
          </cell>
          <cell r="AI24">
            <v>1887</v>
          </cell>
          <cell r="AJ24">
            <v>1885</v>
          </cell>
          <cell r="AK24">
            <v>1883</v>
          </cell>
          <cell r="AL24">
            <v>1880</v>
          </cell>
          <cell r="AM24">
            <v>1878</v>
          </cell>
          <cell r="AN24">
            <v>1877</v>
          </cell>
          <cell r="AO24">
            <v>1875</v>
          </cell>
          <cell r="AP24">
            <v>1874</v>
          </cell>
          <cell r="AQ24">
            <v>1872</v>
          </cell>
        </row>
        <row r="25">
          <cell r="B25" t="str">
            <v>Mutual funds</v>
          </cell>
          <cell r="AH25">
            <v>24</v>
          </cell>
          <cell r="AI25">
            <v>23</v>
          </cell>
          <cell r="AJ25">
            <v>23</v>
          </cell>
          <cell r="AK25">
            <v>23</v>
          </cell>
          <cell r="AL25">
            <v>23</v>
          </cell>
          <cell r="AM25">
            <v>22</v>
          </cell>
          <cell r="AN25">
            <v>22</v>
          </cell>
          <cell r="AO25">
            <v>22</v>
          </cell>
          <cell r="AP25">
            <v>22</v>
          </cell>
          <cell r="AQ25">
            <v>22</v>
          </cell>
        </row>
        <row r="26">
          <cell r="B26" t="str">
            <v>Sovereign bonds</v>
          </cell>
          <cell r="AH26">
            <v>75</v>
          </cell>
          <cell r="AI26">
            <v>74</v>
          </cell>
          <cell r="AJ26">
            <v>74</v>
          </cell>
          <cell r="AK26">
            <v>74</v>
          </cell>
          <cell r="AL26">
            <v>74</v>
          </cell>
          <cell r="AM26">
            <v>74</v>
          </cell>
          <cell r="AN26">
            <v>73</v>
          </cell>
          <cell r="AO26">
            <v>73</v>
          </cell>
          <cell r="AP26">
            <v>73</v>
          </cell>
          <cell r="AQ26">
            <v>66</v>
          </cell>
        </row>
        <row r="27">
          <cell r="B27" t="str">
            <v>US treasuries and agencies</v>
          </cell>
          <cell r="AH27">
            <v>25</v>
          </cell>
          <cell r="AI27">
            <v>25</v>
          </cell>
          <cell r="AJ27">
            <v>25</v>
          </cell>
          <cell r="AK27">
            <v>25</v>
          </cell>
          <cell r="AL27">
            <v>25</v>
          </cell>
          <cell r="AM27">
            <v>25</v>
          </cell>
          <cell r="AN27">
            <v>25</v>
          </cell>
          <cell r="AO27">
            <v>25</v>
          </cell>
          <cell r="AP27">
            <v>25</v>
          </cell>
          <cell r="AQ27">
            <v>25</v>
          </cell>
        </row>
        <row r="28">
          <cell r="B28" t="str">
            <v>Sov Bank Sale - Lease</v>
          </cell>
          <cell r="AH28">
            <v>53</v>
          </cell>
          <cell r="AI28">
            <v>53</v>
          </cell>
          <cell r="AJ28">
            <v>53</v>
          </cell>
          <cell r="AK28">
            <v>53</v>
          </cell>
          <cell r="AL28">
            <v>53</v>
          </cell>
          <cell r="AM28">
            <v>53</v>
          </cell>
          <cell r="AN28">
            <v>53</v>
          </cell>
          <cell r="AO28">
            <v>53</v>
          </cell>
          <cell r="AP28">
            <v>53</v>
          </cell>
          <cell r="AQ28">
            <v>53</v>
          </cell>
        </row>
        <row r="29">
          <cell r="B29" t="str">
            <v>GBM Facilities</v>
          </cell>
          <cell r="AH29">
            <v>1152</v>
          </cell>
          <cell r="AI29">
            <v>1157</v>
          </cell>
          <cell r="AJ29">
            <v>1175</v>
          </cell>
          <cell r="AK29">
            <v>1194</v>
          </cell>
          <cell r="AL29">
            <v>1199</v>
          </cell>
          <cell r="AM29">
            <v>1201</v>
          </cell>
          <cell r="AN29">
            <v>1202</v>
          </cell>
          <cell r="AO29">
            <v>1207</v>
          </cell>
          <cell r="AP29">
            <v>1222</v>
          </cell>
          <cell r="AQ29">
            <v>1238</v>
          </cell>
        </row>
        <row r="30">
          <cell r="B30" t="str">
            <v>Discounts Receivable</v>
          </cell>
          <cell r="AH30">
            <v>171</v>
          </cell>
          <cell r="AI30">
            <v>172</v>
          </cell>
          <cell r="AJ30">
            <v>175</v>
          </cell>
          <cell r="AK30">
            <v>177</v>
          </cell>
          <cell r="AL30">
            <v>178</v>
          </cell>
          <cell r="AM30">
            <v>178</v>
          </cell>
          <cell r="AN30">
            <v>179</v>
          </cell>
          <cell r="AO30">
            <v>179</v>
          </cell>
          <cell r="AP30">
            <v>181</v>
          </cell>
          <cell r="AQ30">
            <v>184</v>
          </cell>
        </row>
        <row r="31">
          <cell r="B31" t="str">
            <v>FHLB CD</v>
          </cell>
          <cell r="AH31">
            <v>20</v>
          </cell>
          <cell r="AI31">
            <v>20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</row>
        <row r="32">
          <cell r="B32" t="str">
            <v>Error from supporting investment schedules</v>
          </cell>
          <cell r="AH32">
            <v>0</v>
          </cell>
          <cell r="AI32">
            <v>2</v>
          </cell>
          <cell r="AJ32">
            <v>0</v>
          </cell>
          <cell r="AK32">
            <v>0</v>
          </cell>
          <cell r="AL32">
            <v>-1</v>
          </cell>
          <cell r="AM32">
            <v>0</v>
          </cell>
          <cell r="AN32">
            <v>-2</v>
          </cell>
          <cell r="AO32">
            <v>0</v>
          </cell>
          <cell r="AP32">
            <v>-2</v>
          </cell>
          <cell r="AQ32">
            <v>-2</v>
          </cell>
        </row>
        <row r="33">
          <cell r="B33" t="str">
            <v>FAS 115 gain (loss)</v>
          </cell>
          <cell r="AH33">
            <v>-183</v>
          </cell>
          <cell r="AI33">
            <v>-420</v>
          </cell>
          <cell r="AJ33">
            <v>-493</v>
          </cell>
          <cell r="AK33">
            <v>-521</v>
          </cell>
          <cell r="AL33">
            <v>-600</v>
          </cell>
          <cell r="AM33">
            <v>-689</v>
          </cell>
          <cell r="AN33">
            <v>-758</v>
          </cell>
          <cell r="AO33">
            <v>-839</v>
          </cell>
          <cell r="AP33">
            <v>-977</v>
          </cell>
          <cell r="AQ33">
            <v>-1065</v>
          </cell>
        </row>
        <row r="34">
          <cell r="B34" t="str">
            <v>AFS Portfolio</v>
          </cell>
          <cell r="AH34">
            <v>11704</v>
          </cell>
          <cell r="AI34">
            <v>11454</v>
          </cell>
          <cell r="AJ34">
            <v>11357</v>
          </cell>
          <cell r="AK34">
            <v>11321</v>
          </cell>
          <cell r="AL34">
            <v>11229</v>
          </cell>
          <cell r="AM34">
            <v>11127</v>
          </cell>
          <cell r="AN34">
            <v>11040</v>
          </cell>
          <cell r="AO34">
            <v>10950</v>
          </cell>
          <cell r="AP34">
            <v>10812</v>
          </cell>
          <cell r="AQ34">
            <v>10727</v>
          </cell>
        </row>
        <row r="36">
          <cell r="B36" t="str">
            <v>Loans held-for-investment</v>
          </cell>
        </row>
        <row r="37">
          <cell r="B37" t="str">
            <v>First lien mortgage</v>
          </cell>
          <cell r="AH37">
            <v>9580</v>
          </cell>
          <cell r="AI37">
            <v>9565.6702918803876</v>
          </cell>
          <cell r="AJ37">
            <v>9211.3305953593208</v>
          </cell>
          <cell r="AK37">
            <v>8649.7995696774287</v>
          </cell>
          <cell r="AL37">
            <v>8450.7600024379044</v>
          </cell>
          <cell r="AM37">
            <v>8411.8928981620975</v>
          </cell>
          <cell r="AN37">
            <v>8157.2721217867638</v>
          </cell>
          <cell r="AO37">
            <v>8029.0690166402919</v>
          </cell>
          <cell r="AP37">
            <v>7935.8467735385939</v>
          </cell>
          <cell r="AQ37">
            <v>7881.2349739425199</v>
          </cell>
        </row>
        <row r="38">
          <cell r="B38" t="str">
            <v>First lien HELOAN</v>
          </cell>
          <cell r="AH38">
            <v>414</v>
          </cell>
          <cell r="AI38">
            <v>545.67583248487927</v>
          </cell>
          <cell r="AJ38">
            <v>538.62675187782838</v>
          </cell>
          <cell r="AK38">
            <v>528.53887558059841</v>
          </cell>
          <cell r="AL38">
            <v>523.11205752830347</v>
          </cell>
          <cell r="AM38">
            <v>519.25667673355349</v>
          </cell>
          <cell r="AN38">
            <v>513.06643131338524</v>
          </cell>
          <cell r="AO38">
            <v>508.13156360341662</v>
          </cell>
          <cell r="AP38">
            <v>498.57084829253927</v>
          </cell>
          <cell r="AQ38">
            <v>487.45276137182748</v>
          </cell>
        </row>
        <row r="39">
          <cell r="B39" t="str">
            <v>Closed-end junior lien</v>
          </cell>
          <cell r="AH39">
            <v>557</v>
          </cell>
          <cell r="AI39">
            <v>580.67455725568925</v>
          </cell>
          <cell r="AJ39">
            <v>573.17336054349607</v>
          </cell>
          <cell r="AK39">
            <v>562.43846492631383</v>
          </cell>
          <cell r="AL39">
            <v>556.6635799447422</v>
          </cell>
          <cell r="AM39">
            <v>552.56092154799978</v>
          </cell>
          <cell r="AN39">
            <v>545.97364425867636</v>
          </cell>
          <cell r="AO39">
            <v>540.72226248215088</v>
          </cell>
          <cell r="AP39">
            <v>530.54833906518297</v>
          </cell>
          <cell r="AQ39">
            <v>518.7171568579455</v>
          </cell>
        </row>
        <row r="40">
          <cell r="B40" t="str">
            <v>HELOCs</v>
          </cell>
          <cell r="AH40">
            <v>5236</v>
          </cell>
          <cell r="AI40">
            <v>5201.3074448759317</v>
          </cell>
          <cell r="AJ40">
            <v>5392.8546937030314</v>
          </cell>
          <cell r="AK40">
            <v>5581.5181634764194</v>
          </cell>
          <cell r="AL40">
            <v>5773.7257258363188</v>
          </cell>
          <cell r="AM40">
            <v>5949.4169455523806</v>
          </cell>
          <cell r="AN40">
            <v>6128.2661520673983</v>
          </cell>
          <cell r="AO40">
            <v>6324.5931921691727</v>
          </cell>
          <cell r="AP40">
            <v>6473.8519694114775</v>
          </cell>
          <cell r="AQ40">
            <v>6552.2468942243831</v>
          </cell>
        </row>
        <row r="41">
          <cell r="B41" t="str">
            <v>Total resi mortgage</v>
          </cell>
          <cell r="AH41">
            <v>15787</v>
          </cell>
          <cell r="AI41">
            <v>15893.32812649689</v>
          </cell>
          <cell r="AJ41">
            <v>15715.985401483676</v>
          </cell>
          <cell r="AK41">
            <v>15322.29507366076</v>
          </cell>
          <cell r="AL41">
            <v>15304.26136574727</v>
          </cell>
          <cell r="AM41">
            <v>15433.127441996032</v>
          </cell>
          <cell r="AN41">
            <v>15344.578349426225</v>
          </cell>
          <cell r="AO41">
            <v>15402.516034895034</v>
          </cell>
          <cell r="AP41">
            <v>15438.817930307792</v>
          </cell>
          <cell r="AQ41">
            <v>15439.651786396676</v>
          </cell>
        </row>
        <row r="43">
          <cell r="B43" t="str">
            <v>Construction</v>
          </cell>
          <cell r="AH43">
            <v>918</v>
          </cell>
          <cell r="AI43">
            <v>945.30663233296298</v>
          </cell>
          <cell r="AJ43">
            <v>993.18634239194637</v>
          </cell>
          <cell r="AK43">
            <v>1019.3621093516862</v>
          </cell>
          <cell r="AL43">
            <v>1049.2465606533397</v>
          </cell>
          <cell r="AM43">
            <v>1073.3718869180836</v>
          </cell>
          <cell r="AN43">
            <v>1100.3224263720776</v>
          </cell>
          <cell r="AO43">
            <v>1129.8872254243856</v>
          </cell>
          <cell r="AP43">
            <v>1155.6279577340688</v>
          </cell>
          <cell r="AQ43">
            <v>1184.4797780051529</v>
          </cell>
        </row>
        <row r="44">
          <cell r="B44" t="str">
            <v>Multifamily</v>
          </cell>
          <cell r="AH44">
            <v>9305</v>
          </cell>
          <cell r="AI44">
            <v>9366.8864542882384</v>
          </cell>
          <cell r="AJ44">
            <v>9355.7899483776237</v>
          </cell>
          <cell r="AK44">
            <v>9347.2106746417521</v>
          </cell>
          <cell r="AL44">
            <v>9316.9011051077377</v>
          </cell>
          <cell r="AM44">
            <v>9288.7961145722638</v>
          </cell>
          <cell r="AN44">
            <v>9246.5996127981853</v>
          </cell>
          <cell r="AO44">
            <v>9205.6526862731407</v>
          </cell>
          <cell r="AP44">
            <v>9164.1479603422558</v>
          </cell>
          <cell r="AQ44">
            <v>9081.1493029932881</v>
          </cell>
        </row>
        <row r="45">
          <cell r="B45" t="str">
            <v>OO CRE</v>
          </cell>
          <cell r="AH45">
            <v>0</v>
          </cell>
          <cell r="AI45">
            <v>2368.5993592093942</v>
          </cell>
          <cell r="AJ45">
            <v>2434.4937514282442</v>
          </cell>
          <cell r="AK45">
            <v>2472.0687483669167</v>
          </cell>
          <cell r="AL45">
            <v>2541.6577357357091</v>
          </cell>
          <cell r="AM45">
            <v>2603.0520748351323</v>
          </cell>
          <cell r="AN45">
            <v>2677.3070160805923</v>
          </cell>
          <cell r="AO45">
            <v>2750.110476458166</v>
          </cell>
          <cell r="AP45">
            <v>2784.5073037634479</v>
          </cell>
          <cell r="AQ45">
            <v>2833.3834049308807</v>
          </cell>
        </row>
        <row r="46">
          <cell r="B46" t="str">
            <v>NOO CRE</v>
          </cell>
          <cell r="AH46">
            <v>7961</v>
          </cell>
          <cell r="AI46">
            <v>5328.9403483209562</v>
          </cell>
          <cell r="AJ46">
            <v>5533.5731552297075</v>
          </cell>
          <cell r="AK46">
            <v>5621.83672810183</v>
          </cell>
          <cell r="AL46">
            <v>5759.4149417869794</v>
          </cell>
          <cell r="AM46">
            <v>5860.9095666339363</v>
          </cell>
          <cell r="AN46">
            <v>5972.8383348111975</v>
          </cell>
          <cell r="AO46">
            <v>6084.0250175189858</v>
          </cell>
          <cell r="AP46">
            <v>6171.9095619564268</v>
          </cell>
          <cell r="AQ46">
            <v>6267.464093136281</v>
          </cell>
        </row>
        <row r="47">
          <cell r="B47" t="str">
            <v>Total CRE</v>
          </cell>
          <cell r="AH47">
            <v>18184</v>
          </cell>
          <cell r="AI47">
            <v>18009.73279415155</v>
          </cell>
          <cell r="AJ47">
            <v>18317.04319742752</v>
          </cell>
          <cell r="AK47">
            <v>18460.478260462187</v>
          </cell>
          <cell r="AL47">
            <v>18667.220343283763</v>
          </cell>
          <cell r="AM47">
            <v>18826.129642959415</v>
          </cell>
          <cell r="AN47">
            <v>18997.067390062053</v>
          </cell>
          <cell r="AO47">
            <v>19169.675405674679</v>
          </cell>
          <cell r="AP47">
            <v>19276.192783796199</v>
          </cell>
          <cell r="AQ47">
            <v>19366.476579065602</v>
          </cell>
        </row>
        <row r="49">
          <cell r="B49" t="str">
            <v>C&amp;I Graded</v>
          </cell>
          <cell r="AH49">
            <v>14006</v>
          </cell>
          <cell r="AI49">
            <v>14187.790798276805</v>
          </cell>
          <cell r="AJ49">
            <v>15036.509335380346</v>
          </cell>
          <cell r="AK49">
            <v>16006.189960271067</v>
          </cell>
          <cell r="AL49">
            <v>16470.876209042723</v>
          </cell>
          <cell r="AM49">
            <v>17074.498627048742</v>
          </cell>
          <cell r="AN49">
            <v>17788.217060296673</v>
          </cell>
          <cell r="AO49">
            <v>18827.454177187512</v>
          </cell>
          <cell r="AP49">
            <v>19354.61075789787</v>
          </cell>
          <cell r="AQ49">
            <v>20053.231429805248</v>
          </cell>
        </row>
        <row r="50">
          <cell r="B50" t="str">
            <v>Small business loan - scored</v>
          </cell>
          <cell r="AH50">
            <v>0</v>
          </cell>
          <cell r="AI50">
            <v>974.3524837707206</v>
          </cell>
          <cell r="AJ50">
            <v>1032.6385852791757</v>
          </cell>
          <cell r="AK50">
            <v>1099.2318089008104</v>
          </cell>
          <cell r="AL50">
            <v>1131.1443319357393</v>
          </cell>
          <cell r="AM50">
            <v>1172.5983546659932</v>
          </cell>
          <cell r="AN50">
            <v>1221.6132674198893</v>
          </cell>
          <cell r="AO50">
            <v>1292.9833123032899</v>
          </cell>
          <cell r="AP50">
            <v>1329.1860115856616</v>
          </cell>
          <cell r="AQ50">
            <v>1377.164079247133</v>
          </cell>
        </row>
        <row r="51">
          <cell r="B51" t="str">
            <v>Bank cards</v>
          </cell>
          <cell r="AH51">
            <v>212</v>
          </cell>
          <cell r="AI51">
            <v>242.61405142490352</v>
          </cell>
          <cell r="AJ51">
            <v>254.15141300116014</v>
          </cell>
          <cell r="AK51">
            <v>261.02493648391521</v>
          </cell>
          <cell r="AL51">
            <v>267.82189531616763</v>
          </cell>
          <cell r="AM51">
            <v>271.08251164077677</v>
          </cell>
          <cell r="AN51">
            <v>275.51937185012207</v>
          </cell>
          <cell r="AO51">
            <v>281.38402238219282</v>
          </cell>
          <cell r="AP51">
            <v>289.67507919959326</v>
          </cell>
          <cell r="AQ51">
            <v>299.84214418012976</v>
          </cell>
        </row>
        <row r="52">
          <cell r="B52" t="str">
            <v>Total C&amp;I</v>
          </cell>
          <cell r="AH52">
            <v>14218</v>
          </cell>
          <cell r="AI52">
            <v>15404.757333472429</v>
          </cell>
          <cell r="AJ52">
            <v>16323.299333660681</v>
          </cell>
          <cell r="AK52">
            <v>17366.446705655791</v>
          </cell>
          <cell r="AL52">
            <v>17869.842436294628</v>
          </cell>
          <cell r="AM52">
            <v>18518.17949335551</v>
          </cell>
          <cell r="AN52">
            <v>19285.349699566683</v>
          </cell>
          <cell r="AO52">
            <v>20401.821511872997</v>
          </cell>
          <cell r="AP52">
            <v>20973.471848683126</v>
          </cell>
          <cell r="AQ52">
            <v>21730.237653232511</v>
          </cell>
        </row>
        <row r="54">
          <cell r="B54" t="str">
            <v>Auto loans</v>
          </cell>
          <cell r="AH54">
            <v>59</v>
          </cell>
          <cell r="AI54">
            <v>67.192852719627552</v>
          </cell>
          <cell r="AJ54">
            <v>72.58707499358438</v>
          </cell>
          <cell r="AK54">
            <v>76.53915836993697</v>
          </cell>
          <cell r="AL54">
            <v>80.330073606292132</v>
          </cell>
          <cell r="AM54">
            <v>83.089852510326637</v>
          </cell>
          <cell r="AN54">
            <v>86.160619523188743</v>
          </cell>
          <cell r="AO54">
            <v>89.725942213503942</v>
          </cell>
          <cell r="AP54">
            <v>93.929149484032763</v>
          </cell>
          <cell r="AQ54">
            <v>98.692325430292215</v>
          </cell>
        </row>
        <row r="55">
          <cell r="B55" t="str">
            <v>Student loans</v>
          </cell>
          <cell r="AH55">
            <v>0</v>
          </cell>
          <cell r="AI55">
            <v>36.894839754234653</v>
          </cell>
          <cell r="AJ55">
            <v>40.431872679575804</v>
          </cell>
          <cell r="AK55">
            <v>43.284912714463857</v>
          </cell>
          <cell r="AL55">
            <v>46.141592504818277</v>
          </cell>
          <cell r="AM55">
            <v>48.48858402572538</v>
          </cell>
          <cell r="AN55">
            <v>51.079691964809655</v>
          </cell>
          <cell r="AO55">
            <v>53.878713224707276</v>
          </cell>
          <cell r="AP55">
            <v>57.108408881717949</v>
          </cell>
          <cell r="AQ55">
            <v>60.674499883724302</v>
          </cell>
        </row>
        <row r="56">
          <cell r="B56" t="str">
            <v>Other consumer loans and leases</v>
          </cell>
          <cell r="AH56">
            <v>1296</v>
          </cell>
          <cell r="AI56">
            <v>1764.6973108708535</v>
          </cell>
          <cell r="AJ56">
            <v>1908.0637377847854</v>
          </cell>
          <cell r="AK56">
            <v>2017.2968081379981</v>
          </cell>
          <cell r="AL56">
            <v>2125.3844733016708</v>
          </cell>
          <cell r="AM56">
            <v>2209.1329584578998</v>
          </cell>
          <cell r="AN56">
            <v>2302.745168179913</v>
          </cell>
          <cell r="AO56">
            <v>2408.9246973421436</v>
          </cell>
          <cell r="AP56">
            <v>2534.4554803792089</v>
          </cell>
          <cell r="AQ56">
            <v>2675.7476875893844</v>
          </cell>
        </row>
        <row r="57">
          <cell r="B57" t="str">
            <v>Total other consumer</v>
          </cell>
          <cell r="AH57">
            <v>1355</v>
          </cell>
          <cell r="AI57">
            <v>1868.7850033447157</v>
          </cell>
          <cell r="AJ57">
            <v>2021.0826854579457</v>
          </cell>
          <cell r="AK57">
            <v>2137.1208792223988</v>
          </cell>
          <cell r="AL57">
            <v>2251.8561394127814</v>
          </cell>
          <cell r="AM57">
            <v>2340.7113949939517</v>
          </cell>
          <cell r="AN57">
            <v>2439.9854796679115</v>
          </cell>
          <cell r="AO57">
            <v>2552.5293527803547</v>
          </cell>
          <cell r="AP57">
            <v>2685.4930387449594</v>
          </cell>
          <cell r="AQ57">
            <v>2835.1145129034012</v>
          </cell>
        </row>
        <row r="59">
          <cell r="B59" t="str">
            <v>Loans to depository institutions</v>
          </cell>
          <cell r="AH59">
            <v>785</v>
          </cell>
          <cell r="AI59">
            <v>462.65659946213952</v>
          </cell>
          <cell r="AJ59">
            <v>472.65474418859628</v>
          </cell>
          <cell r="AK59">
            <v>484.08429449542388</v>
          </cell>
          <cell r="AL59">
            <v>489.41465160304256</v>
          </cell>
          <cell r="AM59">
            <v>496.43306376463624</v>
          </cell>
          <cell r="AN59">
            <v>504.79007590214678</v>
          </cell>
          <cell r="AO59">
            <v>517.09745861377837</v>
          </cell>
          <cell r="AP59">
            <v>523.0358523145693</v>
          </cell>
          <cell r="AQ59">
            <v>531.04761175492274</v>
          </cell>
        </row>
        <row r="60">
          <cell r="B60" t="str">
            <v>All other leases</v>
          </cell>
          <cell r="AH60">
            <v>1266</v>
          </cell>
          <cell r="AI60">
            <v>1060.7828808156792</v>
          </cell>
          <cell r="AJ60">
            <v>1095.3595567357552</v>
          </cell>
          <cell r="AK60">
            <v>1134.1218478121957</v>
          </cell>
          <cell r="AL60">
            <v>1169.6323332491509</v>
          </cell>
          <cell r="AM60">
            <v>1204.8821160497075</v>
          </cell>
          <cell r="AN60">
            <v>1239.8159094404268</v>
          </cell>
          <cell r="AO60">
            <v>1274.6734714274828</v>
          </cell>
          <cell r="AP60">
            <v>1327.475135860833</v>
          </cell>
          <cell r="AQ60">
            <v>1381.0965271735386</v>
          </cell>
        </row>
        <row r="61">
          <cell r="B61" t="str">
            <v>Total other loans</v>
          </cell>
          <cell r="AH61">
            <v>2051</v>
          </cell>
          <cell r="AI61">
            <v>1523.4394802778188</v>
          </cell>
          <cell r="AJ61">
            <v>1568.0143009243516</v>
          </cell>
          <cell r="AK61">
            <v>1618.2061423076195</v>
          </cell>
          <cell r="AL61">
            <v>1659.0469848521934</v>
          </cell>
          <cell r="AM61">
            <v>1701.3151798143438</v>
          </cell>
          <cell r="AN61">
            <v>1744.6059853425736</v>
          </cell>
          <cell r="AO61">
            <v>1791.7709300412612</v>
          </cell>
          <cell r="AP61">
            <v>1850.5109881754024</v>
          </cell>
          <cell r="AQ61">
            <v>1912.1441389284614</v>
          </cell>
        </row>
        <row r="63">
          <cell r="B63" t="str">
            <v>Total loans HFI</v>
          </cell>
          <cell r="AH63">
            <v>51595</v>
          </cell>
          <cell r="AI63">
            <v>52700.042737743403</v>
          </cell>
          <cell r="AJ63">
            <v>53945.424918954173</v>
          </cell>
          <cell r="AK63">
            <v>54904.547061308753</v>
          </cell>
          <cell r="AL63">
            <v>55752.227269590636</v>
          </cell>
          <cell r="AM63">
            <v>56819.46315311925</v>
          </cell>
          <cell r="AN63">
            <v>57811.586904065451</v>
          </cell>
          <cell r="AO63">
            <v>59318.31323526433</v>
          </cell>
          <cell r="AP63">
            <v>60224.486589707478</v>
          </cell>
          <cell r="AQ63">
            <v>61283.624670526653</v>
          </cell>
        </row>
        <row r="65">
          <cell r="B65" t="str">
            <v>HFS - First lien mortgages</v>
          </cell>
          <cell r="AH65">
            <v>61</v>
          </cell>
          <cell r="AI65">
            <v>498</v>
          </cell>
          <cell r="AJ65">
            <v>509</v>
          </cell>
          <cell r="AK65">
            <v>515</v>
          </cell>
          <cell r="AL65">
            <v>523</v>
          </cell>
          <cell r="AM65">
            <v>530</v>
          </cell>
          <cell r="AN65">
            <v>534</v>
          </cell>
          <cell r="AO65">
            <v>538</v>
          </cell>
          <cell r="AP65">
            <v>542</v>
          </cell>
          <cell r="AQ65">
            <v>544</v>
          </cell>
        </row>
        <row r="66">
          <cell r="B66" t="str">
            <v>HFS - Closed end junior</v>
          </cell>
          <cell r="AH66">
            <v>0</v>
          </cell>
          <cell r="AI66">
            <v>168</v>
          </cell>
          <cell r="AJ66">
            <v>189</v>
          </cell>
          <cell r="AK66">
            <v>210</v>
          </cell>
          <cell r="AL66">
            <v>232</v>
          </cell>
          <cell r="AM66">
            <v>255</v>
          </cell>
          <cell r="AN66">
            <v>279</v>
          </cell>
          <cell r="AO66">
            <v>304</v>
          </cell>
          <cell r="AP66">
            <v>331</v>
          </cell>
          <cell r="AQ66">
            <v>359</v>
          </cell>
        </row>
        <row r="67">
          <cell r="B67" t="str">
            <v>HFS - C&amp;I</v>
          </cell>
          <cell r="AH67">
            <v>18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68">
          <cell r="B68" t="str">
            <v>HFS - Other</v>
          </cell>
          <cell r="AH68">
            <v>0</v>
          </cell>
          <cell r="AI68">
            <v>5</v>
          </cell>
          <cell r="AJ68">
            <v>3</v>
          </cell>
          <cell r="AK68">
            <v>2</v>
          </cell>
          <cell r="AL68">
            <v>1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</row>
        <row r="69">
          <cell r="B69" t="str">
            <v>Total loans HFS or FVO</v>
          </cell>
          <cell r="AH69">
            <v>79</v>
          </cell>
          <cell r="AI69">
            <v>671</v>
          </cell>
          <cell r="AJ69">
            <v>701</v>
          </cell>
          <cell r="AK69">
            <v>727</v>
          </cell>
          <cell r="AL69">
            <v>756</v>
          </cell>
          <cell r="AM69">
            <v>785</v>
          </cell>
          <cell r="AN69">
            <v>813</v>
          </cell>
          <cell r="AO69">
            <v>842</v>
          </cell>
          <cell r="AP69">
            <v>873</v>
          </cell>
          <cell r="AQ69">
            <v>903</v>
          </cell>
        </row>
        <row r="71">
          <cell r="B71" t="str">
            <v>Allowance for loan losses</v>
          </cell>
          <cell r="AH71">
            <v>-825</v>
          </cell>
          <cell r="AI71">
            <v>-828.71517788095798</v>
          </cell>
          <cell r="AJ71">
            <v>-803.32701970852997</v>
          </cell>
          <cell r="AK71">
            <v>-797.39704782628337</v>
          </cell>
          <cell r="AL71">
            <v>-791.6720315640431</v>
          </cell>
          <cell r="AM71">
            <v>-783.4074684894083</v>
          </cell>
          <cell r="AN71">
            <v>-779.08806478816598</v>
          </cell>
          <cell r="AO71">
            <v>-780.43552052321036</v>
          </cell>
          <cell r="AP71">
            <v>-780.09150170845305</v>
          </cell>
          <cell r="AQ71">
            <v>-778.43908086467763</v>
          </cell>
        </row>
        <row r="72">
          <cell r="B72" t="str">
            <v>Net loans</v>
          </cell>
          <cell r="AH72">
            <v>50849</v>
          </cell>
          <cell r="AI72">
            <v>52542.327559862446</v>
          </cell>
          <cell r="AJ72">
            <v>53843.097899245644</v>
          </cell>
          <cell r="AK72">
            <v>54834.150013482467</v>
          </cell>
          <cell r="AL72">
            <v>55716.555238026594</v>
          </cell>
          <cell r="AM72">
            <v>56821.055684629842</v>
          </cell>
          <cell r="AN72">
            <v>57845.498839277287</v>
          </cell>
          <cell r="AO72">
            <v>59379.877714741117</v>
          </cell>
          <cell r="AP72">
            <v>60317.395087999023</v>
          </cell>
          <cell r="AQ72">
            <v>61408.185589661975</v>
          </cell>
        </row>
        <row r="74">
          <cell r="B74" t="str">
            <v>Trading assets</v>
          </cell>
          <cell r="AH74">
            <v>188</v>
          </cell>
          <cell r="AI74">
            <v>206.39135121739403</v>
          </cell>
          <cell r="AJ74">
            <v>197.24036412527914</v>
          </cell>
          <cell r="AK74">
            <v>197.26708722921794</v>
          </cell>
          <cell r="AL74">
            <v>195.20151875379983</v>
          </cell>
          <cell r="AM74">
            <v>195.5592717105346</v>
          </cell>
          <cell r="AN74">
            <v>195.47888423910257</v>
          </cell>
          <cell r="AO74">
            <v>195.39129185756218</v>
          </cell>
          <cell r="AP74">
            <v>195.37149845712713</v>
          </cell>
          <cell r="AQ74">
            <v>196.67957602858417</v>
          </cell>
        </row>
        <row r="76">
          <cell r="B76" t="str">
            <v>Goodwill</v>
          </cell>
          <cell r="AH76">
            <v>3424</v>
          </cell>
          <cell r="AI76">
            <v>5736.0656998999993</v>
          </cell>
          <cell r="AJ76">
            <v>5736.0656998999993</v>
          </cell>
          <cell r="AK76">
            <v>5736.0656998999993</v>
          </cell>
          <cell r="AL76">
            <v>5736.0656998999993</v>
          </cell>
          <cell r="AM76">
            <v>5736.0656998999993</v>
          </cell>
          <cell r="AN76">
            <v>5736.0656998999993</v>
          </cell>
          <cell r="AO76">
            <v>5736.0656998999993</v>
          </cell>
          <cell r="AP76">
            <v>5736.0656998999993</v>
          </cell>
          <cell r="AQ76">
            <v>5736.0656998999993</v>
          </cell>
        </row>
        <row r="77">
          <cell r="B77" t="str">
            <v>Mortgage Servicing Rights</v>
          </cell>
          <cell r="AH77">
            <v>135</v>
          </cell>
          <cell r="AI77">
            <v>133.20732587790278</v>
          </cell>
          <cell r="AJ77">
            <v>131.48949168061688</v>
          </cell>
          <cell r="AK77">
            <v>125.33950142335041</v>
          </cell>
          <cell r="AL77">
            <v>125.26072701571002</v>
          </cell>
          <cell r="AM77">
            <v>122.71585559910878</v>
          </cell>
          <cell r="AN77">
            <v>120.961241303535</v>
          </cell>
          <cell r="AO77">
            <v>116.80910317217543</v>
          </cell>
          <cell r="AP77">
            <v>117.28032899375395</v>
          </cell>
          <cell r="AQ77">
            <v>115.7356870749874</v>
          </cell>
        </row>
        <row r="78">
          <cell r="B78" t="str">
            <v>Purchased Credit Card Relationships and Nonmortgage Servicing Rights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</row>
        <row r="79">
          <cell r="B79" t="str">
            <v>All Other Identifiable Intangible Assets</v>
          </cell>
          <cell r="AH79">
            <v>441</v>
          </cell>
          <cell r="AI79">
            <v>415.22300486999995</v>
          </cell>
          <cell r="AJ79">
            <v>415.22300486999995</v>
          </cell>
          <cell r="AK79">
            <v>415.22300486999995</v>
          </cell>
          <cell r="AL79">
            <v>415.22300486999995</v>
          </cell>
          <cell r="AM79">
            <v>415.22300486999995</v>
          </cell>
          <cell r="AN79">
            <v>415.22300486999995</v>
          </cell>
          <cell r="AO79">
            <v>415.22300486999995</v>
          </cell>
          <cell r="AP79">
            <v>415.22300486999995</v>
          </cell>
          <cell r="AQ79">
            <v>415.22300486999995</v>
          </cell>
        </row>
        <row r="80">
          <cell r="B80" t="str">
            <v>Total Intangible Assets</v>
          </cell>
          <cell r="AH80">
            <v>4000</v>
          </cell>
          <cell r="AI80">
            <v>6284.4960306479024</v>
          </cell>
          <cell r="AJ80">
            <v>6282.7781964506166</v>
          </cell>
          <cell r="AK80">
            <v>6276.6282061933498</v>
          </cell>
          <cell r="AL80">
            <v>6276.5494317857101</v>
          </cell>
          <cell r="AM80">
            <v>6274.0045603691087</v>
          </cell>
          <cell r="AN80">
            <v>6272.2499460735344</v>
          </cell>
          <cell r="AO80">
            <v>6268.0978079421748</v>
          </cell>
          <cell r="AP80">
            <v>6268.5690337637534</v>
          </cell>
          <cell r="AQ80">
            <v>6267.0243918449869</v>
          </cell>
        </row>
        <row r="82">
          <cell r="B82" t="str">
            <v>Premises and fixed assets</v>
          </cell>
          <cell r="AH82">
            <v>436</v>
          </cell>
          <cell r="AI82">
            <v>466.803</v>
          </cell>
          <cell r="AJ82">
            <v>466.803</v>
          </cell>
          <cell r="AK82">
            <v>466.803</v>
          </cell>
          <cell r="AL82">
            <v>466.803</v>
          </cell>
          <cell r="AM82">
            <v>466.803</v>
          </cell>
          <cell r="AN82">
            <v>466.803</v>
          </cell>
          <cell r="AO82">
            <v>466.803</v>
          </cell>
          <cell r="AP82">
            <v>466.803</v>
          </cell>
          <cell r="AQ82">
            <v>466.803</v>
          </cell>
        </row>
        <row r="83">
          <cell r="B83" t="str">
            <v>OREO</v>
          </cell>
          <cell r="AH83">
            <v>92</v>
          </cell>
          <cell r="AI83">
            <v>94.283852372433557</v>
          </cell>
          <cell r="AJ83">
            <v>84.167998951423129</v>
          </cell>
          <cell r="AK83">
            <v>79.55932500060814</v>
          </cell>
          <cell r="AL83">
            <v>77.803360386519174</v>
          </cell>
          <cell r="AM83">
            <v>75.073516084735061</v>
          </cell>
          <cell r="AN83">
            <v>71.12933199573061</v>
          </cell>
          <cell r="AO83">
            <v>66.858702787906296</v>
          </cell>
          <cell r="AP83">
            <v>58.042817481756629</v>
          </cell>
          <cell r="AQ83">
            <v>60.555086129344076</v>
          </cell>
        </row>
        <row r="84">
          <cell r="B84" t="str">
            <v>Auto collateral</v>
          </cell>
          <cell r="AH84">
            <v>0</v>
          </cell>
          <cell r="AI84">
            <v>1209.9876209487884</v>
          </cell>
          <cell r="AJ84">
            <v>1837.3777931135824</v>
          </cell>
          <cell r="AK84">
            <v>2650.8485799672612</v>
          </cell>
          <cell r="AL84">
            <v>3425.1278692676783</v>
          </cell>
          <cell r="AM84">
            <v>4214.1689453691515</v>
          </cell>
          <cell r="AN84">
            <v>4908.8163512467863</v>
          </cell>
          <cell r="AO84">
            <v>5640.0567324711647</v>
          </cell>
          <cell r="AP84">
            <v>6328.7128254220206</v>
          </cell>
          <cell r="AQ84">
            <v>7056.6730389291997</v>
          </cell>
        </row>
        <row r="85">
          <cell r="B85" t="str">
            <v>FHLB Stock</v>
          </cell>
          <cell r="AH85">
            <v>333</v>
          </cell>
          <cell r="AI85">
            <v>333</v>
          </cell>
          <cell r="AJ85">
            <v>333</v>
          </cell>
          <cell r="AK85">
            <v>333</v>
          </cell>
          <cell r="AL85">
            <v>333</v>
          </cell>
          <cell r="AM85">
            <v>333</v>
          </cell>
          <cell r="AN85">
            <v>333</v>
          </cell>
          <cell r="AO85">
            <v>333</v>
          </cell>
          <cell r="AP85">
            <v>333</v>
          </cell>
          <cell r="AQ85">
            <v>333</v>
          </cell>
        </row>
        <row r="86">
          <cell r="B86" t="str">
            <v xml:space="preserve">FRB Stock </v>
          </cell>
          <cell r="AH86">
            <v>384</v>
          </cell>
          <cell r="AI86">
            <v>384</v>
          </cell>
          <cell r="AJ86">
            <v>384</v>
          </cell>
          <cell r="AK86">
            <v>384</v>
          </cell>
          <cell r="AL86">
            <v>384</v>
          </cell>
          <cell r="AM86">
            <v>384</v>
          </cell>
          <cell r="AN86">
            <v>384</v>
          </cell>
          <cell r="AO86">
            <v>384</v>
          </cell>
          <cell r="AP86">
            <v>384</v>
          </cell>
          <cell r="AQ86">
            <v>384</v>
          </cell>
        </row>
        <row r="87">
          <cell r="B87" t="str">
            <v>BOLI</v>
          </cell>
          <cell r="AH87">
            <v>1652</v>
          </cell>
          <cell r="AI87">
            <v>1652</v>
          </cell>
          <cell r="AJ87">
            <v>1652</v>
          </cell>
          <cell r="AK87">
            <v>1652</v>
          </cell>
          <cell r="AL87">
            <v>1652</v>
          </cell>
          <cell r="AM87">
            <v>1652</v>
          </cell>
          <cell r="AN87">
            <v>1652</v>
          </cell>
          <cell r="AO87">
            <v>1652</v>
          </cell>
          <cell r="AP87">
            <v>1652</v>
          </cell>
          <cell r="AQ87">
            <v>1652</v>
          </cell>
        </row>
        <row r="88">
          <cell r="B88" t="str">
            <v>Deferred tax asset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89">
          <cell r="B89" t="str">
            <v>Other assets</v>
          </cell>
          <cell r="AH89">
            <v>6480</v>
          </cell>
          <cell r="AI89">
            <v>4082</v>
          </cell>
          <cell r="AJ89">
            <v>3797</v>
          </cell>
          <cell r="AK89">
            <v>3798</v>
          </cell>
          <cell r="AL89">
            <v>3733</v>
          </cell>
          <cell r="AM89">
            <v>3745</v>
          </cell>
          <cell r="AN89">
            <v>3743</v>
          </cell>
          <cell r="AO89">
            <v>3740</v>
          </cell>
          <cell r="AP89">
            <v>3740</v>
          </cell>
          <cell r="AQ89">
            <v>3783</v>
          </cell>
        </row>
        <row r="90">
          <cell r="B90" t="str">
            <v>Error</v>
          </cell>
        </row>
        <row r="91">
          <cell r="B91" t="str">
            <v>Total other assets</v>
          </cell>
          <cell r="AH91">
            <v>9377</v>
          </cell>
          <cell r="AI91">
            <v>8222.4730304959921</v>
          </cell>
          <cell r="AJ91">
            <v>8553.9567516548268</v>
          </cell>
          <cell r="AK91">
            <v>9364.5533280005693</v>
          </cell>
          <cell r="AL91">
            <v>10072.056330877469</v>
          </cell>
          <cell r="AM91">
            <v>10870.544308163049</v>
          </cell>
          <cell r="AN91">
            <v>11558.70280512406</v>
          </cell>
          <cell r="AO91">
            <v>12282.934106640407</v>
          </cell>
          <cell r="AP91">
            <v>12962.825078878104</v>
          </cell>
          <cell r="AQ91">
            <v>13736.143931530847</v>
          </cell>
        </row>
        <row r="93">
          <cell r="B93" t="str">
            <v>Total Assets</v>
          </cell>
          <cell r="AH93">
            <v>79510</v>
          </cell>
          <cell r="AI93">
            <v>81747.752999223288</v>
          </cell>
          <cell r="AJ93">
            <v>82780.717131996586</v>
          </cell>
          <cell r="AK93">
            <v>84422.280795938641</v>
          </cell>
          <cell r="AL93">
            <v>85951.431251712609</v>
          </cell>
          <cell r="AM93">
            <v>87982.034869919939</v>
          </cell>
          <cell r="AN93">
            <v>89387.187862795006</v>
          </cell>
          <cell r="AO93">
            <v>91572.035836366646</v>
          </cell>
          <cell r="AP93">
            <v>93306.080265273864</v>
          </cell>
          <cell r="AQ93">
            <v>94980.578943648739</v>
          </cell>
        </row>
        <row r="95">
          <cell r="B95" t="str">
            <v>Deposits in domestic offices</v>
          </cell>
          <cell r="AH95">
            <v>49369</v>
          </cell>
          <cell r="AI95">
            <v>51684.636166051983</v>
          </cell>
          <cell r="AJ95">
            <v>52838.57384607524</v>
          </cell>
          <cell r="AK95">
            <v>54053.248463290984</v>
          </cell>
          <cell r="AL95">
            <v>55406.420662496617</v>
          </cell>
          <cell r="AM95">
            <v>57296.569450511844</v>
          </cell>
          <cell r="AN95">
            <v>59142.693133041794</v>
          </cell>
          <cell r="AO95">
            <v>60700.413468512394</v>
          </cell>
          <cell r="AP95">
            <v>62240.487871142388</v>
          </cell>
          <cell r="AQ95">
            <v>64332.085184330899</v>
          </cell>
        </row>
        <row r="96">
          <cell r="B96" t="str">
            <v>Deposits in foreign offices, etc</v>
          </cell>
          <cell r="AH96">
            <v>597</v>
          </cell>
          <cell r="AI96">
            <v>649.71108425536181</v>
          </cell>
          <cell r="AJ96">
            <v>669.00765473741149</v>
          </cell>
          <cell r="AK96">
            <v>693.54698529021709</v>
          </cell>
          <cell r="AL96">
            <v>718.35565481797653</v>
          </cell>
          <cell r="AM96">
            <v>743.20189369173193</v>
          </cell>
          <cell r="AN96">
            <v>759.2581865463045</v>
          </cell>
          <cell r="AO96">
            <v>769.59524224861218</v>
          </cell>
          <cell r="AP96">
            <v>792.70078569232805</v>
          </cell>
          <cell r="AQ96">
            <v>817.52673830328388</v>
          </cell>
        </row>
        <row r="97">
          <cell r="B97" t="str">
            <v xml:space="preserve">Federal funds purchased </v>
          </cell>
          <cell r="AH97">
            <v>370</v>
          </cell>
          <cell r="AI97">
            <v>376.74968462351296</v>
          </cell>
          <cell r="AJ97">
            <v>393.96904642137832</v>
          </cell>
          <cell r="AK97">
            <v>406.76444844050741</v>
          </cell>
          <cell r="AL97">
            <v>417.268441265913</v>
          </cell>
          <cell r="AM97">
            <v>427.78823062323676</v>
          </cell>
          <cell r="AN97">
            <v>437.94259793419548</v>
          </cell>
          <cell r="AO97">
            <v>448.05365446437816</v>
          </cell>
          <cell r="AP97">
            <v>459.94221554701119</v>
          </cell>
          <cell r="AQ97">
            <v>472.16829079643071</v>
          </cell>
        </row>
        <row r="98">
          <cell r="B98" t="str">
            <v>Trading Liabilities</v>
          </cell>
          <cell r="AH98">
            <v>159</v>
          </cell>
          <cell r="AI98">
            <v>152.65422937183064</v>
          </cell>
          <cell r="AJ98">
            <v>152.62530753421646</v>
          </cell>
          <cell r="AK98">
            <v>150.77545872616543</v>
          </cell>
          <cell r="AL98">
            <v>149.49269016560504</v>
          </cell>
          <cell r="AM98">
            <v>146.49119659071837</v>
          </cell>
          <cell r="AN98">
            <v>145.5510116505325</v>
          </cell>
          <cell r="AO98">
            <v>143.776961503926</v>
          </cell>
          <cell r="AP98">
            <v>142.94798662375928</v>
          </cell>
          <cell r="AQ98">
            <v>140.23712955560566</v>
          </cell>
        </row>
        <row r="99">
          <cell r="B99" t="str">
            <v>Other Borrowed Money</v>
          </cell>
          <cell r="AH99">
            <v>8902</v>
          </cell>
          <cell r="AI99">
            <v>8669.2628045431011</v>
          </cell>
          <cell r="AJ99">
            <v>8370.8121378557971</v>
          </cell>
          <cell r="AK99">
            <v>8622.3738589106524</v>
          </cell>
          <cell r="AL99">
            <v>8623.9305565587856</v>
          </cell>
          <cell r="AM99">
            <v>8625.5084233249945</v>
          </cell>
          <cell r="AN99">
            <v>8027.0980865318998</v>
          </cell>
          <cell r="AO99">
            <v>8528.5610659967388</v>
          </cell>
          <cell r="AP99">
            <v>8530.0280696712525</v>
          </cell>
          <cell r="AQ99">
            <v>7855.3222554706826</v>
          </cell>
        </row>
        <row r="100">
          <cell r="B100" t="str">
            <v>Subordinated Notes and Debentures</v>
          </cell>
          <cell r="AH100">
            <v>378</v>
          </cell>
          <cell r="AI100">
            <v>678.46361358999991</v>
          </cell>
          <cell r="AJ100">
            <v>675.09183000983842</v>
          </cell>
          <cell r="AK100">
            <v>675.23904246983841</v>
          </cell>
          <cell r="AL100">
            <v>667.87175424564361</v>
          </cell>
          <cell r="AM100">
            <v>668.01896670564349</v>
          </cell>
          <cell r="AN100">
            <v>664.26817830217396</v>
          </cell>
          <cell r="AO100">
            <v>664.41539076217396</v>
          </cell>
          <cell r="AP100">
            <v>656.93286229543105</v>
          </cell>
          <cell r="AQ100">
            <v>657.08007475543104</v>
          </cell>
        </row>
        <row r="101">
          <cell r="B101" t="str">
            <v>Subordinated Notes Payable to trups spv</v>
          </cell>
          <cell r="AH101">
            <v>235</v>
          </cell>
          <cell r="AI101">
            <v>234.90199999999999</v>
          </cell>
          <cell r="AJ101">
            <v>234.90199999999999</v>
          </cell>
          <cell r="AK101">
            <v>234.90199999999999</v>
          </cell>
          <cell r="AL101">
            <v>234.90199999999999</v>
          </cell>
          <cell r="AM101">
            <v>234.90199999999999</v>
          </cell>
          <cell r="AN101">
            <v>234.90199999999999</v>
          </cell>
          <cell r="AO101">
            <v>234.90199999999999</v>
          </cell>
          <cell r="AP101">
            <v>234.90199999999999</v>
          </cell>
          <cell r="AQ101">
            <v>234.90199999999999</v>
          </cell>
        </row>
        <row r="102">
          <cell r="B102" t="str">
            <v>Deferred tax liability</v>
          </cell>
          <cell r="AH102">
            <v>320</v>
          </cell>
          <cell r="AI102">
            <v>320</v>
          </cell>
          <cell r="AJ102">
            <v>320</v>
          </cell>
          <cell r="AK102">
            <v>320</v>
          </cell>
          <cell r="AL102">
            <v>320</v>
          </cell>
          <cell r="AM102">
            <v>320</v>
          </cell>
          <cell r="AN102">
            <v>320</v>
          </cell>
          <cell r="AO102">
            <v>320</v>
          </cell>
          <cell r="AP102">
            <v>320</v>
          </cell>
          <cell r="AQ102">
            <v>320</v>
          </cell>
        </row>
        <row r="103">
          <cell r="B103" t="str">
            <v>Other Liabilities</v>
          </cell>
          <cell r="AH103">
            <v>1442</v>
          </cell>
          <cell r="AI103">
            <v>1294.1874103968992</v>
          </cell>
          <cell r="AJ103">
            <v>1293.881586795716</v>
          </cell>
          <cell r="AK103">
            <v>1274.3210238857916</v>
          </cell>
          <cell r="AL103">
            <v>1260.756847711767</v>
          </cell>
          <cell r="AM103">
            <v>1229.0186301667554</v>
          </cell>
          <cell r="AN103">
            <v>1219.0769816442228</v>
          </cell>
          <cell r="AO103">
            <v>1200.3179245001866</v>
          </cell>
          <cell r="AP103">
            <v>1191.5522268801026</v>
          </cell>
          <cell r="AQ103">
            <v>1162.887240860354</v>
          </cell>
        </row>
        <row r="104">
          <cell r="B104" t="str">
            <v>Total liabilities</v>
          </cell>
          <cell r="AH104">
            <v>61772</v>
          </cell>
          <cell r="AI104">
            <v>64060.56699283269</v>
          </cell>
          <cell r="AJ104">
            <v>64948.863409429607</v>
          </cell>
          <cell r="AK104">
            <v>66431.171281014162</v>
          </cell>
          <cell r="AL104">
            <v>67798.998607262314</v>
          </cell>
          <cell r="AM104">
            <v>69691.498791614926</v>
          </cell>
          <cell r="AN104">
            <v>70950.790175651113</v>
          </cell>
          <cell r="AO104">
            <v>73010.035707988412</v>
          </cell>
          <cell r="AP104">
            <v>74569.494017852281</v>
          </cell>
          <cell r="AQ104">
            <v>75992.208914072689</v>
          </cell>
        </row>
        <row r="106">
          <cell r="B106" t="str">
            <v>Perpetual Preferred Stock and Related Surplus</v>
          </cell>
          <cell r="AH106">
            <v>195</v>
          </cell>
          <cell r="AI106">
            <v>195.44495044999999</v>
          </cell>
          <cell r="AJ106">
            <v>195.44495044999999</v>
          </cell>
          <cell r="AK106">
            <v>195.44495044999999</v>
          </cell>
          <cell r="AL106">
            <v>195.44495044999999</v>
          </cell>
          <cell r="AM106">
            <v>195.44495044999999</v>
          </cell>
          <cell r="AN106">
            <v>195.44495044999999</v>
          </cell>
          <cell r="AO106">
            <v>195.44495044999999</v>
          </cell>
          <cell r="AP106">
            <v>195.44495044999999</v>
          </cell>
          <cell r="AQ106">
            <v>195.44495044999999</v>
          </cell>
        </row>
        <row r="107">
          <cell r="B107" t="str">
            <v>Surplus (Exclude All Surplus Related to Preferred Stock)</v>
          </cell>
          <cell r="AH107">
            <v>14710</v>
          </cell>
          <cell r="AI107">
            <v>14710.057964610001</v>
          </cell>
          <cell r="AJ107">
            <v>14710.057964610001</v>
          </cell>
          <cell r="AK107">
            <v>14710.057964610001</v>
          </cell>
          <cell r="AL107">
            <v>14710.057964610001</v>
          </cell>
          <cell r="AM107">
            <v>14710.057964610001</v>
          </cell>
          <cell r="AN107">
            <v>14710.057964610001</v>
          </cell>
          <cell r="AO107">
            <v>14710.057964610001</v>
          </cell>
          <cell r="AP107">
            <v>14710.057964610001</v>
          </cell>
          <cell r="AQ107">
            <v>14710.057964610001</v>
          </cell>
        </row>
        <row r="108">
          <cell r="B108" t="str">
            <v>Retained Earnings</v>
          </cell>
          <cell r="AH108">
            <v>2996</v>
          </cell>
          <cell r="AI108">
            <v>3127.0676589138966</v>
          </cell>
          <cell r="AJ108">
            <v>3328.2053875290608</v>
          </cell>
          <cell r="AK108">
            <v>3509.1782656493187</v>
          </cell>
          <cell r="AL108">
            <v>3727.8971606582591</v>
          </cell>
          <cell r="AM108">
            <v>3930.8523717057442</v>
          </cell>
          <cell r="AN108">
            <v>4127.4585124047662</v>
          </cell>
          <cell r="AO108">
            <v>4311.644597913215</v>
          </cell>
          <cell r="AP108">
            <v>4581.972522438472</v>
          </cell>
          <cell r="AQ108">
            <v>4894.3677779971631</v>
          </cell>
        </row>
        <row r="109">
          <cell r="B109" t="str">
            <v>Accumulated Other Comprehensive Income (AOCI)</v>
          </cell>
          <cell r="AH109">
            <v>-163</v>
          </cell>
          <cell r="AI109">
            <v>-345.38456758330506</v>
          </cell>
          <cell r="AJ109">
            <v>-401.85458002207906</v>
          </cell>
          <cell r="AK109">
            <v>-423.57166578482611</v>
          </cell>
          <cell r="AL109">
            <v>-480.96743126796815</v>
          </cell>
          <cell r="AM109">
            <v>-545.8192084607341</v>
          </cell>
          <cell r="AN109">
            <v>-596.56374032089832</v>
          </cell>
          <cell r="AO109">
            <v>-655.1473845949954</v>
          </cell>
          <cell r="AP109">
            <v>-750.88919007687525</v>
          </cell>
          <cell r="AQ109">
            <v>-811.5006634811366</v>
          </cell>
        </row>
        <row r="110">
          <cell r="B110" t="str">
            <v>Total equity</v>
          </cell>
          <cell r="AH110">
            <v>17738</v>
          </cell>
          <cell r="AI110">
            <v>17687.186006390595</v>
          </cell>
          <cell r="AJ110">
            <v>17831.853722566986</v>
          </cell>
          <cell r="AK110">
            <v>17991.109514924494</v>
          </cell>
          <cell r="AL110">
            <v>18152.432644450295</v>
          </cell>
          <cell r="AM110">
            <v>18290.536078305013</v>
          </cell>
          <cell r="AN110">
            <v>18436.397687143872</v>
          </cell>
          <cell r="AO110">
            <v>18562.000128378222</v>
          </cell>
          <cell r="AP110">
            <v>18736.586247421597</v>
          </cell>
          <cell r="AQ110">
            <v>18988.370029576028</v>
          </cell>
        </row>
        <row r="112">
          <cell r="B112" t="str">
            <v>Total liabilities and equity</v>
          </cell>
          <cell r="AH112">
            <v>79510</v>
          </cell>
          <cell r="AI112">
            <v>81747.752999223288</v>
          </cell>
          <cell r="AJ112">
            <v>82780.717131996586</v>
          </cell>
          <cell r="AK112">
            <v>84422.280795938656</v>
          </cell>
          <cell r="AL112">
            <v>85951.431251712609</v>
          </cell>
          <cell r="AM112">
            <v>87982.034869919939</v>
          </cell>
          <cell r="AN112">
            <v>89387.187862794992</v>
          </cell>
          <cell r="AO112">
            <v>91572.035836366631</v>
          </cell>
          <cell r="AP112">
            <v>93306.080265273878</v>
          </cell>
          <cell r="AQ112">
            <v>94980.578943648725</v>
          </cell>
        </row>
        <row r="117">
          <cell r="AH117">
            <v>41729</v>
          </cell>
          <cell r="AI117">
            <v>41820</v>
          </cell>
          <cell r="AJ117">
            <v>41912</v>
          </cell>
          <cell r="AK117">
            <v>42004</v>
          </cell>
          <cell r="AL117">
            <v>42094</v>
          </cell>
          <cell r="AM117">
            <v>42185</v>
          </cell>
          <cell r="AN117">
            <v>42277</v>
          </cell>
          <cell r="AO117">
            <v>42369</v>
          </cell>
          <cell r="AP117">
            <v>42460</v>
          </cell>
          <cell r="AQ117">
            <v>42551</v>
          </cell>
        </row>
        <row r="118">
          <cell r="AH118" t="str">
            <v>Actual</v>
          </cell>
          <cell r="AI118" t="str">
            <v>PQ1</v>
          </cell>
          <cell r="AJ118" t="str">
            <v>PQ2</v>
          </cell>
          <cell r="AK118" t="str">
            <v>PQ3</v>
          </cell>
          <cell r="AL118" t="str">
            <v>PQ4</v>
          </cell>
          <cell r="AM118" t="str">
            <v>PQ5</v>
          </cell>
          <cell r="AN118" t="str">
            <v>PQ6</v>
          </cell>
          <cell r="AO118" t="str">
            <v>PQ7</v>
          </cell>
          <cell r="AP118" t="str">
            <v>PQ8</v>
          </cell>
          <cell r="AQ118" t="str">
            <v>PQ9</v>
          </cell>
        </row>
        <row r="119">
          <cell r="B119" t="str">
            <v>SCUSA</v>
          </cell>
        </row>
        <row r="121">
          <cell r="B121" t="str">
            <v>Cash in the process of collection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</row>
        <row r="122">
          <cell r="B122" t="str">
            <v>Cash and due from depository institutions</v>
          </cell>
          <cell r="AH122">
            <v>113</v>
          </cell>
          <cell r="AI122">
            <v>26.882648289698004</v>
          </cell>
          <cell r="AJ122">
            <v>41.7425213596226</v>
          </cell>
          <cell r="AK122">
            <v>63.461298552541137</v>
          </cell>
          <cell r="AL122">
            <v>56.560699464795114</v>
          </cell>
          <cell r="AM122">
            <v>76.986398996637647</v>
          </cell>
          <cell r="AN122">
            <v>98.323655887738411</v>
          </cell>
          <cell r="AO122">
            <v>122.40072154654329</v>
          </cell>
          <cell r="AP122">
            <v>66.544589820898111</v>
          </cell>
          <cell r="AQ122">
            <v>96.739226318140666</v>
          </cell>
        </row>
        <row r="123">
          <cell r="B123" t="str">
            <v>Cash and cash equivalents</v>
          </cell>
          <cell r="AH123">
            <v>113</v>
          </cell>
          <cell r="AI123">
            <v>26.882648289698004</v>
          </cell>
          <cell r="AJ123">
            <v>41.7425213596226</v>
          </cell>
          <cell r="AK123">
            <v>63.461298552541137</v>
          </cell>
          <cell r="AL123">
            <v>56.560699464795114</v>
          </cell>
          <cell r="AM123">
            <v>76.986398996637647</v>
          </cell>
          <cell r="AN123">
            <v>98.323655887738411</v>
          </cell>
          <cell r="AO123">
            <v>122.40072154654329</v>
          </cell>
          <cell r="AP123">
            <v>66.544589820898111</v>
          </cell>
          <cell r="AQ123">
            <v>96.739226318140666</v>
          </cell>
        </row>
        <row r="125">
          <cell r="B125" t="str">
            <v>Auto loans</v>
          </cell>
          <cell r="AH125">
            <v>22949.172999999999</v>
          </cell>
          <cell r="AI125">
            <v>25728.485570562352</v>
          </cell>
          <cell r="AJ125">
            <v>26632.86549957782</v>
          </cell>
          <cell r="AK125">
            <v>26836.741354385143</v>
          </cell>
          <cell r="AL125">
            <v>26584.906426541187</v>
          </cell>
          <cell r="AM125">
            <v>27084.653989867667</v>
          </cell>
          <cell r="AN125">
            <v>27238.648299835226</v>
          </cell>
          <cell r="AO125">
            <v>26826.350133684446</v>
          </cell>
          <cell r="AP125">
            <v>26918.147315267212</v>
          </cell>
          <cell r="AQ125">
            <v>27813.951831359547</v>
          </cell>
        </row>
        <row r="126">
          <cell r="B126" t="str">
            <v>Auto leases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</row>
        <row r="127">
          <cell r="B127" t="str">
            <v>Student loans</v>
          </cell>
          <cell r="AH127">
            <v>30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</row>
        <row r="128">
          <cell r="B128" t="str">
            <v>Other consumer loans and leases</v>
          </cell>
          <cell r="AH128">
            <v>1262</v>
          </cell>
          <cell r="AI128">
            <v>1332.8775785083619</v>
          </cell>
          <cell r="AJ128">
            <v>1476.7052436872048</v>
          </cell>
          <cell r="AK128">
            <v>1829.4900269324189</v>
          </cell>
          <cell r="AL128">
            <v>1764.7206008939977</v>
          </cell>
          <cell r="AM128">
            <v>2003.6757011601107</v>
          </cell>
          <cell r="AN128">
            <v>2244.695430319769</v>
          </cell>
          <cell r="AO128">
            <v>2774.2076942198723</v>
          </cell>
          <cell r="AP128">
            <v>3027.1645502584138</v>
          </cell>
          <cell r="AQ128">
            <v>3346.669953840742</v>
          </cell>
        </row>
        <row r="129">
          <cell r="B129" t="str">
            <v>C&amp;I Graded</v>
          </cell>
          <cell r="AH129">
            <v>515</v>
          </cell>
          <cell r="AI129">
            <v>99.999999999999986</v>
          </cell>
          <cell r="AJ129">
            <v>99.999999999999986</v>
          </cell>
          <cell r="AK129">
            <v>99.999999999999986</v>
          </cell>
          <cell r="AL129">
            <v>99.999999999999986</v>
          </cell>
          <cell r="AM129">
            <v>99.999999999999986</v>
          </cell>
          <cell r="AN129">
            <v>99.999999999999986</v>
          </cell>
          <cell r="AO129">
            <v>99.999999999999986</v>
          </cell>
          <cell r="AP129">
            <v>99.999999999999986</v>
          </cell>
          <cell r="AQ129">
            <v>99.999999999999986</v>
          </cell>
        </row>
        <row r="130">
          <cell r="B130" t="str">
            <v>Construction</v>
          </cell>
          <cell r="AH130">
            <v>4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</row>
        <row r="131">
          <cell r="B131" t="str">
            <v>OO CRE</v>
          </cell>
          <cell r="AH131">
            <v>37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</row>
        <row r="132">
          <cell r="B132" t="str">
            <v>Loans to depository institutions</v>
          </cell>
          <cell r="AH132">
            <v>50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</row>
        <row r="133">
          <cell r="B133" t="str">
            <v>Total loans HFI</v>
          </cell>
          <cell r="AH133">
            <v>24847.172999999999</v>
          </cell>
          <cell r="AI133">
            <v>27161.363149070716</v>
          </cell>
          <cell r="AJ133">
            <v>28209.570743265023</v>
          </cell>
          <cell r="AK133">
            <v>28766.231381317564</v>
          </cell>
          <cell r="AL133">
            <v>28449.627027435185</v>
          </cell>
          <cell r="AM133">
            <v>29188.329691027779</v>
          </cell>
          <cell r="AN133">
            <v>29583.343730154993</v>
          </cell>
          <cell r="AO133">
            <v>29700.557827904318</v>
          </cell>
          <cell r="AP133">
            <v>30045.311865525626</v>
          </cell>
          <cell r="AQ133">
            <v>31260.621785200288</v>
          </cell>
        </row>
        <row r="135">
          <cell r="B135" t="str">
            <v>HFS - C&amp;I</v>
          </cell>
          <cell r="AH135">
            <v>16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</row>
        <row r="136">
          <cell r="B136" t="str">
            <v>HFS - Other</v>
          </cell>
          <cell r="AH136">
            <v>156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</row>
        <row r="137">
          <cell r="B137" t="str">
            <v>Total loans HFS</v>
          </cell>
          <cell r="AH137">
            <v>172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</row>
        <row r="138"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</row>
        <row r="139">
          <cell r="B139" t="str">
            <v>Allowance for loan losses</v>
          </cell>
          <cell r="AH139">
            <v>-2649</v>
          </cell>
          <cell r="AI139">
            <v>-3137.7164165285353</v>
          </cell>
          <cell r="AJ139">
            <v>-3284.2050040820736</v>
          </cell>
          <cell r="AK139">
            <v>-3247.0430554597788</v>
          </cell>
          <cell r="AL139">
            <v>-3235.0529972037302</v>
          </cell>
          <cell r="AM139">
            <v>-3384.4878090560683</v>
          </cell>
          <cell r="AN139">
            <v>-3520.7307988235098</v>
          </cell>
          <cell r="AO139">
            <v>-3493.2543715940074</v>
          </cell>
          <cell r="AP139">
            <v>-3470.3453051735569</v>
          </cell>
          <cell r="AQ139">
            <v>-3685.911047543907</v>
          </cell>
        </row>
        <row r="140">
          <cell r="B140" t="str">
            <v>Net loans</v>
          </cell>
          <cell r="AH140">
            <v>22370.172999999999</v>
          </cell>
          <cell r="AI140">
            <v>24023.64673254218</v>
          </cell>
          <cell r="AJ140">
            <v>24925.365739182951</v>
          </cell>
          <cell r="AK140">
            <v>25519.188325857787</v>
          </cell>
          <cell r="AL140">
            <v>25214.574030231455</v>
          </cell>
          <cell r="AM140">
            <v>25803.841881971712</v>
          </cell>
          <cell r="AN140">
            <v>26062.612931331481</v>
          </cell>
          <cell r="AO140">
            <v>26207.30345631031</v>
          </cell>
          <cell r="AP140">
            <v>26574.96656035207</v>
          </cell>
          <cell r="AQ140">
            <v>27574.71073765638</v>
          </cell>
        </row>
        <row r="142">
          <cell r="B142" t="str">
            <v>Goodwill</v>
          </cell>
          <cell r="AH142">
            <v>74</v>
          </cell>
          <cell r="AI142">
            <v>74.055555296000009</v>
          </cell>
          <cell r="AJ142">
            <v>74.055555296000009</v>
          </cell>
          <cell r="AK142">
            <v>74.055555296000009</v>
          </cell>
          <cell r="AL142">
            <v>74.055555296000009</v>
          </cell>
          <cell r="AM142">
            <v>74.055555296000009</v>
          </cell>
          <cell r="AN142">
            <v>74.055555296000009</v>
          </cell>
          <cell r="AO142">
            <v>74.055555296000009</v>
          </cell>
          <cell r="AP142">
            <v>74.055555296000009</v>
          </cell>
          <cell r="AQ142">
            <v>74.055555296000009</v>
          </cell>
        </row>
        <row r="143">
          <cell r="B143" t="str">
            <v>All Other Identifiable Intangible Assets</v>
          </cell>
          <cell r="AH143">
            <v>191</v>
          </cell>
          <cell r="AI143">
            <v>56.201155157638226</v>
          </cell>
          <cell r="AJ143">
            <v>56.597295817724699</v>
          </cell>
          <cell r="AK143">
            <v>56.918941090953602</v>
          </cell>
          <cell r="AL143">
            <v>57.195320321952387</v>
          </cell>
          <cell r="AM143">
            <v>57.422609131230395</v>
          </cell>
          <cell r="AN143">
            <v>57.573518382353818</v>
          </cell>
          <cell r="AO143">
            <v>57.64284524365668</v>
          </cell>
          <cell r="AP143">
            <v>57.635336206730813</v>
          </cell>
          <cell r="AQ143">
            <v>57.624696435283973</v>
          </cell>
        </row>
        <row r="144">
          <cell r="B144" t="str">
            <v>Total Intangible Assets</v>
          </cell>
          <cell r="AH144">
            <v>265</v>
          </cell>
          <cell r="AI144">
            <v>130.25671045363822</v>
          </cell>
          <cell r="AJ144">
            <v>130.65285111372469</v>
          </cell>
          <cell r="AK144">
            <v>130.9744963869536</v>
          </cell>
          <cell r="AL144">
            <v>131.2508756179524</v>
          </cell>
          <cell r="AM144">
            <v>131.47816442723041</v>
          </cell>
          <cell r="AN144">
            <v>131.62907367835382</v>
          </cell>
          <cell r="AO144">
            <v>131.69840053965669</v>
          </cell>
          <cell r="AP144">
            <v>131.69089150273084</v>
          </cell>
          <cell r="AQ144">
            <v>131.68025173128399</v>
          </cell>
        </row>
        <row r="146">
          <cell r="B146" t="str">
            <v>Premises and fixed assets</v>
          </cell>
          <cell r="AH146">
            <v>30</v>
          </cell>
          <cell r="AI146">
            <v>30.371997637618698</v>
          </cell>
          <cell r="AJ146">
            <v>30.537149703747513</v>
          </cell>
          <cell r="AK146">
            <v>30.028581339303337</v>
          </cell>
          <cell r="AL146">
            <v>33.556092097540649</v>
          </cell>
          <cell r="AM146">
            <v>34.543950020450126</v>
          </cell>
          <cell r="AN146">
            <v>34.294212568875295</v>
          </cell>
          <cell r="AO146">
            <v>33.352294689690503</v>
          </cell>
          <cell r="AP146">
            <v>36.364223789185793</v>
          </cell>
          <cell r="AQ146">
            <v>36.956214366153446</v>
          </cell>
        </row>
        <row r="147">
          <cell r="B147" t="str">
            <v>Auto collateral</v>
          </cell>
          <cell r="AH147">
            <v>0</v>
          </cell>
          <cell r="AI147">
            <v>2708.6471254110975</v>
          </cell>
          <cell r="AJ147">
            <v>2571.8877755155295</v>
          </cell>
          <cell r="AK147">
            <v>2435.2400593840198</v>
          </cell>
          <cell r="AL147">
            <v>2512.0237758146568</v>
          </cell>
          <cell r="AM147">
            <v>2681.9513935930863</v>
          </cell>
          <cell r="AN147">
            <v>2812.6104003190458</v>
          </cell>
          <cell r="AO147">
            <v>2797.3982912029687</v>
          </cell>
          <cell r="AP147">
            <v>2704.9122954531781</v>
          </cell>
          <cell r="AQ147">
            <v>2503.820636188796</v>
          </cell>
        </row>
        <row r="148">
          <cell r="B148" t="str">
            <v>Deferred tax asset</v>
          </cell>
          <cell r="AH148">
            <v>232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</row>
        <row r="149">
          <cell r="B149" t="str">
            <v>Other assets</v>
          </cell>
          <cell r="AH149">
            <v>5864</v>
          </cell>
          <cell r="AI149">
            <v>2471.7957190203006</v>
          </cell>
          <cell r="AJ149">
            <v>2705.7385367814982</v>
          </cell>
          <cell r="AK149">
            <v>2841.2557988080011</v>
          </cell>
          <cell r="AL149">
            <v>2988.411477575668</v>
          </cell>
          <cell r="AM149">
            <v>3121.4038645686433</v>
          </cell>
          <cell r="AN149">
            <v>3224.9296636989802</v>
          </cell>
          <cell r="AO149">
            <v>3243.9148300687884</v>
          </cell>
          <cell r="AP149">
            <v>3296.4774303925592</v>
          </cell>
          <cell r="AQ149">
            <v>3405.8571831291256</v>
          </cell>
        </row>
        <row r="150">
          <cell r="B150" t="str">
            <v>Total other assets</v>
          </cell>
          <cell r="AH150">
            <v>6126</v>
          </cell>
          <cell r="AI150">
            <v>5210.8148420690168</v>
          </cell>
          <cell r="AJ150">
            <v>5308.1634620007753</v>
          </cell>
          <cell r="AK150">
            <v>5306.5244395313239</v>
          </cell>
          <cell r="AL150">
            <v>5533.9913454878661</v>
          </cell>
          <cell r="AM150">
            <v>5837.8992081821798</v>
          </cell>
          <cell r="AN150">
            <v>6071.8342765869011</v>
          </cell>
          <cell r="AO150">
            <v>6074.6654159614482</v>
          </cell>
          <cell r="AP150">
            <v>6037.7539496349236</v>
          </cell>
          <cell r="AQ150">
            <v>5946.6340336840749</v>
          </cell>
        </row>
        <row r="152">
          <cell r="B152" t="str">
            <v>Total Assets</v>
          </cell>
          <cell r="AH152">
            <v>28874.172999999999</v>
          </cell>
          <cell r="AI152">
            <v>29391.600933354533</v>
          </cell>
          <cell r="AJ152">
            <v>30405.924573657074</v>
          </cell>
          <cell r="AK152">
            <v>31020.148560328606</v>
          </cell>
          <cell r="AL152">
            <v>30936.37695080207</v>
          </cell>
          <cell r="AM152">
            <v>31850.205653577759</v>
          </cell>
          <cell r="AN152">
            <v>32364.399937484475</v>
          </cell>
          <cell r="AO152">
            <v>32536.067994357956</v>
          </cell>
          <cell r="AP152">
            <v>32810.95599131062</v>
          </cell>
          <cell r="AQ152">
            <v>33749.764249389875</v>
          </cell>
        </row>
        <row r="154">
          <cell r="B154" t="str">
            <v>Deposits in domestic offices</v>
          </cell>
          <cell r="AH154">
            <v>21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</row>
        <row r="155">
          <cell r="B155" t="str">
            <v>Other borrowed money</v>
          </cell>
          <cell r="AH155">
            <v>25387</v>
          </cell>
          <cell r="AI155">
            <v>25952.133922870278</v>
          </cell>
          <cell r="AJ155">
            <v>26781.882874519059</v>
          </cell>
          <cell r="AK155">
            <v>27148.92441388284</v>
          </cell>
          <cell r="AL155">
            <v>26672.071934973734</v>
          </cell>
          <cell r="AM155">
            <v>27521.617276894536</v>
          </cell>
          <cell r="AN155">
            <v>27919.651046298924</v>
          </cell>
          <cell r="AO155">
            <v>27933.833545749963</v>
          </cell>
          <cell r="AP155">
            <v>28028.336857902235</v>
          </cell>
          <cell r="AQ155">
            <v>28770.016322278116</v>
          </cell>
        </row>
        <row r="156">
          <cell r="B156" t="str">
            <v>Other liabilities</v>
          </cell>
          <cell r="AH156">
            <v>558</v>
          </cell>
          <cell r="AI156">
            <v>403.08820581109831</v>
          </cell>
          <cell r="AJ156">
            <v>412.9459490713416</v>
          </cell>
          <cell r="AK156">
            <v>418.78669598550186</v>
          </cell>
          <cell r="AL156">
            <v>573.7659577189952</v>
          </cell>
          <cell r="AM156">
            <v>424.23873065224689</v>
          </cell>
          <cell r="AN156">
            <v>426.72064706146193</v>
          </cell>
          <cell r="AO156">
            <v>422.30235151401575</v>
          </cell>
          <cell r="AP156">
            <v>425.91203118630801</v>
          </cell>
          <cell r="AQ156">
            <v>439.88543792518976</v>
          </cell>
        </row>
        <row r="157">
          <cell r="B157" t="str">
            <v>Total liabilities</v>
          </cell>
          <cell r="AH157">
            <v>25966</v>
          </cell>
          <cell r="AI157">
            <v>26355.222128681376</v>
          </cell>
          <cell r="AJ157">
            <v>27194.8288235904</v>
          </cell>
          <cell r="AK157">
            <v>27567.711109868342</v>
          </cell>
          <cell r="AL157">
            <v>27245.837892692729</v>
          </cell>
          <cell r="AM157">
            <v>27945.856007546783</v>
          </cell>
          <cell r="AN157">
            <v>28346.371693360386</v>
          </cell>
          <cell r="AO157">
            <v>28356.135897263979</v>
          </cell>
          <cell r="AP157">
            <v>28454.248889088543</v>
          </cell>
          <cell r="AQ157">
            <v>29209.901760203305</v>
          </cell>
        </row>
        <row r="159">
          <cell r="B159" t="str">
            <v>Common stock</v>
          </cell>
          <cell r="AH159">
            <v>3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</row>
        <row r="160">
          <cell r="B160" t="str">
            <v>Surplus (Exclude All Surplus Related to Preferred Stock)</v>
          </cell>
          <cell r="AH160">
            <v>1440</v>
          </cell>
          <cell r="AI160">
            <v>1550.5631002519999</v>
          </cell>
          <cell r="AJ160">
            <v>1550.5631002519999</v>
          </cell>
          <cell r="AK160">
            <v>1550.5631002519999</v>
          </cell>
          <cell r="AL160">
            <v>1550.5631002519999</v>
          </cell>
          <cell r="AM160">
            <v>1550.5631002519999</v>
          </cell>
          <cell r="AN160">
            <v>1550.5631002519999</v>
          </cell>
          <cell r="AO160">
            <v>1550.5631002519999</v>
          </cell>
          <cell r="AP160">
            <v>1550.5631002519999</v>
          </cell>
          <cell r="AQ160">
            <v>1550.5631002519999</v>
          </cell>
        </row>
        <row r="161">
          <cell r="B161" t="str">
            <v>Retained Earnings</v>
          </cell>
          <cell r="AH161">
            <v>1466</v>
          </cell>
          <cell r="AI161">
            <v>1485.8157044056993</v>
          </cell>
          <cell r="AJ161">
            <v>1660.5326497858173</v>
          </cell>
          <cell r="AK161">
            <v>1901.8743501680706</v>
          </cell>
          <cell r="AL161">
            <v>2139.975957808108</v>
          </cell>
          <cell r="AM161">
            <v>2353.7865457227408</v>
          </cell>
          <cell r="AN161">
            <v>2467.4651438108895</v>
          </cell>
          <cell r="AO161">
            <v>2629.3689967778441</v>
          </cell>
          <cell r="AP161">
            <v>2806.1440019057313</v>
          </cell>
          <cell r="AQ161">
            <v>2989.2993888712977</v>
          </cell>
        </row>
        <row r="162">
          <cell r="B162" t="str">
            <v>Accumulated Other Comprehensive Income (AOCI)</v>
          </cell>
          <cell r="AH162">
            <v>-1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</row>
        <row r="163">
          <cell r="B163" t="str">
            <v>Total equity</v>
          </cell>
          <cell r="AH163">
            <v>2908</v>
          </cell>
          <cell r="AI163">
            <v>3036.3788046576992</v>
          </cell>
          <cell r="AJ163">
            <v>3211.0957500378172</v>
          </cell>
          <cell r="AK163">
            <v>3452.4374504200705</v>
          </cell>
          <cell r="AL163">
            <v>3690.5390580601079</v>
          </cell>
          <cell r="AM163">
            <v>3904.3496459747407</v>
          </cell>
          <cell r="AN163">
            <v>4018.0282440628894</v>
          </cell>
          <cell r="AO163">
            <v>4179.932097029844</v>
          </cell>
          <cell r="AP163">
            <v>4356.7071021577312</v>
          </cell>
          <cell r="AQ163">
            <v>4539.8624891232976</v>
          </cell>
        </row>
        <row r="165">
          <cell r="B165" t="str">
            <v>Total liabilities and equity</v>
          </cell>
          <cell r="AH165">
            <v>28874</v>
          </cell>
          <cell r="AI165">
            <v>29391.600933339076</v>
          </cell>
          <cell r="AJ165">
            <v>30405.924573628217</v>
          </cell>
          <cell r="AK165">
            <v>31020.148560288413</v>
          </cell>
          <cell r="AL165">
            <v>30936.376950752838</v>
          </cell>
          <cell r="AM165">
            <v>31850.205653521523</v>
          </cell>
          <cell r="AN165">
            <v>32364.399937423277</v>
          </cell>
          <cell r="AO165">
            <v>32536.067994293822</v>
          </cell>
          <cell r="AP165">
            <v>32810.955991246272</v>
          </cell>
          <cell r="AQ165">
            <v>33749.764249326603</v>
          </cell>
        </row>
        <row r="166">
          <cell r="AH166" t="str">
            <v>Ok</v>
          </cell>
          <cell r="AI166" t="str">
            <v>Ok</v>
          </cell>
          <cell r="AJ166" t="str">
            <v>Ok</v>
          </cell>
          <cell r="AK166" t="str">
            <v>Ok</v>
          </cell>
          <cell r="AL166" t="str">
            <v>Ok</v>
          </cell>
          <cell r="AM166" t="str">
            <v>Ok</v>
          </cell>
          <cell r="AN166" t="str">
            <v>Ok</v>
          </cell>
          <cell r="AO166" t="str">
            <v>Ok</v>
          </cell>
          <cell r="AP166" t="str">
            <v>Ok</v>
          </cell>
          <cell r="AQ166" t="str">
            <v>Ok</v>
          </cell>
        </row>
      </sheetData>
      <sheetData sheetId="3" refreshError="1">
        <row r="6">
          <cell r="AH6">
            <v>41729</v>
          </cell>
          <cell r="AI6">
            <v>41820</v>
          </cell>
          <cell r="AJ6">
            <v>41912</v>
          </cell>
          <cell r="AK6">
            <v>42004</v>
          </cell>
          <cell r="AL6">
            <v>42094</v>
          </cell>
          <cell r="AM6">
            <v>42185</v>
          </cell>
          <cell r="AN6">
            <v>42277</v>
          </cell>
          <cell r="AO6">
            <v>42369</v>
          </cell>
          <cell r="AP6">
            <v>42460</v>
          </cell>
          <cell r="AQ6">
            <v>42551</v>
          </cell>
        </row>
        <row r="7">
          <cell r="AH7" t="str">
            <v>Actual</v>
          </cell>
          <cell r="AI7" t="str">
            <v>PQ1</v>
          </cell>
          <cell r="AJ7" t="str">
            <v>PQ2</v>
          </cell>
          <cell r="AK7" t="str">
            <v>PQ3</v>
          </cell>
          <cell r="AL7" t="str">
            <v>PQ4</v>
          </cell>
          <cell r="AM7" t="str">
            <v>PQ5</v>
          </cell>
          <cell r="AN7" t="str">
            <v>PQ6</v>
          </cell>
          <cell r="AO7" t="str">
            <v>PQ7</v>
          </cell>
          <cell r="AP7" t="str">
            <v>PQ8</v>
          </cell>
          <cell r="AQ7" t="str">
            <v>PQ9</v>
          </cell>
        </row>
        <row r="9">
          <cell r="B9" t="str">
            <v>Purchase Accounting:</v>
          </cell>
        </row>
        <row r="10">
          <cell r="B10" t="str">
            <v>Goodwill</v>
          </cell>
          <cell r="AH10">
            <v>5411</v>
          </cell>
          <cell r="AI10">
            <v>5411</v>
          </cell>
          <cell r="AJ10">
            <v>5411</v>
          </cell>
          <cell r="AK10">
            <v>5411</v>
          </cell>
          <cell r="AL10">
            <v>5411</v>
          </cell>
          <cell r="AM10">
            <v>5411</v>
          </cell>
          <cell r="AN10">
            <v>5411</v>
          </cell>
          <cell r="AO10">
            <v>5411</v>
          </cell>
          <cell r="AP10">
            <v>5411</v>
          </cell>
          <cell r="AQ10">
            <v>5411</v>
          </cell>
        </row>
        <row r="11">
          <cell r="B11" t="str">
            <v>All Other Identifiable Intangible Assets</v>
          </cell>
          <cell r="AH11">
            <v>620</v>
          </cell>
          <cell r="AI11">
            <v>748</v>
          </cell>
          <cell r="AJ11">
            <v>740</v>
          </cell>
          <cell r="AK11">
            <v>732</v>
          </cell>
          <cell r="AL11">
            <v>725</v>
          </cell>
          <cell r="AM11">
            <v>717</v>
          </cell>
          <cell r="AN11">
            <v>709</v>
          </cell>
          <cell r="AO11">
            <v>701</v>
          </cell>
          <cell r="AP11">
            <v>693</v>
          </cell>
          <cell r="AQ11">
            <v>686</v>
          </cell>
        </row>
        <row r="12">
          <cell r="B12" t="str">
            <v>Allowance for loan losses</v>
          </cell>
          <cell r="AH12">
            <v>2364</v>
          </cell>
          <cell r="AI12">
            <v>2327</v>
          </cell>
          <cell r="AJ12">
            <v>2024</v>
          </cell>
          <cell r="AK12">
            <v>1615</v>
          </cell>
          <cell r="AL12">
            <v>1307</v>
          </cell>
          <cell r="AM12">
            <v>1100</v>
          </cell>
          <cell r="AN12">
            <v>879</v>
          </cell>
          <cell r="AO12">
            <v>609</v>
          </cell>
          <cell r="AP12">
            <v>375</v>
          </cell>
          <cell r="AQ12">
            <v>238</v>
          </cell>
        </row>
        <row r="13">
          <cell r="B13" t="str">
            <v>Auto loans</v>
          </cell>
          <cell r="AH13">
            <v>-1881</v>
          </cell>
          <cell r="AI13">
            <v>-2370</v>
          </cell>
          <cell r="AJ13">
            <v>-2028</v>
          </cell>
          <cell r="AK13">
            <v>-1725</v>
          </cell>
          <cell r="AL13">
            <v>-1472</v>
          </cell>
          <cell r="AM13">
            <v>-1254</v>
          </cell>
          <cell r="AN13">
            <v>-1058</v>
          </cell>
          <cell r="AO13">
            <v>-889</v>
          </cell>
          <cell r="AP13">
            <v>-745</v>
          </cell>
          <cell r="AQ13">
            <v>-627</v>
          </cell>
        </row>
        <row r="14">
          <cell r="B14" t="str">
            <v>C&amp;I Graded</v>
          </cell>
          <cell r="AH14">
            <v>-50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</row>
        <row r="15">
          <cell r="B15" t="str">
            <v>Other consumer loans and leases</v>
          </cell>
          <cell r="AH15">
            <v>-132</v>
          </cell>
          <cell r="AI15">
            <v>-103</v>
          </cell>
          <cell r="AJ15">
            <v>-59</v>
          </cell>
          <cell r="AK15">
            <v>-15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B16" t="str">
            <v>HFS - Other</v>
          </cell>
          <cell r="AH16">
            <v>0</v>
          </cell>
          <cell r="AI16">
            <v>413</v>
          </cell>
          <cell r="AJ16">
            <v>315</v>
          </cell>
          <cell r="AK16">
            <v>268</v>
          </cell>
          <cell r="AL16">
            <v>245</v>
          </cell>
          <cell r="AM16">
            <v>242</v>
          </cell>
          <cell r="AN16">
            <v>178</v>
          </cell>
          <cell r="AO16">
            <v>147</v>
          </cell>
          <cell r="AP16">
            <v>133</v>
          </cell>
          <cell r="AQ16">
            <v>128</v>
          </cell>
        </row>
        <row r="17">
          <cell r="B17" t="str">
            <v>Deferred tax asset</v>
          </cell>
          <cell r="AH17">
            <v>-169</v>
          </cell>
          <cell r="AI17">
            <v>-169</v>
          </cell>
          <cell r="AJ17">
            <v>-169</v>
          </cell>
          <cell r="AK17">
            <v>-169</v>
          </cell>
          <cell r="AL17">
            <v>-169</v>
          </cell>
          <cell r="AM17">
            <v>-169</v>
          </cell>
          <cell r="AN17">
            <v>-169</v>
          </cell>
          <cell r="AO17">
            <v>-169</v>
          </cell>
          <cell r="AP17">
            <v>-169</v>
          </cell>
          <cell r="AQ17">
            <v>-169</v>
          </cell>
        </row>
        <row r="18">
          <cell r="B18" t="str">
            <v>Other assets</v>
          </cell>
          <cell r="AH18">
            <v>108</v>
          </cell>
          <cell r="AI18">
            <v>108</v>
          </cell>
          <cell r="AJ18">
            <v>108</v>
          </cell>
          <cell r="AK18">
            <v>108</v>
          </cell>
          <cell r="AL18">
            <v>108</v>
          </cell>
          <cell r="AM18">
            <v>108</v>
          </cell>
          <cell r="AN18">
            <v>108</v>
          </cell>
          <cell r="AO18">
            <v>108</v>
          </cell>
          <cell r="AP18">
            <v>108</v>
          </cell>
          <cell r="AQ18">
            <v>108</v>
          </cell>
        </row>
        <row r="19">
          <cell r="B19" t="str">
            <v>Total asset adjustments</v>
          </cell>
          <cell r="AH19">
            <v>6271</v>
          </cell>
          <cell r="AI19">
            <v>6365</v>
          </cell>
          <cell r="AJ19">
            <v>6342</v>
          </cell>
          <cell r="AK19">
            <v>6225</v>
          </cell>
          <cell r="AL19">
            <v>6155</v>
          </cell>
          <cell r="AM19">
            <v>6155</v>
          </cell>
          <cell r="AN19">
            <v>6058</v>
          </cell>
          <cell r="AO19">
            <v>5918</v>
          </cell>
          <cell r="AP19">
            <v>5806</v>
          </cell>
          <cell r="AQ19">
            <v>5775</v>
          </cell>
        </row>
        <row r="21">
          <cell r="B21" t="str">
            <v>Other borrowed money</v>
          </cell>
          <cell r="AH21">
            <v>100</v>
          </cell>
          <cell r="AI21">
            <v>93</v>
          </cell>
          <cell r="AJ21">
            <v>86</v>
          </cell>
          <cell r="AK21">
            <v>80</v>
          </cell>
          <cell r="AL21">
            <v>73</v>
          </cell>
          <cell r="AM21">
            <v>66</v>
          </cell>
          <cell r="AN21">
            <v>59</v>
          </cell>
          <cell r="AO21">
            <v>52</v>
          </cell>
          <cell r="AP21">
            <v>45</v>
          </cell>
          <cell r="AQ21">
            <v>38</v>
          </cell>
        </row>
        <row r="22">
          <cell r="B22" t="str">
            <v>Other liabilities</v>
          </cell>
          <cell r="AH22">
            <v>156</v>
          </cell>
          <cell r="AI22">
            <v>154</v>
          </cell>
          <cell r="AJ22">
            <v>103</v>
          </cell>
          <cell r="AK22">
            <v>100</v>
          </cell>
          <cell r="AL22">
            <v>114</v>
          </cell>
          <cell r="AM22">
            <v>114</v>
          </cell>
          <cell r="AN22">
            <v>42</v>
          </cell>
          <cell r="AO22">
            <v>5</v>
          </cell>
          <cell r="AP22">
            <v>-21</v>
          </cell>
          <cell r="AQ22">
            <v>-36</v>
          </cell>
        </row>
        <row r="23">
          <cell r="B23" t="str">
            <v>Total liability adjustments</v>
          </cell>
          <cell r="AH23">
            <v>256</v>
          </cell>
          <cell r="AI23">
            <v>247</v>
          </cell>
          <cell r="AJ23">
            <v>189</v>
          </cell>
          <cell r="AK23">
            <v>180</v>
          </cell>
          <cell r="AL23">
            <v>187</v>
          </cell>
          <cell r="AM23">
            <v>180</v>
          </cell>
          <cell r="AN23">
            <v>101</v>
          </cell>
          <cell r="AO23">
            <v>57</v>
          </cell>
          <cell r="AP23">
            <v>24</v>
          </cell>
          <cell r="AQ23">
            <v>2</v>
          </cell>
        </row>
        <row r="25">
          <cell r="B25" t="str">
            <v>Common stock</v>
          </cell>
          <cell r="AH25">
            <v>-3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</row>
        <row r="26">
          <cell r="B26" t="str">
            <v>Surplus (Exclude All Surplus Related to Preferred Stock)</v>
          </cell>
          <cell r="AH26">
            <v>3489</v>
          </cell>
          <cell r="AI26">
            <v>3489</v>
          </cell>
          <cell r="AJ26">
            <v>3489</v>
          </cell>
          <cell r="AK26">
            <v>3489</v>
          </cell>
          <cell r="AL26">
            <v>3489</v>
          </cell>
          <cell r="AM26">
            <v>3489</v>
          </cell>
          <cell r="AN26">
            <v>3489</v>
          </cell>
          <cell r="AO26">
            <v>3489</v>
          </cell>
          <cell r="AP26">
            <v>3489</v>
          </cell>
          <cell r="AQ26">
            <v>3489</v>
          </cell>
        </row>
        <row r="27">
          <cell r="B27" t="str">
            <v>Retained Earnings</v>
          </cell>
          <cell r="AH27">
            <v>-1164</v>
          </cell>
          <cell r="AI27">
            <v>-1140</v>
          </cell>
          <cell r="AJ27">
            <v>-1187</v>
          </cell>
          <cell r="AK27">
            <v>-1347</v>
          </cell>
          <cell r="AL27">
            <v>-1487</v>
          </cell>
          <cell r="AM27">
            <v>-1554</v>
          </cell>
          <cell r="AN27">
            <v>-1597</v>
          </cell>
          <cell r="AO27">
            <v>-1707</v>
          </cell>
          <cell r="AP27">
            <v>-1811</v>
          </cell>
          <cell r="AQ27">
            <v>-1876</v>
          </cell>
        </row>
        <row r="28">
          <cell r="B28" t="str">
            <v>Noncontrolling interests</v>
          </cell>
          <cell r="AH28">
            <v>3693</v>
          </cell>
          <cell r="AI28">
            <v>3769</v>
          </cell>
          <cell r="AJ28">
            <v>3851</v>
          </cell>
          <cell r="AK28">
            <v>3903</v>
          </cell>
          <cell r="AL28">
            <v>3966</v>
          </cell>
          <cell r="AM28">
            <v>4040</v>
          </cell>
          <cell r="AN28">
            <v>4065</v>
          </cell>
          <cell r="AO28">
            <v>4079</v>
          </cell>
          <cell r="AP28">
            <v>4104</v>
          </cell>
          <cell r="AQ28">
            <v>4160</v>
          </cell>
        </row>
        <row r="29">
          <cell r="B29" t="str">
            <v>Equity adjustments</v>
          </cell>
          <cell r="AH29">
            <v>6015</v>
          </cell>
          <cell r="AI29">
            <v>6118</v>
          </cell>
          <cell r="AJ29">
            <v>6153</v>
          </cell>
          <cell r="AK29">
            <v>6045</v>
          </cell>
          <cell r="AL29">
            <v>5968</v>
          </cell>
          <cell r="AM29">
            <v>5975</v>
          </cell>
          <cell r="AN29">
            <v>5957</v>
          </cell>
          <cell r="AO29">
            <v>5861</v>
          </cell>
          <cell r="AP29">
            <v>5782</v>
          </cell>
          <cell r="AQ29">
            <v>5773</v>
          </cell>
        </row>
        <row r="30">
          <cell r="B30" t="str">
            <v>Check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</row>
        <row r="32">
          <cell r="AH32">
            <v>41729</v>
          </cell>
          <cell r="AI32">
            <v>41820</v>
          </cell>
          <cell r="AJ32">
            <v>41912</v>
          </cell>
          <cell r="AK32">
            <v>42004</v>
          </cell>
          <cell r="AL32">
            <v>42094</v>
          </cell>
          <cell r="AM32">
            <v>42185</v>
          </cell>
          <cell r="AN32">
            <v>42277</v>
          </cell>
          <cell r="AO32">
            <v>42369</v>
          </cell>
          <cell r="AP32">
            <v>42460</v>
          </cell>
          <cell r="AQ32">
            <v>42551</v>
          </cell>
        </row>
        <row r="33">
          <cell r="B33" t="str">
            <v>Elimination Accounting</v>
          </cell>
        </row>
        <row r="34">
          <cell r="B34" t="str">
            <v>Loans to depository institutions</v>
          </cell>
          <cell r="AH34">
            <v>-300</v>
          </cell>
          <cell r="AI34">
            <v>-300</v>
          </cell>
          <cell r="AJ34">
            <v>-300</v>
          </cell>
          <cell r="AK34">
            <v>-300</v>
          </cell>
          <cell r="AL34">
            <v>-300</v>
          </cell>
          <cell r="AM34">
            <v>-300</v>
          </cell>
          <cell r="AN34">
            <v>-300</v>
          </cell>
          <cell r="AO34">
            <v>-300</v>
          </cell>
          <cell r="AP34">
            <v>-300</v>
          </cell>
          <cell r="AQ34">
            <v>-300</v>
          </cell>
        </row>
        <row r="35">
          <cell r="B35" t="str">
            <v>Cash and due from depository institutions</v>
          </cell>
          <cell r="AH35">
            <v>0</v>
          </cell>
          <cell r="AI35">
            <v>23</v>
          </cell>
          <cell r="AJ35">
            <v>23</v>
          </cell>
          <cell r="AK35">
            <v>23</v>
          </cell>
          <cell r="AL35">
            <v>21</v>
          </cell>
          <cell r="AM35">
            <v>53</v>
          </cell>
          <cell r="AN35">
            <v>85</v>
          </cell>
          <cell r="AO35">
            <v>117</v>
          </cell>
          <cell r="AP35">
            <v>146</v>
          </cell>
          <cell r="AQ35">
            <v>178</v>
          </cell>
        </row>
        <row r="36">
          <cell r="B36" t="str">
            <v>Allowance for loan losses</v>
          </cell>
          <cell r="AH36">
            <v>0</v>
          </cell>
          <cell r="AI36">
            <v>1</v>
          </cell>
          <cell r="AJ36">
            <v>2</v>
          </cell>
          <cell r="AK36">
            <v>3</v>
          </cell>
          <cell r="AL36">
            <v>4</v>
          </cell>
          <cell r="AM36">
            <v>6</v>
          </cell>
          <cell r="AN36">
            <v>8</v>
          </cell>
          <cell r="AO36">
            <v>10</v>
          </cell>
          <cell r="AP36">
            <v>12</v>
          </cell>
          <cell r="AQ36">
            <v>15</v>
          </cell>
        </row>
        <row r="37">
          <cell r="B37" t="str">
            <v>Goodwill</v>
          </cell>
          <cell r="AH37">
            <v>0</v>
          </cell>
          <cell r="AI37">
            <v>-2312</v>
          </cell>
          <cell r="AJ37">
            <v>-2312</v>
          </cell>
          <cell r="AK37">
            <v>-2312</v>
          </cell>
          <cell r="AL37">
            <v>-2312</v>
          </cell>
          <cell r="AM37">
            <v>-2312</v>
          </cell>
          <cell r="AN37">
            <v>-2312</v>
          </cell>
          <cell r="AO37">
            <v>-2312</v>
          </cell>
          <cell r="AP37">
            <v>-2312</v>
          </cell>
          <cell r="AQ37">
            <v>-2312</v>
          </cell>
        </row>
        <row r="38">
          <cell r="B38" t="str">
            <v>All Other Identifiable Intangible Assets</v>
          </cell>
          <cell r="AH38">
            <v>0</v>
          </cell>
          <cell r="AI38">
            <v>26</v>
          </cell>
          <cell r="AJ38">
            <v>26</v>
          </cell>
          <cell r="AK38">
            <v>26</v>
          </cell>
          <cell r="AL38">
            <v>26</v>
          </cell>
          <cell r="AM38">
            <v>26</v>
          </cell>
          <cell r="AN38">
            <v>26</v>
          </cell>
          <cell r="AO38">
            <v>26</v>
          </cell>
          <cell r="AP38">
            <v>26</v>
          </cell>
          <cell r="AQ38">
            <v>26</v>
          </cell>
        </row>
        <row r="39">
          <cell r="B39" t="str">
            <v>Other assets</v>
          </cell>
          <cell r="AH39">
            <v>-5122</v>
          </cell>
          <cell r="AI39">
            <v>-2763</v>
          </cell>
          <cell r="AJ39">
            <v>-2763</v>
          </cell>
          <cell r="AK39">
            <v>-2763</v>
          </cell>
          <cell r="AL39">
            <v>-2763</v>
          </cell>
          <cell r="AM39">
            <v>-2763</v>
          </cell>
          <cell r="AN39">
            <v>-2763</v>
          </cell>
          <cell r="AO39">
            <v>-2763</v>
          </cell>
          <cell r="AP39">
            <v>-2763</v>
          </cell>
          <cell r="AQ39">
            <v>-2763</v>
          </cell>
        </row>
        <row r="40">
          <cell r="B40" t="str">
            <v>Total asset adjustments</v>
          </cell>
          <cell r="AH40">
            <v>-5422</v>
          </cell>
          <cell r="AI40">
            <v>-5325</v>
          </cell>
          <cell r="AJ40">
            <v>-5324</v>
          </cell>
          <cell r="AK40">
            <v>-5323</v>
          </cell>
          <cell r="AL40">
            <v>-5324</v>
          </cell>
          <cell r="AM40">
            <v>-5290</v>
          </cell>
          <cell r="AN40">
            <v>-5256</v>
          </cell>
          <cell r="AO40">
            <v>-5222</v>
          </cell>
          <cell r="AP40">
            <v>-5191</v>
          </cell>
          <cell r="AQ40">
            <v>-5156</v>
          </cell>
        </row>
        <row r="42">
          <cell r="B42" t="str">
            <v>Deposits in domestic offices</v>
          </cell>
          <cell r="AH42">
            <v>-9</v>
          </cell>
          <cell r="AI42">
            <v>-9</v>
          </cell>
          <cell r="AJ42">
            <v>-9</v>
          </cell>
          <cell r="AK42">
            <v>-9</v>
          </cell>
          <cell r="AL42">
            <v>-9</v>
          </cell>
          <cell r="AM42">
            <v>-9</v>
          </cell>
          <cell r="AN42">
            <v>-9</v>
          </cell>
          <cell r="AO42">
            <v>-9</v>
          </cell>
          <cell r="AP42">
            <v>-9</v>
          </cell>
          <cell r="AQ42">
            <v>-9</v>
          </cell>
        </row>
        <row r="43">
          <cell r="B43" t="str">
            <v>Other borrowed money</v>
          </cell>
          <cell r="AH43">
            <v>-300</v>
          </cell>
          <cell r="AI43">
            <v>-300</v>
          </cell>
          <cell r="AJ43">
            <v>-300</v>
          </cell>
          <cell r="AK43">
            <v>-300</v>
          </cell>
          <cell r="AL43">
            <v>-300</v>
          </cell>
          <cell r="AM43">
            <v>-300</v>
          </cell>
          <cell r="AN43">
            <v>-300</v>
          </cell>
          <cell r="AO43">
            <v>-300</v>
          </cell>
          <cell r="AP43">
            <v>-300</v>
          </cell>
          <cell r="AQ43">
            <v>-300</v>
          </cell>
        </row>
        <row r="44">
          <cell r="B44" t="str">
            <v>Other liabilities</v>
          </cell>
          <cell r="AH44">
            <v>-50</v>
          </cell>
          <cell r="AI44">
            <v>184</v>
          </cell>
          <cell r="AJ44">
            <v>387</v>
          </cell>
          <cell r="AK44">
            <v>584</v>
          </cell>
          <cell r="AL44">
            <v>811</v>
          </cell>
          <cell r="AM44">
            <v>1005</v>
          </cell>
          <cell r="AN44">
            <v>1137</v>
          </cell>
          <cell r="AO44">
            <v>1213</v>
          </cell>
          <cell r="AP44">
            <v>1341</v>
          </cell>
          <cell r="AQ44">
            <v>1434</v>
          </cell>
        </row>
        <row r="45">
          <cell r="B45" t="str">
            <v>Total liability adjustments</v>
          </cell>
          <cell r="AH45">
            <v>-359</v>
          </cell>
          <cell r="AI45">
            <v>-125</v>
          </cell>
          <cell r="AJ45">
            <v>78</v>
          </cell>
          <cell r="AK45">
            <v>275</v>
          </cell>
          <cell r="AL45">
            <v>502</v>
          </cell>
          <cell r="AM45">
            <v>696</v>
          </cell>
          <cell r="AN45">
            <v>828</v>
          </cell>
          <cell r="AO45">
            <v>904</v>
          </cell>
          <cell r="AP45">
            <v>1032</v>
          </cell>
          <cell r="AQ45">
            <v>1125</v>
          </cell>
        </row>
        <row r="47">
          <cell r="B47" t="str">
            <v>Surplus (Exclude All Surplus Related to Preferred Stock)</v>
          </cell>
          <cell r="AH47">
            <v>-4929</v>
          </cell>
          <cell r="AI47">
            <v>-4929</v>
          </cell>
          <cell r="AJ47">
            <v>-4929</v>
          </cell>
          <cell r="AK47">
            <v>-4929</v>
          </cell>
          <cell r="AL47">
            <v>-4929</v>
          </cell>
          <cell r="AM47">
            <v>-4929</v>
          </cell>
          <cell r="AN47">
            <v>-4929</v>
          </cell>
          <cell r="AO47">
            <v>-4929</v>
          </cell>
          <cell r="AP47">
            <v>-4929</v>
          </cell>
          <cell r="AQ47">
            <v>-4929</v>
          </cell>
        </row>
        <row r="48">
          <cell r="B48" t="str">
            <v>Retained Earnings</v>
          </cell>
          <cell r="AH48">
            <v>-135</v>
          </cell>
          <cell r="AI48">
            <v>-271</v>
          </cell>
          <cell r="AJ48">
            <v>-473</v>
          </cell>
          <cell r="AK48">
            <v>-669</v>
          </cell>
          <cell r="AL48">
            <v>-897</v>
          </cell>
          <cell r="AM48">
            <v>-1057</v>
          </cell>
          <cell r="AN48">
            <v>-1155</v>
          </cell>
          <cell r="AO48">
            <v>-1197</v>
          </cell>
          <cell r="AP48">
            <v>-1294</v>
          </cell>
          <cell r="AQ48">
            <v>-1352</v>
          </cell>
        </row>
        <row r="49">
          <cell r="B49" t="str">
            <v>Accumulated Other Comprehensive Income (AOCI)</v>
          </cell>
          <cell r="AH49">
            <v>1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</row>
        <row r="50">
          <cell r="B50" t="str">
            <v>Equity adjustments</v>
          </cell>
          <cell r="AH50">
            <v>-5063</v>
          </cell>
          <cell r="AI50">
            <v>-5200</v>
          </cell>
          <cell r="AJ50">
            <v>-5402</v>
          </cell>
          <cell r="AK50">
            <v>-5598</v>
          </cell>
          <cell r="AL50">
            <v>-5826</v>
          </cell>
          <cell r="AM50">
            <v>-5986</v>
          </cell>
          <cell r="AN50">
            <v>-6084</v>
          </cell>
          <cell r="AO50">
            <v>-6126</v>
          </cell>
          <cell r="AP50">
            <v>-6223</v>
          </cell>
          <cell r="AQ50">
            <v>-6281</v>
          </cell>
        </row>
        <row r="51"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</row>
      </sheetData>
      <sheetData sheetId="4" refreshError="1"/>
      <sheetData sheetId="5" refreshError="1">
        <row r="6">
          <cell r="AH6">
            <v>41729</v>
          </cell>
          <cell r="AI6">
            <v>41820</v>
          </cell>
          <cell r="AJ6">
            <v>41912</v>
          </cell>
          <cell r="AK6">
            <v>42004</v>
          </cell>
          <cell r="AL6">
            <v>42094</v>
          </cell>
          <cell r="AM6">
            <v>42185</v>
          </cell>
          <cell r="AN6">
            <v>42277</v>
          </cell>
          <cell r="AO6">
            <v>42369</v>
          </cell>
          <cell r="AP6">
            <v>42460</v>
          </cell>
          <cell r="AQ6">
            <v>42551</v>
          </cell>
        </row>
        <row r="7">
          <cell r="AH7" t="str">
            <v>Actual</v>
          </cell>
          <cell r="AI7" t="str">
            <v>PQ1</v>
          </cell>
          <cell r="AJ7" t="str">
            <v>PQ2</v>
          </cell>
          <cell r="AK7" t="str">
            <v>PQ3</v>
          </cell>
          <cell r="AL7" t="str">
            <v>PQ4</v>
          </cell>
          <cell r="AM7" t="str">
            <v>PQ5</v>
          </cell>
          <cell r="AN7" t="str">
            <v>PQ6</v>
          </cell>
          <cell r="AO7" t="str">
            <v>PQ7</v>
          </cell>
          <cell r="AP7" t="str">
            <v>PQ8</v>
          </cell>
          <cell r="AQ7" t="str">
            <v>PQ9</v>
          </cell>
        </row>
        <row r="9">
          <cell r="B9" t="str">
            <v>SHUSA Ex-SCUSA</v>
          </cell>
        </row>
        <row r="11">
          <cell r="B11" t="str">
            <v>Excess cash at the Federal Reserve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</row>
        <row r="12">
          <cell r="B12" t="str">
            <v>Past due First lien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B13" t="str">
            <v>Statutory multifamily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5">
          <cell r="B15" t="str">
            <v>Derivative balance projections</v>
          </cell>
          <cell r="AH15">
            <v>476</v>
          </cell>
          <cell r="AI15">
            <v>476</v>
          </cell>
          <cell r="AJ15">
            <v>476</v>
          </cell>
          <cell r="AK15">
            <v>476</v>
          </cell>
          <cell r="AL15">
            <v>476</v>
          </cell>
          <cell r="AM15">
            <v>476</v>
          </cell>
          <cell r="AN15">
            <v>476</v>
          </cell>
          <cell r="AO15">
            <v>476</v>
          </cell>
          <cell r="AP15">
            <v>476</v>
          </cell>
          <cell r="AQ15">
            <v>476</v>
          </cell>
        </row>
        <row r="16">
          <cell r="B16" t="str">
            <v>Unused commitments with an orig maturity &gt; one year</v>
          </cell>
          <cell r="AH16">
            <v>14380</v>
          </cell>
          <cell r="AI16">
            <v>13262</v>
          </cell>
          <cell r="AJ16">
            <v>13817</v>
          </cell>
          <cell r="AK16">
            <v>14441</v>
          </cell>
          <cell r="AL16">
            <v>14731</v>
          </cell>
          <cell r="AM16">
            <v>15139</v>
          </cell>
          <cell r="AN16">
            <v>15554</v>
          </cell>
          <cell r="AO16">
            <v>16369</v>
          </cell>
          <cell r="AP16">
            <v>16758</v>
          </cell>
          <cell r="AQ16">
            <v>17301</v>
          </cell>
        </row>
        <row r="17">
          <cell r="B17" t="str">
            <v>Financial standby letters of credit</v>
          </cell>
          <cell r="AH17">
            <v>1795</v>
          </cell>
          <cell r="AI17">
            <v>1922</v>
          </cell>
          <cell r="AJ17">
            <v>1988</v>
          </cell>
          <cell r="AK17">
            <v>2066</v>
          </cell>
          <cell r="AL17">
            <v>2107</v>
          </cell>
          <cell r="AM17">
            <v>2149</v>
          </cell>
          <cell r="AN17">
            <v>2190</v>
          </cell>
          <cell r="AO17">
            <v>2295</v>
          </cell>
          <cell r="AP17">
            <v>2356</v>
          </cell>
          <cell r="AQ17">
            <v>2425</v>
          </cell>
        </row>
        <row r="18">
          <cell r="B18" t="str">
            <v>Performance standby letters of credit</v>
          </cell>
          <cell r="AH18">
            <v>435</v>
          </cell>
          <cell r="AI18">
            <v>466</v>
          </cell>
          <cell r="AJ18">
            <v>482</v>
          </cell>
          <cell r="AK18">
            <v>501</v>
          </cell>
          <cell r="AL18">
            <v>511</v>
          </cell>
          <cell r="AM18">
            <v>521</v>
          </cell>
          <cell r="AN18">
            <v>531</v>
          </cell>
          <cell r="AO18">
            <v>557</v>
          </cell>
          <cell r="AP18">
            <v>571</v>
          </cell>
          <cell r="AQ18">
            <v>588</v>
          </cell>
        </row>
        <row r="19">
          <cell r="B19" t="str">
            <v>Commercial and similar letters of credit</v>
          </cell>
          <cell r="AH19">
            <v>91</v>
          </cell>
          <cell r="AI19">
            <v>98</v>
          </cell>
          <cell r="AJ19">
            <v>101</v>
          </cell>
          <cell r="AK19">
            <v>105</v>
          </cell>
          <cell r="AL19">
            <v>107</v>
          </cell>
          <cell r="AM19">
            <v>109</v>
          </cell>
          <cell r="AN19">
            <v>111</v>
          </cell>
          <cell r="AO19">
            <v>117</v>
          </cell>
          <cell r="AP19">
            <v>120</v>
          </cell>
          <cell r="AQ19">
            <v>123</v>
          </cell>
        </row>
        <row r="20">
          <cell r="B20" t="str">
            <v>Recourse and direct credit substitutes</v>
          </cell>
          <cell r="AH20">
            <v>102</v>
          </cell>
          <cell r="AI20">
            <v>108</v>
          </cell>
          <cell r="AJ20">
            <v>104</v>
          </cell>
          <cell r="AK20">
            <v>98</v>
          </cell>
          <cell r="AL20">
            <v>96</v>
          </cell>
          <cell r="AM20">
            <v>96</v>
          </cell>
          <cell r="AN20">
            <v>93</v>
          </cell>
          <cell r="AO20">
            <v>92</v>
          </cell>
          <cell r="AP20">
            <v>91</v>
          </cell>
          <cell r="AQ20">
            <v>90</v>
          </cell>
        </row>
        <row r="21">
          <cell r="B21" t="str">
            <v>Other financial assets sold with recourse</v>
          </cell>
          <cell r="AH21">
            <v>30</v>
          </cell>
          <cell r="AI21">
            <v>30</v>
          </cell>
          <cell r="AJ21">
            <v>30</v>
          </cell>
          <cell r="AK21">
            <v>30</v>
          </cell>
          <cell r="AL21">
            <v>30</v>
          </cell>
          <cell r="AM21">
            <v>30</v>
          </cell>
          <cell r="AN21">
            <v>30</v>
          </cell>
          <cell r="AO21">
            <v>30</v>
          </cell>
          <cell r="AP21">
            <v>30</v>
          </cell>
          <cell r="AQ21">
            <v>30</v>
          </cell>
        </row>
        <row r="22">
          <cell r="B22" t="str">
            <v>All other off-balance sheet liabilities</v>
          </cell>
          <cell r="AH22">
            <v>95</v>
          </cell>
          <cell r="AI22">
            <v>95</v>
          </cell>
          <cell r="AJ22">
            <v>95</v>
          </cell>
          <cell r="AK22">
            <v>95</v>
          </cell>
          <cell r="AL22">
            <v>95</v>
          </cell>
          <cell r="AM22">
            <v>95</v>
          </cell>
          <cell r="AN22">
            <v>95</v>
          </cell>
          <cell r="AO22">
            <v>95</v>
          </cell>
          <cell r="AP22">
            <v>95</v>
          </cell>
          <cell r="AQ22">
            <v>95</v>
          </cell>
        </row>
        <row r="24">
          <cell r="AH24">
            <v>41729</v>
          </cell>
          <cell r="AI24">
            <v>41820</v>
          </cell>
          <cell r="AJ24">
            <v>41912</v>
          </cell>
          <cell r="AK24">
            <v>42004</v>
          </cell>
          <cell r="AL24">
            <v>42094</v>
          </cell>
          <cell r="AM24">
            <v>42185</v>
          </cell>
          <cell r="AN24">
            <v>42277</v>
          </cell>
          <cell r="AO24">
            <v>42369</v>
          </cell>
          <cell r="AP24">
            <v>42460</v>
          </cell>
          <cell r="AQ24">
            <v>42551</v>
          </cell>
        </row>
        <row r="25">
          <cell r="AH25" t="str">
            <v>Actual</v>
          </cell>
          <cell r="AI25" t="str">
            <v>PQ1</v>
          </cell>
          <cell r="AJ25" t="str">
            <v>PQ2</v>
          </cell>
          <cell r="AK25" t="str">
            <v>PQ3</v>
          </cell>
          <cell r="AL25" t="str">
            <v>PQ4</v>
          </cell>
          <cell r="AM25" t="str">
            <v>PQ5</v>
          </cell>
          <cell r="AN25" t="str">
            <v>PQ6</v>
          </cell>
          <cell r="AO25" t="str">
            <v>PQ7</v>
          </cell>
          <cell r="AP25" t="str">
            <v>PQ8</v>
          </cell>
          <cell r="AQ25" t="str">
            <v>PQ9</v>
          </cell>
        </row>
        <row r="26">
          <cell r="B26" t="str">
            <v>SCUSA</v>
          </cell>
        </row>
        <row r="28">
          <cell r="B28" t="str">
            <v>SCUSA cash</v>
          </cell>
          <cell r="AH28">
            <v>113</v>
          </cell>
          <cell r="AI28">
            <v>26.882648289698004</v>
          </cell>
          <cell r="AJ28">
            <v>41.7425213596226</v>
          </cell>
          <cell r="AK28">
            <v>63.461298552541137</v>
          </cell>
          <cell r="AL28">
            <v>56.560699464795114</v>
          </cell>
          <cell r="AM28">
            <v>76.986398996637647</v>
          </cell>
          <cell r="AN28">
            <v>98.323655887738411</v>
          </cell>
          <cell r="AO28">
            <v>122.40072154654329</v>
          </cell>
          <cell r="AP28">
            <v>66.544589820898111</v>
          </cell>
          <cell r="AQ28">
            <v>96.739226318140666</v>
          </cell>
        </row>
        <row r="29">
          <cell r="B29" t="str">
            <v>Derivative balance projections</v>
          </cell>
          <cell r="AH29">
            <v>122</v>
          </cell>
          <cell r="AI29">
            <v>78</v>
          </cell>
          <cell r="AJ29">
            <v>81</v>
          </cell>
          <cell r="AK29">
            <v>82</v>
          </cell>
          <cell r="AL29">
            <v>81</v>
          </cell>
          <cell r="AM29">
            <v>83</v>
          </cell>
          <cell r="AN29">
            <v>84</v>
          </cell>
          <cell r="AO29">
            <v>84</v>
          </cell>
          <cell r="AP29">
            <v>85</v>
          </cell>
          <cell r="AQ29">
            <v>87</v>
          </cell>
        </row>
        <row r="30">
          <cell r="B30" t="str">
            <v>Unused commitments with an orig maturity &gt; one year</v>
          </cell>
          <cell r="AH30">
            <v>26</v>
          </cell>
          <cell r="AI30">
            <v>26</v>
          </cell>
          <cell r="AJ30">
            <v>26</v>
          </cell>
          <cell r="AK30">
            <v>26</v>
          </cell>
          <cell r="AL30">
            <v>26</v>
          </cell>
          <cell r="AM30">
            <v>26</v>
          </cell>
          <cell r="AN30">
            <v>26</v>
          </cell>
          <cell r="AO30">
            <v>26</v>
          </cell>
          <cell r="AP30">
            <v>26</v>
          </cell>
          <cell r="AQ30">
            <v>26</v>
          </cell>
        </row>
        <row r="31">
          <cell r="B31" t="str">
            <v>Other financial assets sold with recourse</v>
          </cell>
          <cell r="AH31">
            <v>6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ubmission Cover Sheet"/>
      <sheetName val="Income Statement Worksheet"/>
      <sheetName val="Balance Sheet Worksheet"/>
      <sheetName val="Capital - CCAR"/>
      <sheetName val="Capital - DFAST"/>
      <sheetName val="General RWA"/>
      <sheetName val="Advanced RWA"/>
      <sheetName val="Retail Bal. &amp; Loss Projections"/>
      <sheetName val="Retail Repurchase Worksheet"/>
      <sheetName val="Retail ASC 310-30 Worksheet"/>
      <sheetName val="Securities OTTI by CUSIP"/>
      <sheetName val="Securities OTTI Methodology"/>
      <sheetName val="Securities OTTI by Portfolio"/>
      <sheetName val="Securities AFS OCI by Portfolio"/>
      <sheetName val="Securities Market Value Sources"/>
      <sheetName val="Trading Worksheet"/>
      <sheetName val="Counterparty Risk Worksheet"/>
      <sheetName val="OpRisk Scenario &amp; Projections"/>
      <sheetName val="PPNR Projections Worksheet"/>
      <sheetName val="PPNR NII Worksheet"/>
      <sheetName val="PPNR Metrics Worksheet"/>
      <sheetName val="Pick Lists"/>
    </sheetNames>
    <sheetDataSet>
      <sheetData sheetId="0" refreshError="1">
        <row r="12">
          <cell r="D12" t="str">
            <v>Santander Holdings USA, Inc</v>
          </cell>
        </row>
        <row r="20">
          <cell r="B20" t="str">
            <v>BHC Baseline</v>
          </cell>
        </row>
        <row r="27">
          <cell r="A27" t="str">
            <v>Supervisory Baseline</v>
          </cell>
        </row>
        <row r="29">
          <cell r="A29" t="str">
            <v>Supervisory Adverse</v>
          </cell>
        </row>
        <row r="30">
          <cell r="A30" t="str">
            <v>Supervisory Severely Adverse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USA - NCO Scalar"/>
      <sheetName val="BSPR - NCO Scalar"/>
      <sheetName val="SHUSA &gt;&gt;"/>
      <sheetName val="2015 NCO Scalar"/>
      <sheetName val="SC Auto - Internal data"/>
      <sheetName val="NCO Benchmark Data"/>
      <sheetName val="SNL NCO - SHUSA"/>
      <sheetName val="SNL NCO_Sovereign"/>
      <sheetName val="SNL Loans - SHUSA"/>
      <sheetName val="SNL Loans - SHUSA (Sovereign)"/>
      <sheetName val="SNL NCO Mapping"/>
      <sheetName val="BSPR &gt;&gt;"/>
      <sheetName val="SNL NCO - BSPR"/>
      <sheetName val="SNL Loans - BSPR"/>
      <sheetName val="BSPR - SNL NCO Mapping"/>
      <sheetName val="SNL Raw&gt;&gt;"/>
      <sheetName val="SNL Table - BSPR Peer"/>
      <sheetName val="SNL Table - BSPR"/>
      <sheetName val="Moody's - Raw"/>
      <sheetName val="SNC - Raw"/>
      <sheetName val="FRB 100 Largest - Raw"/>
    </sheetNames>
    <sheetDataSet>
      <sheetData sheetId="0"/>
      <sheetData sheetId="1"/>
      <sheetData sheetId="2"/>
      <sheetData sheetId="3">
        <row r="20">
          <cell r="H20">
            <v>0</v>
          </cell>
          <cell r="I2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NLLabel"/>
      <definedName name="SNLTabl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federalreserve.gov/newsevents/press/bcreg/bcreg20151105a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deralreserve.gov/releases/chargeoff/chgtop100sa.htm" TargetMode="External"/><Relationship Id="rId2" Type="http://schemas.openxmlformats.org/officeDocument/2006/relationships/hyperlink" Target="http://www.federalreserve.gov/releases/chargeoff/chgtop100sa.htm" TargetMode="External"/><Relationship Id="rId1" Type="http://schemas.openxmlformats.org/officeDocument/2006/relationships/hyperlink" Target="http://www.federalreserve.gov/releases/chargeoff/chgtop100sa.ht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http://www.federalreserve.gov/releases/chargeoff/chgtop100sa.htm" TargetMode="External"/><Relationship Id="rId4" Type="http://schemas.openxmlformats.org/officeDocument/2006/relationships/hyperlink" Target="http://www.federalreserve.gov/releases/chargeoff/chgtop100sa.ht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federalreserve.gov/releases/chargeoff/chgtop100nsa.htm" TargetMode="External"/><Relationship Id="rId1" Type="http://schemas.openxmlformats.org/officeDocument/2006/relationships/hyperlink" Target="http://www.occ.gov/news-issuances/news-releases/2014/nr-ia-2014-153a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"/>
  <sheetViews>
    <sheetView showGridLines="0" tabSelected="1" zoomScale="80" workbookViewId="0"/>
  </sheetViews>
  <sheetFormatPr defaultRowHeight="12.75"/>
  <cols>
    <col min="1" max="1" width="3.7109375" style="229" customWidth="1"/>
    <col min="2" max="2" width="9.140625" style="229"/>
    <col min="3" max="3" width="31.28515625" style="229" customWidth="1"/>
    <col min="4" max="4" width="64.85546875" style="229" customWidth="1"/>
    <col min="5" max="5" width="14.28515625" style="229" customWidth="1"/>
    <col min="6" max="16384" width="9.140625" style="229"/>
  </cols>
  <sheetData>
    <row r="1" spans="1:13" s="294" customFormat="1" ht="18">
      <c r="A1" s="294" t="s">
        <v>880</v>
      </c>
      <c r="D1" s="295"/>
      <c r="E1" s="295"/>
      <c r="F1" s="295"/>
      <c r="G1" s="295"/>
      <c r="H1" s="295"/>
      <c r="I1" s="295"/>
      <c r="J1" s="295"/>
      <c r="K1" s="296"/>
      <c r="M1" s="297"/>
    </row>
    <row r="2" spans="1:13" s="376" customFormat="1">
      <c r="A2" s="373" t="s">
        <v>881</v>
      </c>
      <c r="B2" s="374"/>
      <c r="C2" s="375">
        <f ca="1">TODAY()</f>
        <v>42524</v>
      </c>
    </row>
    <row r="5" spans="1:13">
      <c r="B5" s="381" t="s">
        <v>882</v>
      </c>
      <c r="C5" s="382"/>
      <c r="D5" s="376"/>
      <c r="E5" s="383"/>
    </row>
    <row r="6" spans="1:13">
      <c r="B6" s="229" t="s">
        <v>886</v>
      </c>
    </row>
    <row r="7" spans="1:13">
      <c r="B7" s="229" t="s">
        <v>889</v>
      </c>
    </row>
    <row r="9" spans="1:13">
      <c r="B9" s="381" t="s">
        <v>883</v>
      </c>
      <c r="C9" s="382"/>
      <c r="D9" s="376"/>
      <c r="E9" s="383"/>
    </row>
    <row r="10" spans="1:13">
      <c r="B10" s="377" t="s">
        <v>884</v>
      </c>
      <c r="C10" s="378"/>
      <c r="D10" s="379" t="s">
        <v>885</v>
      </c>
      <c r="E10" s="379"/>
    </row>
    <row r="11" spans="1:13" ht="45" customHeight="1">
      <c r="B11" s="380" t="s">
        <v>887</v>
      </c>
      <c r="C11" s="380"/>
      <c r="D11" s="384" t="s">
        <v>888</v>
      </c>
      <c r="E11" s="384"/>
    </row>
    <row r="12" spans="1:13">
      <c r="B12" s="377" t="s">
        <v>890</v>
      </c>
      <c r="C12" s="378"/>
      <c r="D12" s="379" t="s">
        <v>885</v>
      </c>
      <c r="E12" s="379"/>
    </row>
    <row r="13" spans="1:13" ht="45" customHeight="1">
      <c r="B13" s="393" t="s">
        <v>891</v>
      </c>
      <c r="C13" s="393"/>
      <c r="D13" s="384" t="s">
        <v>892</v>
      </c>
      <c r="E13" s="384"/>
    </row>
    <row r="14" spans="1:13" ht="45" customHeight="1">
      <c r="B14" s="393" t="s">
        <v>893</v>
      </c>
      <c r="C14" s="393"/>
      <c r="D14" s="384" t="s">
        <v>894</v>
      </c>
      <c r="E14" s="384"/>
    </row>
    <row r="15" spans="1:13" ht="45" customHeight="1">
      <c r="B15" s="394" t="s">
        <v>895</v>
      </c>
      <c r="C15" s="394"/>
      <c r="D15" s="385" t="s">
        <v>896</v>
      </c>
      <c r="E15" s="385"/>
    </row>
  </sheetData>
  <mergeCells count="4">
    <mergeCell ref="D11:E11"/>
    <mergeCell ref="D13:E13"/>
    <mergeCell ref="D14:E14"/>
    <mergeCell ref="D15:E15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B64"/>
  <sheetViews>
    <sheetView showGridLines="0" zoomScale="80" zoomScaleNormal="80" workbookViewId="0"/>
  </sheetViews>
  <sheetFormatPr defaultColWidth="9.140625" defaultRowHeight="12.75"/>
  <cols>
    <col min="1" max="1" width="9.140625" style="85"/>
    <col min="2" max="2" width="3.7109375" style="20" customWidth="1"/>
    <col min="3" max="3" width="43.85546875" style="86" bestFit="1" customWidth="1"/>
    <col min="4" max="4" width="32.28515625" style="86" bestFit="1" customWidth="1"/>
    <col min="5" max="20" width="11.42578125" style="86" customWidth="1"/>
    <col min="21" max="16384" width="9.140625" style="191"/>
  </cols>
  <sheetData>
    <row r="1" spans="1:20" s="294" customFormat="1" ht="18">
      <c r="A1" s="294" t="s">
        <v>166</v>
      </c>
    </row>
    <row r="2" spans="1:20" s="299" customFormat="1">
      <c r="A2" s="299" t="s">
        <v>167</v>
      </c>
    </row>
    <row r="3" spans="1:20">
      <c r="B3" s="6"/>
    </row>
    <row r="4" spans="1:20">
      <c r="B4" s="6"/>
    </row>
    <row r="5" spans="1:20">
      <c r="B5" s="6"/>
    </row>
    <row r="6" spans="1:20" s="123" customFormat="1">
      <c r="A6" s="313" t="s">
        <v>320</v>
      </c>
      <c r="B6" s="313"/>
      <c r="C6" s="314"/>
      <c r="D6" s="314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6"/>
      <c r="R6" s="315"/>
      <c r="S6" s="315"/>
      <c r="T6" s="315"/>
    </row>
    <row r="7" spans="1:20">
      <c r="B7" s="123"/>
    </row>
    <row r="8" spans="1:20" s="192" customFormat="1">
      <c r="A8" s="98"/>
      <c r="B8" s="81"/>
      <c r="C8" s="81" t="s">
        <v>352</v>
      </c>
      <c r="D8" s="114"/>
      <c r="E8" s="113" t="s">
        <v>36</v>
      </c>
      <c r="F8" s="113" t="s">
        <v>37</v>
      </c>
      <c r="G8" s="113" t="s">
        <v>38</v>
      </c>
      <c r="H8" s="113" t="s">
        <v>39</v>
      </c>
      <c r="I8" s="113" t="s">
        <v>40</v>
      </c>
      <c r="J8" s="113" t="s">
        <v>41</v>
      </c>
      <c r="K8" s="113" t="s">
        <v>42</v>
      </c>
      <c r="L8" s="113" t="s">
        <v>43</v>
      </c>
      <c r="M8" s="113" t="s">
        <v>44</v>
      </c>
      <c r="N8" s="113" t="s">
        <v>45</v>
      </c>
      <c r="O8" s="113" t="s">
        <v>46</v>
      </c>
      <c r="P8" s="113" t="s">
        <v>47</v>
      </c>
      <c r="Q8" s="113" t="s">
        <v>48</v>
      </c>
      <c r="R8" s="113" t="s">
        <v>168</v>
      </c>
      <c r="S8" s="113" t="s">
        <v>199</v>
      </c>
      <c r="T8" s="113" t="s">
        <v>316</v>
      </c>
    </row>
    <row r="9" spans="1:20">
      <c r="A9" s="91"/>
      <c r="B9" s="24"/>
      <c r="C9" s="24" t="s">
        <v>11</v>
      </c>
      <c r="E9" s="311">
        <f ca="1">E22/'SNL Loans - SHUSA'!E9</f>
        <v>1.8321214336975802E-3</v>
      </c>
      <c r="F9" s="311">
        <f ca="1">F22/'SNL Loans - SHUSA'!F9</f>
        <v>2.0023250389203696E-3</v>
      </c>
      <c r="G9" s="311">
        <f ca="1">G22/'SNL Loans - SHUSA'!G9</f>
        <v>2.7480703922812097E-3</v>
      </c>
      <c r="H9" s="311">
        <f ca="1">H22/'SNL Loans - SHUSA'!H9</f>
        <v>1.4271888578100708E-3</v>
      </c>
      <c r="I9" s="311">
        <f ca="1">I22/'SNL Loans - SHUSA'!I9</f>
        <v>1.576015306801141E-3</v>
      </c>
      <c r="J9" s="311">
        <f ca="1">J22/'SNL Loans - SHUSA'!J9</f>
        <v>8.8842622270693676E-4</v>
      </c>
      <c r="K9" s="311">
        <f ca="1">K22/'SNL Loans - SHUSA'!K9</f>
        <v>1.1948216274027511E-3</v>
      </c>
      <c r="L9" s="311">
        <f ca="1">L22/'SNL Loans - SHUSA'!L9</f>
        <v>1.297198467243631E-3</v>
      </c>
      <c r="M9" s="311">
        <f ca="1">M22/'SNL Loans - SHUSA'!M9</f>
        <v>7.8241496327422573E-4</v>
      </c>
      <c r="N9" s="311">
        <f ca="1">N22/'SNL Loans - SHUSA'!N9</f>
        <v>1.2263214979835603E-3</v>
      </c>
      <c r="O9" s="311">
        <f ca="1">O22/'SNL Loans - SHUSA'!O9</f>
        <v>1.0638991455729241E-2</v>
      </c>
      <c r="P9" s="311">
        <f ca="1">P22/'SNL Loans - SHUSA'!P9</f>
        <v>9.5675360138033005E-4</v>
      </c>
      <c r="Q9" s="311">
        <f ca="1">Q22/'SNL Loans - SHUSA'!Q9</f>
        <v>7.6278776560183704E-4</v>
      </c>
      <c r="R9" s="311">
        <f ca="1">R22/'SNL Loans - SHUSA'!R9</f>
        <v>8.0678725590828978E-4</v>
      </c>
      <c r="S9" s="311">
        <f ca="1">S22/'SNL Loans - SHUSA'!S9</f>
        <v>6.4209406328133239E-4</v>
      </c>
      <c r="T9" s="311">
        <f ca="1">T22/'SNL Loans - SHUSA'!T9</f>
        <v>7.1175391298428472E-4</v>
      </c>
    </row>
    <row r="10" spans="1:20">
      <c r="A10" s="91"/>
      <c r="B10" s="24"/>
      <c r="C10" s="24" t="s">
        <v>159</v>
      </c>
      <c r="E10" s="311">
        <f ca="1">E23/'SNL Loans - SHUSA'!E10</f>
        <v>1.6379875437852687E-2</v>
      </c>
      <c r="F10" s="311">
        <f ca="1">F23/'SNL Loans - SHUSA'!F10</f>
        <v>2.0367369628727216E-2</v>
      </c>
      <c r="G10" s="311">
        <f ca="1">G23/'SNL Loans - SHUSA'!G10</f>
        <v>-2.276997301622892E-2</v>
      </c>
      <c r="H10" s="311">
        <f ca="1">H23/'SNL Loans - SHUSA'!H10</f>
        <v>7.1355219134064335E-3</v>
      </c>
      <c r="I10" s="311">
        <f ca="1">I23/'SNL Loans - SHUSA'!I10</f>
        <v>-6.4243099482461184E-4</v>
      </c>
      <c r="J10" s="311">
        <f ca="1">J23/'SNL Loans - SHUSA'!J10</f>
        <v>-9.1124104066368124E-3</v>
      </c>
      <c r="K10" s="311">
        <f ca="1">K23/'SNL Loans - SHUSA'!K10</f>
        <v>-5.6443794469001104E-3</v>
      </c>
      <c r="L10" s="311">
        <f ca="1">L23/'SNL Loans - SHUSA'!L10</f>
        <v>-7.3352878014646449E-3</v>
      </c>
      <c r="M10" s="311">
        <f ca="1">M23/'SNL Loans - SHUSA'!M10</f>
        <v>2.292967896360965E-3</v>
      </c>
      <c r="N10" s="311">
        <f ca="1">N23/'SNL Loans - SHUSA'!N10</f>
        <v>1.461848618863739E-2</v>
      </c>
      <c r="O10" s="311">
        <f ca="1">O23/'SNL Loans - SHUSA'!O10</f>
        <v>1.3493990880553104E-2</v>
      </c>
      <c r="P10" s="311">
        <f ca="1">P23/'SNL Loans - SHUSA'!P10</f>
        <v>1.7742455240213059E-2</v>
      </c>
      <c r="Q10" s="311">
        <f ca="1">Q23/'SNL Loans - SHUSA'!Q10</f>
        <v>1.46377444209636E-2</v>
      </c>
      <c r="R10" s="311">
        <f ca="1">R23/'SNL Loans - SHUSA'!R10</f>
        <v>9.5483950419323217E-3</v>
      </c>
      <c r="S10" s="311">
        <f ca="1">S23/'SNL Loans - SHUSA'!S10</f>
        <v>3.0299869621903522E-2</v>
      </c>
      <c r="T10" s="311">
        <f ca="1">T23/'SNL Loans - SHUSA'!T10</f>
        <v>1.4488026504191079E-2</v>
      </c>
    </row>
    <row r="11" spans="1:20">
      <c r="A11" s="91"/>
      <c r="B11" s="24"/>
      <c r="C11" s="24" t="s">
        <v>67</v>
      </c>
      <c r="E11" s="311">
        <f ca="1">E24/'SNL Loans - SHUSA'!E11</f>
        <v>1.9527421293200537E-3</v>
      </c>
      <c r="F11" s="311">
        <f ca="1">F24/'SNL Loans - SHUSA'!F11</f>
        <v>1.5372649414653458E-3</v>
      </c>
      <c r="G11" s="311">
        <f ca="1">G24/'SNL Loans - SHUSA'!G11</f>
        <v>1.7884289712543626E-2</v>
      </c>
      <c r="H11" s="311">
        <f ca="1">H24/'SNL Loans - SHUSA'!H11</f>
        <v>8.9080614720949049E-3</v>
      </c>
      <c r="I11" s="311">
        <f ca="1">I24/'SNL Loans - SHUSA'!I11</f>
        <v>1.0145972683122343E-2</v>
      </c>
      <c r="J11" s="311">
        <f ca="1">J24/'SNL Loans - SHUSA'!J11</f>
        <v>8.2035139794417091E-3</v>
      </c>
      <c r="K11" s="311">
        <f ca="1">K24/'SNL Loans - SHUSA'!K11</f>
        <v>8.5254964175939859E-3</v>
      </c>
      <c r="L11" s="311">
        <f ca="1">L24/'SNL Loans - SHUSA'!L11</f>
        <v>8.5602639291364746E-3</v>
      </c>
      <c r="M11" s="311">
        <f ca="1">M24/'SNL Loans - SHUSA'!M11</f>
        <v>4.4729140383346884E-3</v>
      </c>
      <c r="N11" s="311">
        <f ca="1">N24/'SNL Loans - SHUSA'!N11</f>
        <v>3.8781191738058518E-3</v>
      </c>
      <c r="O11" s="311">
        <f ca="1">O24/'SNL Loans - SHUSA'!O11</f>
        <v>5.0933079520835992E-2</v>
      </c>
      <c r="P11" s="311">
        <f ca="1">P24/'SNL Loans - SHUSA'!P11</f>
        <v>2.4464498316454624E-2</v>
      </c>
      <c r="Q11" s="311">
        <f ca="1">Q24/'SNL Loans - SHUSA'!Q11</f>
        <v>2.7088067081310178E-2</v>
      </c>
      <c r="R11" s="311">
        <f ca="1">R24/'SNL Loans - SHUSA'!R11</f>
        <v>2.8250762093050247E-2</v>
      </c>
      <c r="S11" s="311">
        <f ca="1">S24/'SNL Loans - SHUSA'!S11</f>
        <v>6.1207601811557703E-2</v>
      </c>
      <c r="T11" s="311">
        <f ca="1">T24/'SNL Loans - SHUSA'!T11</f>
        <v>7.6104643681456058E-2</v>
      </c>
    </row>
    <row r="12" spans="1:20">
      <c r="A12" s="91"/>
      <c r="B12" s="24"/>
      <c r="C12" s="24" t="s">
        <v>160</v>
      </c>
      <c r="E12" s="311">
        <f ca="1">E25/'SNL Loans - SHUSA'!E12</f>
        <v>2.7302114400249112E-3</v>
      </c>
      <c r="F12" s="311">
        <f ca="1">F25/'SNL Loans - SHUSA'!F12</f>
        <v>1.4326000797186074E-3</v>
      </c>
      <c r="G12" s="311">
        <f ca="1">G25/'SNL Loans - SHUSA'!G12</f>
        <v>1.6872940867425443E-3</v>
      </c>
      <c r="H12" s="311">
        <f ca="1">H25/'SNL Loans - SHUSA'!H12</f>
        <v>2.3153764598067401E-3</v>
      </c>
      <c r="I12" s="311">
        <f ca="1">I25/'SNL Loans - SHUSA'!I12</f>
        <v>1.2092362153117636E-6</v>
      </c>
      <c r="J12" s="311">
        <f ca="1">J25/'SNL Loans - SHUSA'!J12</f>
        <v>8.4656874975378511E-4</v>
      </c>
      <c r="K12" s="311">
        <f ca="1">K25/'SNL Loans - SHUSA'!K12</f>
        <v>4.2112393247707654E-4</v>
      </c>
      <c r="L12" s="311">
        <f ca="1">L25/'SNL Loans - SHUSA'!L12</f>
        <v>7.0182252602687403E-4</v>
      </c>
      <c r="M12" s="311">
        <f ca="1">M25/'SNL Loans - SHUSA'!M12</f>
        <v>1.0166015471746027E-3</v>
      </c>
      <c r="N12" s="311">
        <f ca="1">N25/'SNL Loans - SHUSA'!N12</f>
        <v>3.0641585090749902E-4</v>
      </c>
      <c r="O12" s="311">
        <f ca="1">O25/'SNL Loans - SHUSA'!O12</f>
        <v>-9.4441959513256635E-5</v>
      </c>
      <c r="P12" s="311">
        <f ca="1">P25/'SNL Loans - SHUSA'!P12</f>
        <v>-3.2582440874294151E-4</v>
      </c>
      <c r="Q12" s="311">
        <f ca="1">Q25/'SNL Loans - SHUSA'!Q12</f>
        <v>1.6117055740895255E-4</v>
      </c>
      <c r="R12" s="311">
        <f ca="1">R25/'SNL Loans - SHUSA'!R12</f>
        <v>7.5036005461801307E-4</v>
      </c>
      <c r="S12" s="311">
        <f ca="1">S25/'SNL Loans - SHUSA'!S12</f>
        <v>1.5580836679840143E-5</v>
      </c>
      <c r="T12" s="311">
        <f ca="1">T25/'SNL Loans - SHUSA'!T12</f>
        <v>4.0941228341827766E-5</v>
      </c>
    </row>
    <row r="13" spans="1:20">
      <c r="B13" s="33"/>
      <c r="C13" s="33" t="s">
        <v>161</v>
      </c>
      <c r="E13" s="311">
        <f ca="1">E26/'SNL Loans - SHUSA'!E13</f>
        <v>3.0602897567968954E-3</v>
      </c>
      <c r="F13" s="311">
        <f ca="1">F26/'SNL Loans - SHUSA'!F13</f>
        <v>4.940282709839784E-3</v>
      </c>
      <c r="G13" s="311">
        <f ca="1">G26/'SNL Loans - SHUSA'!G13</f>
        <v>2.7614911239417861E-3</v>
      </c>
      <c r="H13" s="311">
        <f ca="1">H26/'SNL Loans - SHUSA'!H13</f>
        <v>1.257205114155105E-3</v>
      </c>
      <c r="I13" s="311">
        <f ca="1">I26/'SNL Loans - SHUSA'!I13</f>
        <v>9.9133090608678255E-4</v>
      </c>
      <c r="J13" s="311">
        <f ca="1">J26/'SNL Loans - SHUSA'!J13</f>
        <v>8.9395051030586627E-4</v>
      </c>
      <c r="K13" s="311">
        <f ca="1">K26/'SNL Loans - SHUSA'!K13</f>
        <v>5.7122434887515289E-4</v>
      </c>
      <c r="L13" s="311">
        <f ca="1">L26/'SNL Loans - SHUSA'!L13</f>
        <v>2.597402397683837E-4</v>
      </c>
      <c r="M13" s="311">
        <f ca="1">M26/'SNL Loans - SHUSA'!M13</f>
        <v>3.0462931393299624E-4</v>
      </c>
      <c r="N13" s="311">
        <f ca="1">N26/'SNL Loans - SHUSA'!N13</f>
        <v>1.3870980776789618E-3</v>
      </c>
      <c r="O13" s="311">
        <f ca="1">O26/'SNL Loans - SHUSA'!O13</f>
        <v>2.1615058966583528E-3</v>
      </c>
      <c r="P13" s="311">
        <f ca="1">P26/'SNL Loans - SHUSA'!P13</f>
        <v>1.4601588161523586E-3</v>
      </c>
      <c r="Q13" s="311">
        <f ca="1">Q26/'SNL Loans - SHUSA'!Q13</f>
        <v>9.7951636468045461E-4</v>
      </c>
      <c r="R13" s="311">
        <f ca="1">R26/'SNL Loans - SHUSA'!R13</f>
        <v>1.4769061048430963E-3</v>
      </c>
      <c r="S13" s="311">
        <f ca="1">S26/'SNL Loans - SHUSA'!S13</f>
        <v>6.6427034435508547E-4</v>
      </c>
      <c r="T13" s="311">
        <f ca="1">T26/'SNL Loans - SHUSA'!T13</f>
        <v>5.0106397346957681E-4</v>
      </c>
    </row>
    <row r="14" spans="1:20">
      <c r="B14" s="33"/>
      <c r="C14" s="33" t="s">
        <v>105</v>
      </c>
      <c r="E14" s="311">
        <f ca="1">E27/'SNL Loans - SHUSA'!E14</f>
        <v>0</v>
      </c>
      <c r="F14" s="311">
        <f ca="1">F27/'SNL Loans - SHUSA'!F14</f>
        <v>0</v>
      </c>
      <c r="G14" s="311">
        <f ca="1">G27/'SNL Loans - SHUSA'!G14</f>
        <v>2.611553559582478E-4</v>
      </c>
      <c r="H14" s="311">
        <f ca="1">H27/'SNL Loans - SHUSA'!H14</f>
        <v>2.9631542353527582E-5</v>
      </c>
      <c r="I14" s="311">
        <f ca="1">I27/'SNL Loans - SHUSA'!I14</f>
        <v>1.0418413921501418E-4</v>
      </c>
      <c r="J14" s="311">
        <f ca="1">J27/'SNL Loans - SHUSA'!J14</f>
        <v>8.7902340499704834E-5</v>
      </c>
      <c r="K14" s="311">
        <f ca="1">K27/'SNL Loans - SHUSA'!K14</f>
        <v>5.356770859166526E-5</v>
      </c>
      <c r="L14" s="311">
        <f ca="1">L27/'SNL Loans - SHUSA'!L14</f>
        <v>2.3261629360828579E-4</v>
      </c>
      <c r="M14" s="311">
        <f ca="1">M27/'SNL Loans - SHUSA'!M14</f>
        <v>0</v>
      </c>
      <c r="N14" s="311">
        <f ca="1">N27/'SNL Loans - SHUSA'!N14</f>
        <v>0</v>
      </c>
      <c r="O14" s="311">
        <f ca="1">O27/'SNL Loans - SHUSA'!O14</f>
        <v>6.9974404099553062E-4</v>
      </c>
      <c r="P14" s="311">
        <f ca="1">P27/'SNL Loans - SHUSA'!P14</f>
        <v>-4.7198046690006596E-4</v>
      </c>
      <c r="Q14" s="311">
        <f ca="1">Q27/'SNL Loans - SHUSA'!Q14</f>
        <v>3.2145402120997094E-4</v>
      </c>
      <c r="R14" s="311">
        <f ca="1">R27/'SNL Loans - SHUSA'!R14</f>
        <v>6.195540323426031E-3</v>
      </c>
      <c r="S14" s="311">
        <f ca="1">S27/'SNL Loans - SHUSA'!S14</f>
        <v>2.1460711613129004E-3</v>
      </c>
      <c r="T14" s="311">
        <f ca="1">T27/'SNL Loans - SHUSA'!T14</f>
        <v>4.0706594942915859E-3</v>
      </c>
    </row>
    <row r="15" spans="1:20">
      <c r="B15" s="24"/>
      <c r="C15" s="24" t="s">
        <v>162</v>
      </c>
      <c r="E15" s="311">
        <f ca="1">E28/'SNL Loans - SHUSA'!E15</f>
        <v>0</v>
      </c>
      <c r="F15" s="311">
        <f ca="1">F28/'SNL Loans - SHUSA'!F15</f>
        <v>7.4326563207384542E-4</v>
      </c>
      <c r="G15" s="311">
        <f ca="1">G28/'SNL Loans - SHUSA'!G15</f>
        <v>1.920809612570965E-3</v>
      </c>
      <c r="H15" s="311">
        <f ca="1">H28/'SNL Loans - SHUSA'!H15</f>
        <v>-2.155217183572571E-4</v>
      </c>
      <c r="I15" s="311">
        <f ca="1">I28/'SNL Loans - SHUSA'!I15</f>
        <v>-7.1215965919074146E-4</v>
      </c>
      <c r="J15" s="311">
        <f ca="1">J28/'SNL Loans - SHUSA'!J15</f>
        <v>1.3890887553978824E-3</v>
      </c>
      <c r="K15" s="311">
        <f ca="1">K28/'SNL Loans - SHUSA'!K15</f>
        <v>-5.0329237092647738E-4</v>
      </c>
      <c r="L15" s="311">
        <f ca="1">L28/'SNL Loans - SHUSA'!L15</f>
        <v>-9.2540467175125115E-6</v>
      </c>
      <c r="M15" s="311">
        <f ca="1">M28/'SNL Loans - SHUSA'!M15</f>
        <v>2.5431604501480205E-3</v>
      </c>
      <c r="N15" s="311">
        <f ca="1">N28/'SNL Loans - SHUSA'!N15</f>
        <v>-1.0831408050552348E-6</v>
      </c>
      <c r="O15" s="311">
        <f ca="1">O28/'SNL Loans - SHUSA'!O15</f>
        <v>-2.0620342380164881E-6</v>
      </c>
      <c r="P15" s="311">
        <f ca="1">P28/'SNL Loans - SHUSA'!P15</f>
        <v>-2.210908468706258E-3</v>
      </c>
      <c r="Q15" s="311">
        <f ca="1">Q28/'SNL Loans - SHUSA'!Q15</f>
        <v>-1.7084345348023706E-4</v>
      </c>
      <c r="R15" s="311">
        <f ca="1">R28/'SNL Loans - SHUSA'!R15</f>
        <v>-3.9248144225167964E-4</v>
      </c>
      <c r="S15" s="311">
        <f ca="1">S28/'SNL Loans - SHUSA'!S15</f>
        <v>-6.0213154567167775E-6</v>
      </c>
      <c r="T15" s="311">
        <f ca="1">T28/'SNL Loans - SHUSA'!T15</f>
        <v>-1.882134632271319E-4</v>
      </c>
    </row>
    <row r="16" spans="1:20">
      <c r="B16" s="40"/>
      <c r="C16" s="40" t="s">
        <v>163</v>
      </c>
      <c r="E16" s="311">
        <f ca="1">E29/'SNL Loans - SHUSA'!E16</f>
        <v>8.7702012160872976E-4</v>
      </c>
      <c r="F16" s="311">
        <f ca="1">F29/'SNL Loans - SHUSA'!F16</f>
        <v>8.4166342812296165E-4</v>
      </c>
      <c r="G16" s="311">
        <f ca="1">G29/'SNL Loans - SHUSA'!G16</f>
        <v>1.0345101418852947E-3</v>
      </c>
      <c r="H16" s="311">
        <f ca="1">H29/'SNL Loans - SHUSA'!H16</f>
        <v>7.8275552653106028E-4</v>
      </c>
      <c r="I16" s="311">
        <f ca="1">I29/'SNL Loans - SHUSA'!I16</f>
        <v>3.892696578593432E-4</v>
      </c>
      <c r="J16" s="311">
        <f ca="1">J29/'SNL Loans - SHUSA'!J16</f>
        <v>4.5333685372748696E-4</v>
      </c>
      <c r="K16" s="311">
        <f ca="1">K29/'SNL Loans - SHUSA'!K16</f>
        <v>4.1446943197241318E-4</v>
      </c>
      <c r="L16" s="311">
        <f ca="1">L29/'SNL Loans - SHUSA'!L16</f>
        <v>4.120643801634082E-4</v>
      </c>
      <c r="M16" s="311">
        <f ca="1">M29/'SNL Loans - SHUSA'!M16</f>
        <v>5.3715528957225765E-4</v>
      </c>
      <c r="N16" s="311">
        <f ca="1">N29/'SNL Loans - SHUSA'!N16</f>
        <v>2.3242806485866555E-3</v>
      </c>
      <c r="O16" s="311">
        <f ca="1">O29/'SNL Loans - SHUSA'!O16</f>
        <v>3.7252110460797411E-3</v>
      </c>
      <c r="P16" s="311">
        <f ca="1">P29/'SNL Loans - SHUSA'!P16</f>
        <v>3.27024296734386E-3</v>
      </c>
      <c r="Q16" s="311">
        <f ca="1">Q29/'SNL Loans - SHUSA'!Q16</f>
        <v>2.9635432226931581E-3</v>
      </c>
      <c r="R16" s="311">
        <f ca="1">R29/'SNL Loans - SHUSA'!R16</f>
        <v>2.3667346025198197E-3</v>
      </c>
      <c r="S16" s="311">
        <f ca="1">S29/'SNL Loans - SHUSA'!S16</f>
        <v>6.0501916650332688E-3</v>
      </c>
      <c r="T16" s="311">
        <f ca="1">T29/'SNL Loans - SHUSA'!T16</f>
        <v>3.9934604525171781E-3</v>
      </c>
    </row>
    <row r="17" spans="1:20">
      <c r="B17" s="40"/>
      <c r="C17" s="40" t="s">
        <v>164</v>
      </c>
      <c r="E17" s="311">
        <f ca="1">E30/'SNL Loans - SHUSA'!E17</f>
        <v>2.4751079072567097E-3</v>
      </c>
      <c r="F17" s="311">
        <f ca="1">F30/'SNL Loans - SHUSA'!F17</f>
        <v>2.5360117370187649E-3</v>
      </c>
      <c r="G17" s="311">
        <f ca="1">G30/'SNL Loans - SHUSA'!G17</f>
        <v>2.771560287959514E-3</v>
      </c>
      <c r="H17" s="311">
        <f ca="1">H30/'SNL Loans - SHUSA'!H17</f>
        <v>1.9275495862450416E-3</v>
      </c>
      <c r="I17" s="311">
        <f ca="1">I30/'SNL Loans - SHUSA'!I17</f>
        <v>1.1297670410327833E-3</v>
      </c>
      <c r="J17" s="311">
        <f ca="1">J30/'SNL Loans - SHUSA'!J17</f>
        <v>1.1167249672037758E-3</v>
      </c>
      <c r="K17" s="311">
        <f ca="1">K30/'SNL Loans - SHUSA'!K17</f>
        <v>9.7966410010876274E-4</v>
      </c>
      <c r="L17" s="311">
        <f ca="1">L30/'SNL Loans - SHUSA'!L17</f>
        <v>1.0316354484757094E-3</v>
      </c>
      <c r="M17" s="311">
        <f ca="1">M30/'SNL Loans - SHUSA'!M17</f>
        <v>1.33321086049513E-3</v>
      </c>
      <c r="N17" s="311">
        <f ca="1">N30/'SNL Loans - SHUSA'!N17</f>
        <v>4.9490114324310854E-3</v>
      </c>
      <c r="O17" s="311">
        <f ca="1">O30/'SNL Loans - SHUSA'!O17</f>
        <v>8.7405096495267176E-3</v>
      </c>
      <c r="P17" s="311">
        <f ca="1">P30/'SNL Loans - SHUSA'!P17</f>
        <v>6.860279224466399E-3</v>
      </c>
      <c r="Q17" s="311">
        <f ca="1">Q30/'SNL Loans - SHUSA'!Q17</f>
        <v>6.1686065682332175E-3</v>
      </c>
      <c r="R17" s="311">
        <f ca="1">R30/'SNL Loans - SHUSA'!R17</f>
        <v>5.0944207283944104E-3</v>
      </c>
      <c r="S17" s="311">
        <f ca="1">S30/'SNL Loans - SHUSA'!S17</f>
        <v>1.2390289896764189E-2</v>
      </c>
      <c r="T17" s="311">
        <f ca="1">T30/'SNL Loans - SHUSA'!T17</f>
        <v>8.19084455657932E-3</v>
      </c>
    </row>
    <row r="18" spans="1:20" ht="13.5" customHeight="1">
      <c r="B18" s="6"/>
    </row>
    <row r="19" spans="1:20" s="123" customFormat="1">
      <c r="A19" s="111" t="s">
        <v>321</v>
      </c>
      <c r="B19" s="111"/>
      <c r="C19" s="29"/>
      <c r="D19" s="29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</row>
    <row r="20" spans="1:20" s="123" customFormat="1">
      <c r="A20" s="193"/>
      <c r="B20" s="193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 s="156" customFormat="1">
      <c r="A21" s="18"/>
      <c r="B21" s="123"/>
      <c r="C21" s="81" t="s">
        <v>352</v>
      </c>
      <c r="D21" s="18"/>
      <c r="E21" s="113" t="s">
        <v>36</v>
      </c>
      <c r="F21" s="113" t="s">
        <v>37</v>
      </c>
      <c r="G21" s="113" t="s">
        <v>38</v>
      </c>
      <c r="H21" s="113" t="s">
        <v>39</v>
      </c>
      <c r="I21" s="113" t="s">
        <v>40</v>
      </c>
      <c r="J21" s="113" t="s">
        <v>41</v>
      </c>
      <c r="K21" s="113" t="s">
        <v>42</v>
      </c>
      <c r="L21" s="113" t="s">
        <v>43</v>
      </c>
      <c r="M21" s="113" t="s">
        <v>44</v>
      </c>
      <c r="N21" s="113" t="s">
        <v>45</v>
      </c>
      <c r="O21" s="113" t="s">
        <v>46</v>
      </c>
      <c r="P21" s="113" t="s">
        <v>47</v>
      </c>
      <c r="Q21" s="113" t="s">
        <v>48</v>
      </c>
      <c r="R21" s="113" t="s">
        <v>168</v>
      </c>
      <c r="S21" s="113" t="s">
        <v>199</v>
      </c>
      <c r="T21" s="113" t="s">
        <v>316</v>
      </c>
    </row>
    <row r="22" spans="1:20" s="123" customFormat="1">
      <c r="A22" s="20"/>
      <c r="B22" s="20"/>
      <c r="C22" s="24" t="s">
        <v>11</v>
      </c>
      <c r="D22" s="20"/>
      <c r="E22" s="117">
        <f t="shared" ref="E22:T29" ca="1" si="0">SUMIFS(E$37:E$64,$D$37:$D$64,$C22)</f>
        <v>33826</v>
      </c>
      <c r="F22" s="117">
        <f t="shared" ca="1" si="0"/>
        <v>36868</v>
      </c>
      <c r="G22" s="117">
        <f t="shared" ca="1" si="0"/>
        <v>50479</v>
      </c>
      <c r="H22" s="117">
        <f t="shared" ca="1" si="0"/>
        <v>25562</v>
      </c>
      <c r="I22" s="117">
        <f t="shared" ca="1" si="0"/>
        <v>27060</v>
      </c>
      <c r="J22" s="117">
        <f t="shared" ca="1" si="0"/>
        <v>14703</v>
      </c>
      <c r="K22" s="117">
        <f t="shared" ca="1" si="0"/>
        <v>19222</v>
      </c>
      <c r="L22" s="117">
        <f t="shared" ca="1" si="0"/>
        <v>20771</v>
      </c>
      <c r="M22" s="117">
        <f t="shared" ca="1" si="0"/>
        <v>12393</v>
      </c>
      <c r="N22" s="117">
        <f t="shared" ca="1" si="0"/>
        <v>19463</v>
      </c>
      <c r="O22" s="117">
        <f t="shared" ca="1" si="0"/>
        <v>146538</v>
      </c>
      <c r="P22" s="117">
        <f t="shared" ca="1" si="0"/>
        <v>12635</v>
      </c>
      <c r="Q22" s="117">
        <f t="shared" ca="1" si="0"/>
        <v>10077</v>
      </c>
      <c r="R22" s="117">
        <f t="shared" ca="1" si="0"/>
        <v>10460</v>
      </c>
      <c r="S22" s="117">
        <f t="shared" ca="1" si="0"/>
        <v>8258</v>
      </c>
      <c r="T22" s="117">
        <f t="shared" ca="1" si="0"/>
        <v>8992</v>
      </c>
    </row>
    <row r="23" spans="1:20" s="123" customFormat="1">
      <c r="A23" s="20"/>
      <c r="B23" s="20"/>
      <c r="C23" s="24" t="s">
        <v>159</v>
      </c>
      <c r="D23" s="20"/>
      <c r="E23" s="117">
        <f t="shared" ca="1" si="0"/>
        <v>10470</v>
      </c>
      <c r="F23" s="117">
        <f t="shared" ca="1" si="0"/>
        <v>10332</v>
      </c>
      <c r="G23" s="117">
        <f t="shared" ca="1" si="0"/>
        <v>-8835</v>
      </c>
      <c r="H23" s="117">
        <f t="shared" ca="1" si="0"/>
        <v>2154</v>
      </c>
      <c r="I23" s="117">
        <f t="shared" ca="1" si="0"/>
        <v>-143</v>
      </c>
      <c r="J23" s="117">
        <f t="shared" ca="1" si="0"/>
        <v>-1518</v>
      </c>
      <c r="K23" s="117">
        <f t="shared" ca="1" si="0"/>
        <v>-687</v>
      </c>
      <c r="L23" s="117">
        <f t="shared" ca="1" si="0"/>
        <v>-608</v>
      </c>
      <c r="M23" s="117">
        <f t="shared" ca="1" si="0"/>
        <v>48308</v>
      </c>
      <c r="N23" s="117">
        <f t="shared" ca="1" si="0"/>
        <v>317111</v>
      </c>
      <c r="O23" s="117">
        <f t="shared" ca="1" si="0"/>
        <v>294394</v>
      </c>
      <c r="P23" s="117">
        <f t="shared" ca="1" si="0"/>
        <v>397135</v>
      </c>
      <c r="Q23" s="117">
        <f t="shared" ca="1" si="0"/>
        <v>355125</v>
      </c>
      <c r="R23" s="117">
        <f t="shared" ca="1" si="0"/>
        <v>241288</v>
      </c>
      <c r="S23" s="117">
        <f t="shared" ca="1" si="0"/>
        <v>766920</v>
      </c>
      <c r="T23" s="117">
        <f t="shared" ca="1" si="0"/>
        <v>371294</v>
      </c>
    </row>
    <row r="24" spans="1:20" s="123" customFormat="1">
      <c r="A24" s="20"/>
      <c r="B24" s="20"/>
      <c r="C24" s="24" t="s">
        <v>67</v>
      </c>
      <c r="D24" s="20"/>
      <c r="E24" s="117">
        <f t="shared" ca="1" si="0"/>
        <v>4652</v>
      </c>
      <c r="F24" s="117">
        <f t="shared" ca="1" si="0"/>
        <v>3526</v>
      </c>
      <c r="G24" s="117">
        <f t="shared" ca="1" si="0"/>
        <v>39222</v>
      </c>
      <c r="H24" s="117">
        <f t="shared" ca="1" si="0"/>
        <v>18998</v>
      </c>
      <c r="I24" s="117">
        <f t="shared" ca="1" si="0"/>
        <v>20555</v>
      </c>
      <c r="J24" s="117">
        <f t="shared" ca="1" si="0"/>
        <v>15908</v>
      </c>
      <c r="K24" s="117">
        <f t="shared" ca="1" si="0"/>
        <v>15971</v>
      </c>
      <c r="L24" s="117">
        <f t="shared" ca="1" si="0"/>
        <v>15615</v>
      </c>
      <c r="M24" s="117">
        <f t="shared" ca="1" si="0"/>
        <v>13969</v>
      </c>
      <c r="N24" s="117">
        <f t="shared" ca="1" si="0"/>
        <v>12905</v>
      </c>
      <c r="O24" s="117">
        <f t="shared" ca="1" si="0"/>
        <v>179053</v>
      </c>
      <c r="P24" s="117">
        <f t="shared" ca="1" si="0"/>
        <v>98037</v>
      </c>
      <c r="Q24" s="117">
        <f t="shared" ca="1" si="0"/>
        <v>106638</v>
      </c>
      <c r="R24" s="117">
        <f t="shared" ca="1" si="0"/>
        <v>113916</v>
      </c>
      <c r="S24" s="117">
        <f t="shared" ca="1" si="0"/>
        <v>221158</v>
      </c>
      <c r="T24" s="117">
        <f t="shared" ca="1" si="0"/>
        <v>280338</v>
      </c>
    </row>
    <row r="25" spans="1:20" s="123" customFormat="1">
      <c r="A25" s="20"/>
      <c r="B25" s="20"/>
      <c r="C25" s="24" t="s">
        <v>160</v>
      </c>
      <c r="D25" s="20"/>
      <c r="E25" s="117">
        <f t="shared" ca="1" si="0"/>
        <v>47890</v>
      </c>
      <c r="F25" s="117">
        <f t="shared" ca="1" si="0"/>
        <v>24911</v>
      </c>
      <c r="G25" s="117">
        <f t="shared" ca="1" si="0"/>
        <v>29431</v>
      </c>
      <c r="H25" s="117">
        <f t="shared" ca="1" si="0"/>
        <v>40576</v>
      </c>
      <c r="I25" s="117">
        <f t="shared" ca="1" si="0"/>
        <v>21</v>
      </c>
      <c r="J25" s="117">
        <f t="shared" ca="1" si="0"/>
        <v>14441</v>
      </c>
      <c r="K25" s="117">
        <f t="shared" ca="1" si="0"/>
        <v>7381</v>
      </c>
      <c r="L25" s="117">
        <f t="shared" ca="1" si="0"/>
        <v>12244</v>
      </c>
      <c r="M25" s="117">
        <f t="shared" ca="1" si="0"/>
        <v>18527</v>
      </c>
      <c r="N25" s="117">
        <f t="shared" ca="1" si="0"/>
        <v>5524</v>
      </c>
      <c r="O25" s="117">
        <f t="shared" ca="1" si="0"/>
        <v>-1656</v>
      </c>
      <c r="P25" s="117">
        <f t="shared" ca="1" si="0"/>
        <v>-5647</v>
      </c>
      <c r="Q25" s="117">
        <f t="shared" ca="1" si="0"/>
        <v>2780</v>
      </c>
      <c r="R25" s="117">
        <f t="shared" ca="1" si="0"/>
        <v>12886</v>
      </c>
      <c r="S25" s="117">
        <f t="shared" ca="1" si="0"/>
        <v>281</v>
      </c>
      <c r="T25" s="117">
        <f t="shared" ca="1" si="0"/>
        <v>741</v>
      </c>
    </row>
    <row r="26" spans="1:20" s="123" customFormat="1">
      <c r="A26" s="20"/>
      <c r="B26" s="20"/>
      <c r="C26" s="33" t="s">
        <v>161</v>
      </c>
      <c r="D26" s="20"/>
      <c r="E26" s="117">
        <f t="shared" ca="1" si="0"/>
        <v>32566</v>
      </c>
      <c r="F26" s="117">
        <f t="shared" ca="1" si="0"/>
        <v>57191</v>
      </c>
      <c r="G26" s="117">
        <f t="shared" ca="1" si="0"/>
        <v>32622</v>
      </c>
      <c r="H26" s="117">
        <f t="shared" ca="1" si="0"/>
        <v>15705</v>
      </c>
      <c r="I26" s="117">
        <f t="shared" ca="1" si="0"/>
        <v>12854</v>
      </c>
      <c r="J26" s="117">
        <f t="shared" ca="1" si="0"/>
        <v>11440</v>
      </c>
      <c r="K26" s="117">
        <f t="shared" ca="1" si="0"/>
        <v>7250</v>
      </c>
      <c r="L26" s="117">
        <f t="shared" ca="1" si="0"/>
        <v>3378</v>
      </c>
      <c r="M26" s="117">
        <f t="shared" ca="1" si="0"/>
        <v>4403</v>
      </c>
      <c r="N26" s="117">
        <f t="shared" ca="1" si="0"/>
        <v>20768</v>
      </c>
      <c r="O26" s="117">
        <f t="shared" ca="1" si="0"/>
        <v>34699</v>
      </c>
      <c r="P26" s="117">
        <f t="shared" ca="1" si="0"/>
        <v>24610</v>
      </c>
      <c r="Q26" s="117">
        <f t="shared" ca="1" si="0"/>
        <v>17975</v>
      </c>
      <c r="R26" s="117">
        <f t="shared" ca="1" si="0"/>
        <v>27932</v>
      </c>
      <c r="S26" s="117">
        <f t="shared" ca="1" si="0"/>
        <v>12581</v>
      </c>
      <c r="T26" s="117">
        <f t="shared" ca="1" si="0"/>
        <v>9783</v>
      </c>
    </row>
    <row r="27" spans="1:20" s="123" customFormat="1">
      <c r="A27" s="20"/>
      <c r="B27" s="20" t="s">
        <v>4</v>
      </c>
      <c r="C27" s="33" t="s">
        <v>105</v>
      </c>
      <c r="D27" s="20"/>
      <c r="E27" s="117">
        <f t="shared" ca="1" si="0"/>
        <v>0</v>
      </c>
      <c r="F27" s="117">
        <f t="shared" ca="1" si="0"/>
        <v>0</v>
      </c>
      <c r="G27" s="117">
        <f t="shared" ca="1" si="0"/>
        <v>224</v>
      </c>
      <c r="H27" s="117">
        <f t="shared" ca="1" si="0"/>
        <v>28</v>
      </c>
      <c r="I27" s="117">
        <f t="shared" ca="1" si="0"/>
        <v>100</v>
      </c>
      <c r="J27" s="117">
        <f t="shared" ca="1" si="0"/>
        <v>88</v>
      </c>
      <c r="K27" s="117">
        <f t="shared" ca="1" si="0"/>
        <v>54</v>
      </c>
      <c r="L27" s="117">
        <f t="shared" ca="1" si="0"/>
        <v>240</v>
      </c>
      <c r="M27" s="117">
        <f t="shared" ca="1" si="0"/>
        <v>0</v>
      </c>
      <c r="N27" s="117">
        <f t="shared" ca="1" si="0"/>
        <v>0</v>
      </c>
      <c r="O27" s="117">
        <f t="shared" ca="1" si="0"/>
        <v>798</v>
      </c>
      <c r="P27" s="117">
        <f t="shared" ca="1" si="0"/>
        <v>-589</v>
      </c>
      <c r="Q27" s="117">
        <f t="shared" ca="1" si="0"/>
        <v>429</v>
      </c>
      <c r="R27" s="117">
        <f t="shared" ca="1" si="0"/>
        <v>8688</v>
      </c>
      <c r="S27" s="117">
        <f t="shared" ca="1" si="0"/>
        <v>3103</v>
      </c>
      <c r="T27" s="117">
        <f t="shared" ca="1" si="0"/>
        <v>6691</v>
      </c>
    </row>
    <row r="28" spans="1:20" s="123" customFormat="1">
      <c r="A28" s="20"/>
      <c r="B28" s="20"/>
      <c r="C28" s="24" t="s">
        <v>162</v>
      </c>
      <c r="D28" s="20"/>
      <c r="E28" s="117">
        <f t="shared" ca="1" si="0"/>
        <v>0</v>
      </c>
      <c r="F28" s="117">
        <f t="shared" ca="1" si="0"/>
        <v>1384</v>
      </c>
      <c r="G28" s="117">
        <f t="shared" ca="1" si="0"/>
        <v>3651</v>
      </c>
      <c r="H28" s="117">
        <f t="shared" ca="1" si="0"/>
        <v>-415</v>
      </c>
      <c r="I28" s="117">
        <f t="shared" ca="1" si="0"/>
        <v>-1220</v>
      </c>
      <c r="J28" s="117">
        <f t="shared" ca="1" si="0"/>
        <v>1168</v>
      </c>
      <c r="K28" s="117">
        <f t="shared" ca="1" si="0"/>
        <v>-300</v>
      </c>
      <c r="L28" s="117">
        <f t="shared" ca="1" si="0"/>
        <v>-6</v>
      </c>
      <c r="M28" s="117">
        <f t="shared" ca="1" si="0"/>
        <v>1475</v>
      </c>
      <c r="N28" s="117">
        <f t="shared" ca="1" si="0"/>
        <v>-1</v>
      </c>
      <c r="O28" s="117">
        <f t="shared" ca="1" si="0"/>
        <v>-2</v>
      </c>
      <c r="P28" s="117">
        <f t="shared" ca="1" si="0"/>
        <v>-2791</v>
      </c>
      <c r="Q28" s="117">
        <f t="shared" ca="1" si="0"/>
        <v>-263</v>
      </c>
      <c r="R28" s="117">
        <f t="shared" ca="1" si="0"/>
        <v>-634</v>
      </c>
      <c r="S28" s="117">
        <f t="shared" ca="1" si="0"/>
        <v>-9</v>
      </c>
      <c r="T28" s="117">
        <f t="shared" ca="1" si="0"/>
        <v>-284</v>
      </c>
    </row>
    <row r="29" spans="1:20" s="123" customFormat="1">
      <c r="A29" s="20"/>
      <c r="B29" s="20"/>
      <c r="C29" s="40" t="s">
        <v>163</v>
      </c>
      <c r="D29" s="20"/>
      <c r="E29" s="117">
        <f t="shared" ca="1" si="0"/>
        <v>338905</v>
      </c>
      <c r="F29" s="117">
        <f t="shared" ca="1" si="0"/>
        <v>328026</v>
      </c>
      <c r="G29" s="117">
        <f t="shared" ca="1" si="0"/>
        <v>402111</v>
      </c>
      <c r="H29" s="117">
        <f t="shared" ca="1" si="0"/>
        <v>304860</v>
      </c>
      <c r="I29" s="117">
        <f t="shared" ca="1" si="0"/>
        <v>149152</v>
      </c>
      <c r="J29" s="117">
        <f t="shared" ca="1" si="0"/>
        <v>166720</v>
      </c>
      <c r="K29" s="117">
        <f t="shared" ca="1" si="0"/>
        <v>150917</v>
      </c>
      <c r="L29" s="117">
        <f t="shared" ca="1" si="0"/>
        <v>150211</v>
      </c>
      <c r="M29" s="117">
        <f t="shared" ca="1" si="0"/>
        <v>321928</v>
      </c>
      <c r="N29" s="117">
        <f t="shared" ca="1" si="0"/>
        <v>1423617</v>
      </c>
      <c r="O29" s="117">
        <f t="shared" ca="1" si="0"/>
        <v>2251826</v>
      </c>
      <c r="P29" s="117">
        <f t="shared" ca="1" si="0"/>
        <v>2017680</v>
      </c>
      <c r="Q29" s="117">
        <f t="shared" ca="1" si="0"/>
        <v>1914220</v>
      </c>
      <c r="R29" s="117">
        <f t="shared" ca="1" si="0"/>
        <v>1558207</v>
      </c>
      <c r="S29" s="117">
        <f t="shared" ca="1" si="0"/>
        <v>3981301</v>
      </c>
      <c r="T29" s="117">
        <f t="shared" ca="1" si="0"/>
        <v>2657452</v>
      </c>
    </row>
    <row r="30" spans="1:20" s="123" customFormat="1">
      <c r="A30" s="20"/>
      <c r="B30" s="20"/>
      <c r="C30" s="40" t="s">
        <v>164</v>
      </c>
      <c r="D30" s="20"/>
      <c r="E30" s="117">
        <f t="shared" ref="E30:T30" ca="1" si="1">SUM(E22:E28)</f>
        <v>129404</v>
      </c>
      <c r="F30" s="117">
        <f t="shared" ca="1" si="1"/>
        <v>134212</v>
      </c>
      <c r="G30" s="117">
        <f t="shared" ca="1" si="1"/>
        <v>146794</v>
      </c>
      <c r="H30" s="117">
        <f t="shared" ca="1" si="1"/>
        <v>102608</v>
      </c>
      <c r="I30" s="117">
        <f t="shared" ca="1" si="1"/>
        <v>59227</v>
      </c>
      <c r="J30" s="117">
        <f t="shared" ca="1" si="1"/>
        <v>56230</v>
      </c>
      <c r="K30" s="117">
        <f t="shared" ca="1" si="1"/>
        <v>48891</v>
      </c>
      <c r="L30" s="117">
        <f t="shared" ca="1" si="1"/>
        <v>51634</v>
      </c>
      <c r="M30" s="117">
        <f t="shared" ca="1" si="1"/>
        <v>99075</v>
      </c>
      <c r="N30" s="117">
        <f t="shared" ca="1" si="1"/>
        <v>375770</v>
      </c>
      <c r="O30" s="117">
        <f t="shared" ca="1" si="1"/>
        <v>653824</v>
      </c>
      <c r="P30" s="117">
        <f t="shared" ca="1" si="1"/>
        <v>523390</v>
      </c>
      <c r="Q30" s="117">
        <f t="shared" ca="1" si="1"/>
        <v>492761</v>
      </c>
      <c r="R30" s="117">
        <f t="shared" ca="1" si="1"/>
        <v>414536</v>
      </c>
      <c r="S30" s="117">
        <f t="shared" ca="1" si="1"/>
        <v>1012292</v>
      </c>
      <c r="T30" s="117">
        <f t="shared" ca="1" si="1"/>
        <v>677555</v>
      </c>
    </row>
    <row r="32" spans="1:20" s="123" customFormat="1">
      <c r="A32" s="111" t="s">
        <v>317</v>
      </c>
      <c r="B32" s="111"/>
      <c r="C32" s="29"/>
      <c r="D32" s="29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54" s="123" customFormat="1">
      <c r="A33" s="193"/>
      <c r="B33" s="193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</row>
    <row r="34" spans="1:54" s="123" customFormat="1">
      <c r="A34" s="193"/>
      <c r="B34" s="193"/>
      <c r="C34" s="318" t="s">
        <v>410</v>
      </c>
      <c r="D34" s="89"/>
      <c r="E34" s="319"/>
      <c r="F34" s="319"/>
      <c r="G34" s="319"/>
      <c r="H34" s="319"/>
      <c r="I34" s="319"/>
      <c r="J34" s="319"/>
      <c r="K34" s="319"/>
      <c r="L34" s="319"/>
      <c r="M34" s="319"/>
      <c r="N34" s="90"/>
      <c r="O34" s="90"/>
      <c r="P34" s="90"/>
      <c r="Q34" s="90"/>
      <c r="R34" s="90"/>
      <c r="S34" s="90"/>
      <c r="T34" s="90"/>
      <c r="U34" s="90"/>
      <c r="V34" s="122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</row>
    <row r="35" spans="1:54" s="123" customFormat="1">
      <c r="A35" s="193"/>
      <c r="B35" s="193"/>
      <c r="C35" s="133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122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</row>
    <row r="36" spans="1:54">
      <c r="C36" s="33" t="s">
        <v>319</v>
      </c>
      <c r="D36" s="81" t="s">
        <v>352</v>
      </c>
      <c r="E36" s="115" t="s">
        <v>36</v>
      </c>
      <c r="F36" s="115" t="s">
        <v>37</v>
      </c>
      <c r="G36" s="115" t="s">
        <v>38</v>
      </c>
      <c r="H36" s="115" t="s">
        <v>39</v>
      </c>
      <c r="I36" s="115" t="s">
        <v>40</v>
      </c>
      <c r="J36" s="115" t="s">
        <v>41</v>
      </c>
      <c r="K36" s="115" t="s">
        <v>42</v>
      </c>
      <c r="L36" s="115" t="s">
        <v>43</v>
      </c>
      <c r="M36" s="115" t="s">
        <v>44</v>
      </c>
      <c r="N36" s="115" t="s">
        <v>45</v>
      </c>
      <c r="O36" s="115" t="s">
        <v>46</v>
      </c>
      <c r="P36" s="115" t="s">
        <v>47</v>
      </c>
      <c r="Q36" s="115" t="s">
        <v>48</v>
      </c>
      <c r="R36" s="115" t="s">
        <v>168</v>
      </c>
      <c r="S36" s="115" t="s">
        <v>199</v>
      </c>
      <c r="T36" s="115" t="s">
        <v>316</v>
      </c>
    </row>
    <row r="37" spans="1:54">
      <c r="C37" s="86" t="s">
        <v>169</v>
      </c>
      <c r="D37" s="87" t="str">
        <f ca="1">OFFSET('SNL Portfolio Mapping'!$B$5,MATCH('SNL NCO - SHUSA'!$C37,'SNL Portfolio Mapping'!$G$6:$G$46,0),)</f>
        <v>RRE</v>
      </c>
      <c r="E37" s="88">
        <v>23549</v>
      </c>
      <c r="F37" s="88">
        <v>25433</v>
      </c>
      <c r="G37" s="88">
        <v>26033</v>
      </c>
      <c r="H37" s="88">
        <v>14901</v>
      </c>
      <c r="I37" s="88">
        <v>17509</v>
      </c>
      <c r="J37" s="88">
        <v>9163</v>
      </c>
      <c r="K37" s="88">
        <v>8117</v>
      </c>
      <c r="L37" s="88">
        <v>13967</v>
      </c>
      <c r="M37" s="88">
        <v>5679</v>
      </c>
      <c r="N37" s="88">
        <v>12878</v>
      </c>
      <c r="O37" s="88">
        <v>141843</v>
      </c>
      <c r="P37" s="88">
        <v>8650</v>
      </c>
      <c r="Q37" s="88">
        <v>6248</v>
      </c>
      <c r="R37" s="88">
        <v>5336</v>
      </c>
      <c r="S37" s="88">
        <v>4552</v>
      </c>
      <c r="T37" s="88">
        <v>3520</v>
      </c>
    </row>
    <row r="38" spans="1:54">
      <c r="C38" s="86" t="s">
        <v>170</v>
      </c>
      <c r="D38" s="87" t="str">
        <f ca="1">OFFSET('SNL Portfolio Mapping'!$B$5,MATCH('SNL NCO - SHUSA'!$C38,'SNL Portfolio Mapping'!$G$6:$G$46,0),)</f>
        <v>RRE</v>
      </c>
      <c r="E38" s="88">
        <v>4804</v>
      </c>
      <c r="F38" s="88">
        <v>4685</v>
      </c>
      <c r="G38" s="88">
        <v>11114</v>
      </c>
      <c r="H38" s="88">
        <v>4927</v>
      </c>
      <c r="I38" s="88">
        <v>3330</v>
      </c>
      <c r="J38" s="88">
        <v>854</v>
      </c>
      <c r="K38" s="88">
        <v>3034</v>
      </c>
      <c r="L38" s="88">
        <v>2032</v>
      </c>
      <c r="M38" s="88">
        <v>2016</v>
      </c>
      <c r="N38" s="88">
        <v>1907</v>
      </c>
      <c r="O38" s="88">
        <v>1249</v>
      </c>
      <c r="P38" s="88">
        <v>968</v>
      </c>
      <c r="Q38" s="88">
        <v>707</v>
      </c>
      <c r="R38" s="88">
        <v>976</v>
      </c>
      <c r="S38" s="88">
        <v>727</v>
      </c>
      <c r="T38" s="88">
        <v>1471</v>
      </c>
    </row>
    <row r="39" spans="1:54">
      <c r="C39" s="86" t="s">
        <v>171</v>
      </c>
      <c r="D39" s="87" t="str">
        <f ca="1">OFFSET('SNL Portfolio Mapping'!$B$5,MATCH('SNL NCO - SHUSA'!$C39,'SNL Portfolio Mapping'!$G$6:$G$46,0),)</f>
        <v>RRE</v>
      </c>
      <c r="E39" s="88">
        <v>5473</v>
      </c>
      <c r="F39" s="88">
        <v>6750</v>
      </c>
      <c r="G39" s="88">
        <v>13332</v>
      </c>
      <c r="H39" s="88">
        <v>5734</v>
      </c>
      <c r="I39" s="88">
        <v>6221</v>
      </c>
      <c r="J39" s="88">
        <v>4686</v>
      </c>
      <c r="K39" s="88">
        <v>8071</v>
      </c>
      <c r="L39" s="88">
        <v>4772</v>
      </c>
      <c r="M39" s="88">
        <v>4698</v>
      </c>
      <c r="N39" s="88">
        <v>4678</v>
      </c>
      <c r="O39" s="88">
        <v>3446</v>
      </c>
      <c r="P39" s="88">
        <v>3017</v>
      </c>
      <c r="Q39" s="88">
        <v>3122</v>
      </c>
      <c r="R39" s="88">
        <v>4148</v>
      </c>
      <c r="S39" s="88">
        <v>2979</v>
      </c>
      <c r="T39" s="88">
        <v>4001</v>
      </c>
    </row>
    <row r="40" spans="1:54">
      <c r="C40" s="86" t="s">
        <v>172</v>
      </c>
      <c r="D40" s="87" t="str">
        <f ca="1">OFFSET('SNL Portfolio Mapping'!$B$5,MATCH('SNL NCO - SHUSA'!$C40,'SNL Portfolio Mapping'!$G$6:$G$46,0),)</f>
        <v>CRE</v>
      </c>
      <c r="E40" s="88">
        <v>3105</v>
      </c>
      <c r="F40" s="88">
        <v>-89</v>
      </c>
      <c r="G40" s="88">
        <v>249</v>
      </c>
      <c r="H40" s="88">
        <v>-2166</v>
      </c>
      <c r="I40" s="88">
        <v>146</v>
      </c>
      <c r="J40" s="88">
        <v>462</v>
      </c>
      <c r="K40" s="88">
        <v>0</v>
      </c>
      <c r="L40" s="88">
        <v>-2</v>
      </c>
      <c r="M40" s="88">
        <v>0</v>
      </c>
      <c r="N40" s="88">
        <v>0</v>
      </c>
      <c r="O40" s="88">
        <v>5</v>
      </c>
      <c r="P40" s="88">
        <v>-59</v>
      </c>
      <c r="Q40" s="88">
        <v>0</v>
      </c>
      <c r="R40" s="88">
        <v>543</v>
      </c>
      <c r="S40" s="88">
        <v>0</v>
      </c>
      <c r="T40" s="88">
        <v>0</v>
      </c>
    </row>
    <row r="41" spans="1:54">
      <c r="C41" s="86" t="s">
        <v>173</v>
      </c>
      <c r="D41" s="87" t="str">
        <f ca="1">OFFSET('SNL Portfolio Mapping'!$B$5,MATCH('SNL NCO - SHUSA'!$C41,'SNL Portfolio Mapping'!$G$6:$G$46,0),)</f>
        <v>CRE</v>
      </c>
      <c r="E41" s="88">
        <v>4170</v>
      </c>
      <c r="F41" s="88">
        <v>1194</v>
      </c>
      <c r="G41" s="88">
        <v>78</v>
      </c>
      <c r="H41" s="88">
        <v>11012</v>
      </c>
      <c r="I41" s="88">
        <v>0</v>
      </c>
      <c r="J41" s="88">
        <v>68</v>
      </c>
      <c r="K41" s="88">
        <v>150</v>
      </c>
      <c r="L41" s="88">
        <v>0</v>
      </c>
      <c r="M41" s="88">
        <v>17915</v>
      </c>
      <c r="N41" s="88">
        <v>-1222</v>
      </c>
      <c r="O41" s="88">
        <v>0</v>
      </c>
      <c r="P41" s="88">
        <v>0</v>
      </c>
      <c r="Q41" s="88">
        <v>0</v>
      </c>
      <c r="R41" s="88">
        <v>-20</v>
      </c>
      <c r="S41" s="88">
        <v>-4</v>
      </c>
      <c r="T41" s="88">
        <v>0</v>
      </c>
    </row>
    <row r="42" spans="1:54">
      <c r="C42" s="86" t="s">
        <v>174</v>
      </c>
      <c r="D42" s="87" t="str">
        <f ca="1">OFFSET('SNL Portfolio Mapping'!$B$5,MATCH('SNL NCO - SHUSA'!$C42,'SNL Portfolio Mapping'!$G$6:$G$46,0),)</f>
        <v>CRE</v>
      </c>
      <c r="E42" s="88">
        <v>15247</v>
      </c>
      <c r="F42" s="88">
        <v>8239</v>
      </c>
      <c r="G42" s="88">
        <v>6023</v>
      </c>
      <c r="H42" s="88">
        <v>1850</v>
      </c>
      <c r="I42" s="88">
        <v>3318</v>
      </c>
      <c r="J42" s="88">
        <v>512</v>
      </c>
      <c r="K42" s="88">
        <v>-5418</v>
      </c>
      <c r="L42" s="88">
        <v>2506</v>
      </c>
      <c r="M42" s="88">
        <v>790</v>
      </c>
      <c r="N42" s="88">
        <v>-167</v>
      </c>
      <c r="O42" s="88">
        <v>-1150</v>
      </c>
      <c r="P42" s="88">
        <v>1733</v>
      </c>
      <c r="Q42" s="88">
        <v>-1192</v>
      </c>
      <c r="R42" s="88">
        <v>1002</v>
      </c>
      <c r="S42" s="88">
        <v>633</v>
      </c>
      <c r="T42" s="88">
        <v>-62</v>
      </c>
    </row>
    <row r="43" spans="1:54">
      <c r="C43" s="86" t="s">
        <v>175</v>
      </c>
      <c r="D43" s="87" t="str">
        <f ca="1">OFFSET('SNL Portfolio Mapping'!$B$5,MATCH('SNL NCO - SHUSA'!$C43,'SNL Portfolio Mapping'!$G$6:$G$46,0),)</f>
        <v>CRE</v>
      </c>
      <c r="E43" s="88">
        <v>6192</v>
      </c>
      <c r="F43" s="88">
        <v>2931</v>
      </c>
      <c r="G43" s="88">
        <v>2929</v>
      </c>
      <c r="H43" s="88">
        <v>3239</v>
      </c>
      <c r="I43" s="88">
        <v>435</v>
      </c>
      <c r="J43" s="88">
        <v>10323</v>
      </c>
      <c r="K43" s="88">
        <v>5464</v>
      </c>
      <c r="L43" s="88">
        <v>4996</v>
      </c>
      <c r="M43" s="88">
        <v>-32</v>
      </c>
      <c r="N43" s="88">
        <v>5562</v>
      </c>
      <c r="O43" s="88">
        <v>-146</v>
      </c>
      <c r="P43" s="88">
        <v>-5704</v>
      </c>
      <c r="Q43" s="88">
        <v>4010</v>
      </c>
      <c r="R43" s="88">
        <v>4730</v>
      </c>
      <c r="S43" s="88">
        <v>-401</v>
      </c>
      <c r="T43" s="88">
        <v>1222</v>
      </c>
    </row>
    <row r="44" spans="1:54">
      <c r="C44" s="86" t="s">
        <v>176</v>
      </c>
      <c r="D44" s="87" t="str">
        <f ca="1">OFFSET('SNL Portfolio Mapping'!$B$5,MATCH('SNL NCO - SHUSA'!$C44,'SNL Portfolio Mapping'!$G$6:$G$46,0),)</f>
        <v>CRE</v>
      </c>
      <c r="E44" s="88">
        <v>19176</v>
      </c>
      <c r="F44" s="88">
        <v>12636</v>
      </c>
      <c r="G44" s="88">
        <v>20152</v>
      </c>
      <c r="H44" s="88">
        <v>26641</v>
      </c>
      <c r="I44" s="88">
        <v>-3878</v>
      </c>
      <c r="J44" s="88">
        <v>3076</v>
      </c>
      <c r="K44" s="88">
        <v>7185</v>
      </c>
      <c r="L44" s="88">
        <v>4744</v>
      </c>
      <c r="M44" s="88">
        <v>-146</v>
      </c>
      <c r="N44" s="88">
        <v>1351</v>
      </c>
      <c r="O44" s="88">
        <v>-365</v>
      </c>
      <c r="P44" s="88">
        <v>-1617</v>
      </c>
      <c r="Q44" s="88">
        <v>-38</v>
      </c>
      <c r="R44" s="88">
        <v>6631</v>
      </c>
      <c r="S44" s="88">
        <v>53</v>
      </c>
      <c r="T44" s="88">
        <v>-419</v>
      </c>
    </row>
    <row r="45" spans="1:54">
      <c r="C45" s="86" t="s">
        <v>177</v>
      </c>
      <c r="D45" s="87" t="str">
        <f ca="1">OFFSET('SNL Portfolio Mapping'!$B$5,MATCH('SNL NCO - SHUSA'!$C45,'SNL Portfolio Mapping'!$G$6:$G$46,0),)</f>
        <v>N/A</v>
      </c>
      <c r="E45" s="88">
        <v>25368</v>
      </c>
      <c r="F45" s="88">
        <v>15567</v>
      </c>
      <c r="G45" s="88">
        <v>23081</v>
      </c>
      <c r="H45" s="88">
        <v>29880</v>
      </c>
      <c r="I45" s="88">
        <v>-3443</v>
      </c>
      <c r="J45" s="88">
        <v>13399</v>
      </c>
      <c r="K45" s="88">
        <v>12649</v>
      </c>
      <c r="L45" s="88">
        <v>9740</v>
      </c>
      <c r="M45" s="88">
        <v>-178</v>
      </c>
      <c r="N45" s="88">
        <v>6913</v>
      </c>
      <c r="O45" s="88">
        <v>-511</v>
      </c>
      <c r="P45" s="88">
        <v>-7321</v>
      </c>
      <c r="Q45" s="88">
        <v>3972</v>
      </c>
      <c r="R45" s="88">
        <v>11361</v>
      </c>
      <c r="S45" s="88">
        <v>-348</v>
      </c>
      <c r="T45" s="88">
        <v>803</v>
      </c>
    </row>
    <row r="46" spans="1:54">
      <c r="C46" s="86" t="s">
        <v>178</v>
      </c>
      <c r="D46" s="87" t="str">
        <f ca="1">OFFSET('SNL Portfolio Mapping'!$B$5,MATCH('SNL NCO - SHUSA'!$C46,'SNL Portfolio Mapping'!$G$6:$G$46,0),)</f>
        <v>CRE</v>
      </c>
      <c r="E46" s="88">
        <v>0</v>
      </c>
      <c r="F46" s="88">
        <v>0</v>
      </c>
      <c r="G46" s="88">
        <v>0</v>
      </c>
      <c r="H46" s="88">
        <v>0</v>
      </c>
      <c r="I46" s="88">
        <v>0</v>
      </c>
      <c r="J46" s="88">
        <v>0</v>
      </c>
      <c r="K46" s="88">
        <v>0</v>
      </c>
      <c r="L46" s="88">
        <v>0</v>
      </c>
      <c r="M46" s="88">
        <v>0</v>
      </c>
      <c r="N46" s="88">
        <v>0</v>
      </c>
      <c r="O46" s="88">
        <v>0</v>
      </c>
      <c r="P46" s="88">
        <v>0</v>
      </c>
      <c r="Q46" s="88">
        <v>0</v>
      </c>
      <c r="R46" s="88">
        <v>0</v>
      </c>
      <c r="S46" s="88">
        <v>0</v>
      </c>
      <c r="T46" s="88">
        <v>0</v>
      </c>
    </row>
    <row r="47" spans="1:54">
      <c r="C47" s="86" t="s">
        <v>179</v>
      </c>
      <c r="D47" s="87" t="str">
        <f ca="1">OFFSET('SNL Portfolio Mapping'!$B$5,MATCH('SNL NCO - SHUSA'!$C47,'SNL Portfolio Mapping'!$G$6:$G$46,0),)</f>
        <v>N/A</v>
      </c>
      <c r="E47" s="88">
        <v>25368</v>
      </c>
      <c r="F47" s="88">
        <v>15567</v>
      </c>
      <c r="G47" s="88">
        <v>23081</v>
      </c>
      <c r="H47" s="88">
        <v>29880</v>
      </c>
      <c r="I47" s="88">
        <v>-3443</v>
      </c>
      <c r="J47" s="88">
        <v>13399</v>
      </c>
      <c r="K47" s="88">
        <v>12649</v>
      </c>
      <c r="L47" s="88">
        <v>9740</v>
      </c>
      <c r="M47" s="88">
        <v>-178</v>
      </c>
      <c r="N47" s="88">
        <v>6913</v>
      </c>
      <c r="O47" s="88">
        <v>-511</v>
      </c>
      <c r="P47" s="88">
        <v>-7321</v>
      </c>
      <c r="Q47" s="88">
        <v>3972</v>
      </c>
      <c r="R47" s="88">
        <v>11361</v>
      </c>
      <c r="S47" s="88">
        <v>-348</v>
      </c>
      <c r="T47" s="88">
        <v>803</v>
      </c>
    </row>
    <row r="48" spans="1:54">
      <c r="C48" s="86" t="s">
        <v>180</v>
      </c>
      <c r="D48" s="87" t="str">
        <f ca="1">OFFSET('SNL Portfolio Mapping'!$B$5,MATCH('SNL NCO - SHUSA'!$C48,'SNL Portfolio Mapping'!$G$6:$G$46,0),)</f>
        <v>N/A</v>
      </c>
      <c r="E48" s="88">
        <v>81716</v>
      </c>
      <c r="F48" s="88">
        <v>61779</v>
      </c>
      <c r="G48" s="88">
        <v>79910</v>
      </c>
      <c r="H48" s="88">
        <v>66138</v>
      </c>
      <c r="I48" s="88">
        <v>27081</v>
      </c>
      <c r="J48" s="88">
        <v>29144</v>
      </c>
      <c r="K48" s="88">
        <v>26603</v>
      </c>
      <c r="L48" s="88">
        <v>33015</v>
      </c>
      <c r="M48" s="88">
        <v>30920</v>
      </c>
      <c r="N48" s="88">
        <v>24987</v>
      </c>
      <c r="O48" s="88">
        <v>144882</v>
      </c>
      <c r="P48" s="88">
        <v>6988</v>
      </c>
      <c r="Q48" s="88">
        <v>12857</v>
      </c>
      <c r="R48" s="88">
        <v>23346</v>
      </c>
      <c r="S48" s="88">
        <v>8539</v>
      </c>
      <c r="T48" s="88">
        <v>9733</v>
      </c>
    </row>
    <row r="49" spans="1:20">
      <c r="C49" s="86" t="s">
        <v>181</v>
      </c>
      <c r="D49" s="87" t="str">
        <f ca="1">OFFSET('SNL Portfolio Mapping'!$B$5,MATCH('SNL NCO - SHUSA'!$C49,'SNL Portfolio Mapping'!$G$6:$G$46,0),)</f>
        <v>C&amp;I</v>
      </c>
      <c r="E49" s="88">
        <v>32566</v>
      </c>
      <c r="F49" s="88">
        <v>57191</v>
      </c>
      <c r="G49" s="88">
        <v>32622</v>
      </c>
      <c r="H49" s="88">
        <v>15705</v>
      </c>
      <c r="I49" s="88">
        <v>12854</v>
      </c>
      <c r="J49" s="88">
        <v>11440</v>
      </c>
      <c r="K49" s="88">
        <v>7250</v>
      </c>
      <c r="L49" s="88">
        <v>3378</v>
      </c>
      <c r="M49" s="88">
        <v>4403</v>
      </c>
      <c r="N49" s="88">
        <v>20768</v>
      </c>
      <c r="O49" s="88">
        <v>34699</v>
      </c>
      <c r="P49" s="88">
        <v>24610</v>
      </c>
      <c r="Q49" s="88">
        <v>17975</v>
      </c>
      <c r="R49" s="88">
        <v>27932</v>
      </c>
      <c r="S49" s="88">
        <v>12581</v>
      </c>
      <c r="T49" s="88">
        <v>9783</v>
      </c>
    </row>
    <row r="50" spans="1:20">
      <c r="C50" s="86" t="s">
        <v>182</v>
      </c>
      <c r="D50" s="87" t="str">
        <f ca="1">OFFSET('SNL Portfolio Mapping'!$B$5,MATCH('SNL NCO - SHUSA'!$C50,'SNL Portfolio Mapping'!$G$6:$G$46,0),)</f>
        <v>Other Consumer Loans (Excl Auto)</v>
      </c>
      <c r="E50" s="88">
        <v>883</v>
      </c>
      <c r="F50" s="88">
        <v>632</v>
      </c>
      <c r="G50" s="88">
        <v>2064</v>
      </c>
      <c r="H50" s="88">
        <v>2005</v>
      </c>
      <c r="I50" s="88">
        <v>2020</v>
      </c>
      <c r="J50" s="88">
        <v>2486</v>
      </c>
      <c r="K50" s="88">
        <v>2431</v>
      </c>
      <c r="L50" s="88">
        <v>2545</v>
      </c>
      <c r="M50" s="88">
        <v>1895</v>
      </c>
      <c r="N50" s="88">
        <v>1780</v>
      </c>
      <c r="O50" s="88">
        <v>1692</v>
      </c>
      <c r="P50" s="88">
        <v>2011</v>
      </c>
      <c r="Q50" s="88">
        <v>2509</v>
      </c>
      <c r="R50" s="88">
        <v>3361</v>
      </c>
      <c r="S50" s="88">
        <v>18734</v>
      </c>
      <c r="T50" s="88">
        <v>2244</v>
      </c>
    </row>
    <row r="51" spans="1:20">
      <c r="C51" s="86" t="s">
        <v>183</v>
      </c>
      <c r="D51" s="87" t="str">
        <f ca="1">OFFSET('SNL Portfolio Mapping'!$B$5,MATCH('SNL NCO - SHUSA'!$C51,'SNL Portfolio Mapping'!$G$6:$G$46,0),)</f>
        <v>N/A</v>
      </c>
      <c r="E51" s="88" t="s">
        <v>142</v>
      </c>
      <c r="F51" s="88" t="s">
        <v>142</v>
      </c>
      <c r="G51" s="88" t="s">
        <v>142</v>
      </c>
      <c r="H51" s="88" t="s">
        <v>142</v>
      </c>
      <c r="I51" s="88" t="s">
        <v>142</v>
      </c>
      <c r="J51" s="88" t="s">
        <v>142</v>
      </c>
      <c r="K51" s="88" t="s">
        <v>142</v>
      </c>
      <c r="L51" s="88" t="s">
        <v>142</v>
      </c>
      <c r="M51" s="88" t="s">
        <v>142</v>
      </c>
      <c r="N51" s="88" t="s">
        <v>142</v>
      </c>
      <c r="O51" s="88" t="s">
        <v>142</v>
      </c>
      <c r="P51" s="88" t="s">
        <v>142</v>
      </c>
      <c r="Q51" s="88" t="s">
        <v>142</v>
      </c>
      <c r="R51" s="88" t="s">
        <v>142</v>
      </c>
      <c r="S51" s="88" t="s">
        <v>142</v>
      </c>
      <c r="T51" s="88" t="s">
        <v>142</v>
      </c>
    </row>
    <row r="52" spans="1:20">
      <c r="C52" s="86" t="s">
        <v>184</v>
      </c>
      <c r="D52" s="87" t="str">
        <f ca="1">OFFSET('SNL Portfolio Mapping'!$B$5,MATCH('SNL NCO - SHUSA'!$C52,'SNL Portfolio Mapping'!$G$6:$G$46,0),)</f>
        <v>N/A</v>
      </c>
      <c r="E52" s="88" t="s">
        <v>142</v>
      </c>
      <c r="F52" s="88" t="s">
        <v>142</v>
      </c>
      <c r="G52" s="88" t="s">
        <v>142</v>
      </c>
      <c r="H52" s="88" t="s">
        <v>142</v>
      </c>
      <c r="I52" s="88" t="s">
        <v>142</v>
      </c>
      <c r="J52" s="88" t="s">
        <v>142</v>
      </c>
      <c r="K52" s="88" t="s">
        <v>142</v>
      </c>
      <c r="L52" s="88" t="s">
        <v>142</v>
      </c>
      <c r="M52" s="88" t="s">
        <v>142</v>
      </c>
      <c r="N52" s="88" t="s">
        <v>142</v>
      </c>
      <c r="O52" s="88" t="s">
        <v>142</v>
      </c>
      <c r="P52" s="88" t="s">
        <v>142</v>
      </c>
      <c r="Q52" s="88" t="s">
        <v>142</v>
      </c>
      <c r="R52" s="88" t="s">
        <v>142</v>
      </c>
      <c r="S52" s="88" t="s">
        <v>142</v>
      </c>
      <c r="T52" s="88" t="s">
        <v>142</v>
      </c>
    </row>
    <row r="53" spans="1:20">
      <c r="C53" s="86" t="s">
        <v>185</v>
      </c>
      <c r="D53" s="87" t="str">
        <f ca="1">OFFSET('SNL Portfolio Mapping'!$B$5,MATCH('SNL NCO - SHUSA'!$C53,'SNL Portfolio Mapping'!$G$6:$G$46,0),)</f>
        <v>Consumer Auto</v>
      </c>
      <c r="E53" s="88">
        <v>10470</v>
      </c>
      <c r="F53" s="88">
        <v>10332</v>
      </c>
      <c r="G53" s="88">
        <v>-8835</v>
      </c>
      <c r="H53" s="88">
        <v>2154</v>
      </c>
      <c r="I53" s="88">
        <v>-143</v>
      </c>
      <c r="J53" s="88">
        <v>-1518</v>
      </c>
      <c r="K53" s="88">
        <v>-687</v>
      </c>
      <c r="L53" s="88">
        <v>-608</v>
      </c>
      <c r="M53" s="88">
        <v>48308</v>
      </c>
      <c r="N53" s="88">
        <v>317111</v>
      </c>
      <c r="O53" s="88">
        <v>294394</v>
      </c>
      <c r="P53" s="88">
        <v>397135</v>
      </c>
      <c r="Q53" s="88">
        <v>355125</v>
      </c>
      <c r="R53" s="88">
        <v>241288</v>
      </c>
      <c r="S53" s="88">
        <v>766920</v>
      </c>
      <c r="T53" s="88">
        <v>371294</v>
      </c>
    </row>
    <row r="54" spans="1:20">
      <c r="C54" s="86" t="s">
        <v>186</v>
      </c>
      <c r="D54" s="87" t="str">
        <f ca="1">OFFSET('SNL Portfolio Mapping'!$B$5,MATCH('SNL NCO - SHUSA'!$C54,'SNL Portfolio Mapping'!$G$6:$G$46,0),)</f>
        <v>Other Consumer Loans (Excl Auto)</v>
      </c>
      <c r="E54" s="88">
        <v>3769</v>
      </c>
      <c r="F54" s="88">
        <v>2894</v>
      </c>
      <c r="G54" s="88">
        <v>37158</v>
      </c>
      <c r="H54" s="88">
        <v>16993</v>
      </c>
      <c r="I54" s="88">
        <v>18535</v>
      </c>
      <c r="J54" s="88">
        <v>13422</v>
      </c>
      <c r="K54" s="88">
        <v>13540</v>
      </c>
      <c r="L54" s="88">
        <v>13070</v>
      </c>
      <c r="M54" s="88">
        <v>12074</v>
      </c>
      <c r="N54" s="88">
        <v>11125</v>
      </c>
      <c r="O54" s="88">
        <v>177361</v>
      </c>
      <c r="P54" s="88">
        <v>96026</v>
      </c>
      <c r="Q54" s="88">
        <v>104129</v>
      </c>
      <c r="R54" s="88">
        <v>110555</v>
      </c>
      <c r="S54" s="88">
        <v>202424</v>
      </c>
      <c r="T54" s="88">
        <v>278094</v>
      </c>
    </row>
    <row r="55" spans="1:20">
      <c r="C55" s="86" t="s">
        <v>187</v>
      </c>
      <c r="D55" s="87" t="str">
        <f ca="1">OFFSET('SNL Portfolio Mapping'!$B$5,MATCH('SNL NCO - SHUSA'!$C55,'SNL Portfolio Mapping'!$G$6:$G$46,0),)</f>
        <v>N/A</v>
      </c>
      <c r="E55" s="88">
        <v>14239</v>
      </c>
      <c r="F55" s="88">
        <v>13226</v>
      </c>
      <c r="G55" s="88">
        <v>28323</v>
      </c>
      <c r="H55" s="88">
        <v>19147</v>
      </c>
      <c r="I55" s="88">
        <v>18392</v>
      </c>
      <c r="J55" s="88">
        <v>11904</v>
      </c>
      <c r="K55" s="88">
        <v>12853</v>
      </c>
      <c r="L55" s="88">
        <v>12462</v>
      </c>
      <c r="M55" s="88">
        <v>60382</v>
      </c>
      <c r="N55" s="88">
        <v>328236</v>
      </c>
      <c r="O55" s="88">
        <v>471755</v>
      </c>
      <c r="P55" s="88">
        <v>493161</v>
      </c>
      <c r="Q55" s="88">
        <v>459254</v>
      </c>
      <c r="R55" s="88">
        <v>351843</v>
      </c>
      <c r="S55" s="88">
        <v>969344</v>
      </c>
      <c r="T55" s="88">
        <v>649388</v>
      </c>
    </row>
    <row r="56" spans="1:20">
      <c r="C56" s="86" t="s">
        <v>188</v>
      </c>
      <c r="D56" s="87" t="str">
        <f ca="1">OFFSET('SNL Portfolio Mapping'!$B$5,MATCH('SNL NCO - SHUSA'!$C56,'SNL Portfolio Mapping'!$G$6:$G$46,0),)</f>
        <v>N/A</v>
      </c>
      <c r="E56" s="88">
        <v>15122</v>
      </c>
      <c r="F56" s="88">
        <v>13858</v>
      </c>
      <c r="G56" s="88">
        <v>30387</v>
      </c>
      <c r="H56" s="88">
        <v>21152</v>
      </c>
      <c r="I56" s="88">
        <v>20412</v>
      </c>
      <c r="J56" s="88">
        <v>14390</v>
      </c>
      <c r="K56" s="88">
        <v>15284</v>
      </c>
      <c r="L56" s="88">
        <v>15007</v>
      </c>
      <c r="M56" s="88">
        <v>62277</v>
      </c>
      <c r="N56" s="88">
        <v>330016</v>
      </c>
      <c r="O56" s="88">
        <v>473447</v>
      </c>
      <c r="P56" s="88">
        <v>495172</v>
      </c>
      <c r="Q56" s="88">
        <v>461763</v>
      </c>
      <c r="R56" s="88">
        <v>355204</v>
      </c>
      <c r="S56" s="88">
        <v>988078</v>
      </c>
      <c r="T56" s="88">
        <v>651632</v>
      </c>
    </row>
    <row r="57" spans="1:20">
      <c r="C57" s="86" t="s">
        <v>189</v>
      </c>
      <c r="D57" s="87" t="str">
        <f ca="1">OFFSET('SNL Portfolio Mapping'!$B$5,MATCH('SNL NCO - SHUSA'!$C57,'SNL Portfolio Mapping'!$G$6:$G$46,0),)</f>
        <v>Other Loans</v>
      </c>
      <c r="E57" s="88">
        <v>0</v>
      </c>
      <c r="F57" s="88">
        <v>0</v>
      </c>
      <c r="G57" s="88">
        <v>0</v>
      </c>
      <c r="H57" s="88">
        <v>0</v>
      </c>
      <c r="I57" s="88">
        <v>0</v>
      </c>
      <c r="J57" s="88">
        <v>0</v>
      </c>
      <c r="K57" s="88">
        <v>0</v>
      </c>
      <c r="L57" s="88">
        <v>0</v>
      </c>
      <c r="M57" s="88">
        <v>0</v>
      </c>
      <c r="N57" s="88">
        <v>0</v>
      </c>
      <c r="O57" s="88">
        <v>0</v>
      </c>
      <c r="P57" s="88">
        <v>0</v>
      </c>
      <c r="Q57" s="88">
        <v>0</v>
      </c>
      <c r="R57" s="88">
        <v>0</v>
      </c>
      <c r="S57" s="88">
        <v>0</v>
      </c>
      <c r="T57" s="88">
        <v>0</v>
      </c>
    </row>
    <row r="58" spans="1:20">
      <c r="C58" s="86" t="s">
        <v>190</v>
      </c>
      <c r="D58" s="87" t="str">
        <f ca="1">OFFSET('SNL Portfolio Mapping'!$B$5,MATCH('SNL NCO - SHUSA'!$C58,'SNL Portfolio Mapping'!$G$6:$G$46,0),)</f>
        <v>Other Loans</v>
      </c>
      <c r="E58" s="88">
        <v>0</v>
      </c>
      <c r="F58" s="88">
        <v>0</v>
      </c>
      <c r="G58" s="88">
        <v>0</v>
      </c>
      <c r="H58" s="88">
        <v>0</v>
      </c>
      <c r="I58" s="88">
        <v>0</v>
      </c>
      <c r="J58" s="88">
        <v>0</v>
      </c>
      <c r="K58" s="88">
        <v>0</v>
      </c>
      <c r="L58" s="88">
        <v>0</v>
      </c>
      <c r="M58" s="88">
        <v>0</v>
      </c>
      <c r="N58" s="88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</row>
    <row r="59" spans="1:20">
      <c r="C59" s="86" t="s">
        <v>191</v>
      </c>
      <c r="D59" s="87" t="str">
        <f ca="1">OFFSET('SNL Portfolio Mapping'!$B$5,MATCH('SNL NCO - SHUSA'!$C59,'SNL Portfolio Mapping'!$G$6:$G$46,0),)</f>
        <v>Other Loans</v>
      </c>
      <c r="E59" s="88">
        <v>0</v>
      </c>
      <c r="F59" s="88">
        <v>1384</v>
      </c>
      <c r="G59" s="88">
        <v>3651</v>
      </c>
      <c r="H59" s="88">
        <v>-415</v>
      </c>
      <c r="I59" s="88">
        <v>-1220</v>
      </c>
      <c r="J59" s="88">
        <v>1168</v>
      </c>
      <c r="K59" s="88">
        <v>-300</v>
      </c>
      <c r="L59" s="88">
        <v>-6</v>
      </c>
      <c r="M59" s="88">
        <v>1475</v>
      </c>
      <c r="N59" s="88">
        <v>-1</v>
      </c>
      <c r="O59" s="88">
        <v>-2</v>
      </c>
      <c r="P59" s="88">
        <v>-2791</v>
      </c>
      <c r="Q59" s="88">
        <v>-263</v>
      </c>
      <c r="R59" s="88">
        <v>-657</v>
      </c>
      <c r="S59" s="88">
        <v>-4</v>
      </c>
      <c r="T59" s="88">
        <v>-284</v>
      </c>
    </row>
    <row r="60" spans="1:20">
      <c r="A60" s="85" t="s">
        <v>4</v>
      </c>
      <c r="C60" s="86" t="s">
        <v>192</v>
      </c>
      <c r="D60" s="87" t="str">
        <f ca="1">OFFSET('SNL Portfolio Mapping'!$B$5,MATCH('SNL NCO - SHUSA'!$C60,'SNL Portfolio Mapping'!$G$6:$G$46,0),)</f>
        <v>Other Loans</v>
      </c>
      <c r="E60" s="88">
        <v>0</v>
      </c>
      <c r="F60" s="88">
        <v>0</v>
      </c>
      <c r="G60" s="88">
        <v>0</v>
      </c>
      <c r="H60" s="88">
        <v>0</v>
      </c>
      <c r="I60" s="88">
        <v>0</v>
      </c>
      <c r="J60" s="88">
        <v>0</v>
      </c>
      <c r="K60" s="88">
        <v>0</v>
      </c>
      <c r="L60" s="88">
        <v>0</v>
      </c>
      <c r="M60" s="88">
        <v>0</v>
      </c>
      <c r="N60" s="88">
        <v>0</v>
      </c>
      <c r="O60" s="88">
        <v>0</v>
      </c>
      <c r="P60" s="88">
        <v>0</v>
      </c>
      <c r="Q60" s="88">
        <v>0</v>
      </c>
      <c r="R60" s="88">
        <v>23</v>
      </c>
      <c r="S60" s="88">
        <v>-5</v>
      </c>
      <c r="T60" s="88">
        <v>0</v>
      </c>
    </row>
    <row r="61" spans="1:20">
      <c r="C61" s="86" t="s">
        <v>193</v>
      </c>
      <c r="D61" s="87" t="str">
        <f ca="1">OFFSET('SNL Portfolio Mapping'!$B$5,MATCH('SNL NCO - SHUSA'!$C61,'SNL Portfolio Mapping'!$G$6:$G$46,0),)</f>
        <v>N/A</v>
      </c>
      <c r="E61" s="88">
        <v>0</v>
      </c>
      <c r="F61" s="88">
        <v>1384</v>
      </c>
      <c r="G61" s="88">
        <v>3651</v>
      </c>
      <c r="H61" s="88">
        <v>-415</v>
      </c>
      <c r="I61" s="88">
        <v>-1220</v>
      </c>
      <c r="J61" s="88">
        <v>1168</v>
      </c>
      <c r="K61" s="88">
        <v>-300</v>
      </c>
      <c r="L61" s="88">
        <v>-6</v>
      </c>
      <c r="M61" s="88">
        <v>1475</v>
      </c>
      <c r="N61" s="88">
        <v>-1</v>
      </c>
      <c r="O61" s="88">
        <v>-2</v>
      </c>
      <c r="P61" s="88">
        <v>-2791</v>
      </c>
      <c r="Q61" s="88">
        <v>-263</v>
      </c>
      <c r="R61" s="88">
        <v>-634</v>
      </c>
      <c r="S61" s="88">
        <v>-9</v>
      </c>
      <c r="T61" s="88">
        <v>-284</v>
      </c>
    </row>
    <row r="62" spans="1:20">
      <c r="C62" s="86" t="s">
        <v>194</v>
      </c>
      <c r="D62" s="87" t="str">
        <f ca="1">OFFSET('SNL Portfolio Mapping'!$B$5,MATCH('SNL NCO - SHUSA'!$C62,'SNL Portfolio Mapping'!$G$6:$G$46,0),)</f>
        <v>Leases</v>
      </c>
      <c r="E62" s="88">
        <v>0</v>
      </c>
      <c r="F62" s="88">
        <v>0</v>
      </c>
      <c r="G62" s="88">
        <v>224</v>
      </c>
      <c r="H62" s="88">
        <v>28</v>
      </c>
      <c r="I62" s="88">
        <v>100</v>
      </c>
      <c r="J62" s="88">
        <v>88</v>
      </c>
      <c r="K62" s="88">
        <v>54</v>
      </c>
      <c r="L62" s="88">
        <v>240</v>
      </c>
      <c r="M62" s="88">
        <v>0</v>
      </c>
      <c r="N62" s="88">
        <v>0</v>
      </c>
      <c r="O62" s="88">
        <v>798</v>
      </c>
      <c r="P62" s="88">
        <v>-589</v>
      </c>
      <c r="Q62" s="88">
        <v>429</v>
      </c>
      <c r="R62" s="88">
        <v>8688</v>
      </c>
      <c r="S62" s="88">
        <v>3103</v>
      </c>
      <c r="T62" s="88">
        <v>6691</v>
      </c>
    </row>
    <row r="63" spans="1:20">
      <c r="C63" s="86" t="s">
        <v>195</v>
      </c>
      <c r="D63" s="87" t="str">
        <f ca="1">OFFSET('SNL Portfolio Mapping'!$B$5,MATCH('SNL NCO - SHUSA'!$C63,'SNL Portfolio Mapping'!$G$6:$G$46,0),)</f>
        <v>N/A</v>
      </c>
      <c r="E63" s="88">
        <v>47688</v>
      </c>
      <c r="F63" s="88">
        <v>72433</v>
      </c>
      <c r="G63" s="88">
        <v>66884</v>
      </c>
      <c r="H63" s="88">
        <v>36470</v>
      </c>
      <c r="I63" s="88">
        <v>32146</v>
      </c>
      <c r="J63" s="88">
        <v>27086</v>
      </c>
      <c r="K63" s="88">
        <v>22288</v>
      </c>
      <c r="L63" s="88">
        <v>18619</v>
      </c>
      <c r="M63" s="88">
        <v>68155</v>
      </c>
      <c r="N63" s="88">
        <v>350783</v>
      </c>
      <c r="O63" s="88">
        <v>508942</v>
      </c>
      <c r="P63" s="88">
        <v>516402</v>
      </c>
      <c r="Q63" s="88">
        <v>479904</v>
      </c>
      <c r="R63" s="88">
        <v>391190</v>
      </c>
      <c r="S63" s="88">
        <v>1003753</v>
      </c>
      <c r="T63" s="88">
        <v>667822</v>
      </c>
    </row>
    <row r="64" spans="1:20">
      <c r="C64" s="86" t="s">
        <v>196</v>
      </c>
      <c r="D64" s="87" t="str">
        <f ca="1">OFFSET('SNL Portfolio Mapping'!$B$5,MATCH('SNL NCO - SHUSA'!$C64,'SNL Portfolio Mapping'!$G$6:$G$46,0),)</f>
        <v>N/A</v>
      </c>
      <c r="E64" s="88">
        <v>129404</v>
      </c>
      <c r="F64" s="88">
        <v>134212</v>
      </c>
      <c r="G64" s="88">
        <v>146794</v>
      </c>
      <c r="H64" s="88">
        <v>102608</v>
      </c>
      <c r="I64" s="88">
        <v>59227</v>
      </c>
      <c r="J64" s="88">
        <v>56230</v>
      </c>
      <c r="K64" s="88">
        <v>48891</v>
      </c>
      <c r="L64" s="88">
        <v>51634</v>
      </c>
      <c r="M64" s="88">
        <v>99075</v>
      </c>
      <c r="N64" s="88">
        <v>375770</v>
      </c>
      <c r="O64" s="88">
        <v>653824</v>
      </c>
      <c r="P64" s="88">
        <v>523390</v>
      </c>
      <c r="Q64" s="88">
        <v>492761</v>
      </c>
      <c r="R64" s="88">
        <v>414536</v>
      </c>
      <c r="S64" s="88">
        <v>1012292</v>
      </c>
      <c r="T64" s="88">
        <v>677555</v>
      </c>
    </row>
  </sheetData>
  <sortState ref="E66:AG81">
    <sortCondition ref="E66"/>
  </sortState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B57"/>
  <sheetViews>
    <sheetView showGridLines="0" zoomScale="80" workbookViewId="0"/>
  </sheetViews>
  <sheetFormatPr defaultRowHeight="15"/>
  <cols>
    <col min="2" max="2" width="3.7109375" style="20" customWidth="1"/>
    <col min="3" max="3" width="38.7109375" customWidth="1"/>
    <col min="4" max="4" width="32.28515625" bestFit="1" customWidth="1"/>
    <col min="5" max="28" width="11.5703125" customWidth="1"/>
    <col min="29" max="16384" width="9.140625" style="120"/>
  </cols>
  <sheetData>
    <row r="1" spans="1:28" s="294" customFormat="1" ht="18">
      <c r="A1" s="294" t="s">
        <v>109</v>
      </c>
    </row>
    <row r="2" spans="1:28" s="299" customFormat="1" ht="12.75">
      <c r="A2" s="299" t="s">
        <v>110</v>
      </c>
    </row>
    <row r="3" spans="1:28">
      <c r="B3" s="6"/>
    </row>
    <row r="4" spans="1:28">
      <c r="B4" s="6"/>
      <c r="C4" s="74" t="s">
        <v>111</v>
      </c>
      <c r="D4" s="74"/>
    </row>
    <row r="5" spans="1:28">
      <c r="B5" s="6"/>
      <c r="C5" s="74"/>
      <c r="D5" s="74"/>
    </row>
    <row r="6" spans="1:28">
      <c r="A6" s="313" t="s">
        <v>165</v>
      </c>
      <c r="B6" s="317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</row>
    <row r="7" spans="1:28">
      <c r="A7" s="193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</row>
    <row r="8" spans="1:28">
      <c r="B8" s="81"/>
      <c r="C8" s="81" t="s">
        <v>352</v>
      </c>
      <c r="E8" s="119" t="s">
        <v>12</v>
      </c>
      <c r="F8" s="119" t="s">
        <v>13</v>
      </c>
      <c r="G8" s="119" t="s">
        <v>14</v>
      </c>
      <c r="H8" s="119" t="s">
        <v>15</v>
      </c>
      <c r="I8" s="119" t="s">
        <v>16</v>
      </c>
      <c r="J8" s="119" t="s">
        <v>17</v>
      </c>
      <c r="K8" s="119" t="s">
        <v>18</v>
      </c>
      <c r="L8" s="119" t="s">
        <v>19</v>
      </c>
      <c r="M8" s="119" t="s">
        <v>20</v>
      </c>
      <c r="N8" s="119" t="s">
        <v>21</v>
      </c>
      <c r="O8" s="119" t="s">
        <v>22</v>
      </c>
      <c r="P8" s="119" t="s">
        <v>23</v>
      </c>
      <c r="Q8" s="119" t="s">
        <v>24</v>
      </c>
      <c r="R8" s="119" t="s">
        <v>25</v>
      </c>
      <c r="S8" s="119" t="s">
        <v>26</v>
      </c>
      <c r="T8" s="119" t="s">
        <v>27</v>
      </c>
      <c r="U8" s="119" t="s">
        <v>28</v>
      </c>
      <c r="V8" s="119" t="s">
        <v>29</v>
      </c>
      <c r="W8" s="119" t="s">
        <v>30</v>
      </c>
      <c r="X8" s="119" t="s">
        <v>31</v>
      </c>
      <c r="Y8" s="119" t="s">
        <v>32</v>
      </c>
      <c r="Z8" s="119" t="s">
        <v>33</v>
      </c>
      <c r="AA8" s="119" t="s">
        <v>34</v>
      </c>
      <c r="AB8" s="119" t="s">
        <v>35</v>
      </c>
    </row>
    <row r="9" spans="1:28">
      <c r="B9" s="24"/>
      <c r="C9" s="90" t="s">
        <v>11</v>
      </c>
      <c r="E9" s="312">
        <f ca="1">IFERROR(E22/'SNL Loans - SHUSA (Sovereign)'!E9,"")</f>
        <v>4.7315135022833488E-4</v>
      </c>
      <c r="F9" s="312">
        <f ca="1">IFERROR(F22/'SNL Loans - SHUSA (Sovereign)'!F9,"")</f>
        <v>5.9466780934931121E-4</v>
      </c>
      <c r="G9" s="312">
        <f ca="1">IFERROR(G22/'SNL Loans - SHUSA (Sovereign)'!G9,"")</f>
        <v>7.0293706768016285E-4</v>
      </c>
      <c r="H9" s="312">
        <f ca="1">IFERROR(H22/'SNL Loans - SHUSA (Sovereign)'!H9,"")</f>
        <v>1.5188538078907991E-2</v>
      </c>
      <c r="I9" s="312">
        <f ca="1">IFERROR(I22/'SNL Loans - SHUSA (Sovereign)'!I9,"")</f>
        <v>7.6066643647838749E-5</v>
      </c>
      <c r="J9" s="312">
        <f ca="1">IFERROR(J22/'SNL Loans - SHUSA (Sovereign)'!J9,"")</f>
        <v>9.218862442605564E-5</v>
      </c>
      <c r="K9" s="312">
        <f ca="1">IFERROR(K22/'SNL Loans - SHUSA (Sovereign)'!K9,"")</f>
        <v>-2.0365906454300179E-5</v>
      </c>
      <c r="L9" s="312">
        <f ca="1">IFERROR(L22/'SNL Loans - SHUSA (Sovereign)'!L9,"")</f>
        <v>1.8197458718742138E-4</v>
      </c>
      <c r="M9" s="312">
        <f ca="1">IFERROR(M22/'SNL Loans - SHUSA (Sovereign)'!M9,"")</f>
        <v>4.7063425668630464E-4</v>
      </c>
      <c r="N9" s="312">
        <f ca="1">IFERROR(N22/'SNL Loans - SHUSA (Sovereign)'!N9,"")</f>
        <v>3.9331969651113034E-4</v>
      </c>
      <c r="O9" s="312">
        <f ca="1">IFERROR(O22/'SNL Loans - SHUSA (Sovereign)'!O9,"")</f>
        <v>5.1636737077630007E-4</v>
      </c>
      <c r="P9" s="312">
        <f ca="1">IFERROR(P22/'SNL Loans - SHUSA (Sovereign)'!P9,"")</f>
        <v>4.4598438456876948E-4</v>
      </c>
      <c r="Q9" s="312">
        <f ca="1">IFERROR(Q22/'SNL Loans - SHUSA (Sovereign)'!Q9,"")</f>
        <v>5.9712486465517709E-4</v>
      </c>
      <c r="R9" s="312">
        <f ca="1">IFERROR(R22/'SNL Loans - SHUSA (Sovereign)'!R9,"")</f>
        <v>6.5880755343493619E-4</v>
      </c>
      <c r="S9" s="312">
        <f ca="1">IFERROR(S22/'SNL Loans - SHUSA (Sovereign)'!S9,"")</f>
        <v>8.3903150955691485E-4</v>
      </c>
      <c r="T9" s="312">
        <f ca="1">IFERROR(T22/'SNL Loans - SHUSA (Sovereign)'!T9,"")</f>
        <v>1.5132792137580011E-3</v>
      </c>
      <c r="U9" s="312">
        <f ca="1">IFERROR(U22/'SNL Loans - SHUSA (Sovereign)'!U9,"")</f>
        <v>1.5473247412179315E-3</v>
      </c>
      <c r="V9" s="312">
        <f ca="1">IFERROR(V22/'SNL Loans - SHUSA (Sovereign)'!V9,"")</f>
        <v>2.0197691811443021E-3</v>
      </c>
      <c r="W9" s="312">
        <f ca="1">IFERROR(W22/'SNL Loans - SHUSA (Sovereign)'!W9,"")</f>
        <v>1.8597182087359951E-3</v>
      </c>
      <c r="X9" s="312">
        <f ca="1">IFERROR(X22/'SNL Loans - SHUSA (Sovereign)'!X9,"")</f>
        <v>1.320421794774045E-3</v>
      </c>
      <c r="Y9" s="312">
        <f ca="1">IFERROR(Y22/'SNL Loans - SHUSA (Sovereign)'!Y9,"")</f>
        <v>1.4940957213330083E-3</v>
      </c>
      <c r="Z9" s="312">
        <f ca="1">IFERROR(Z22/'SNL Loans - SHUSA (Sovereign)'!Z9,"")</f>
        <v>2.063162695245696E-3</v>
      </c>
      <c r="AA9" s="312">
        <f ca="1">IFERROR(AA22/'SNL Loans - SHUSA (Sovereign)'!AA9,"")</f>
        <v>7.4615180857638989E-3</v>
      </c>
      <c r="AB9" s="312">
        <f ca="1">IFERROR(AB22/'SNL Loans - SHUSA (Sovereign)'!AB9,"")</f>
        <v>1.9823508768980879E-3</v>
      </c>
    </row>
    <row r="10" spans="1:28">
      <c r="B10" s="24"/>
      <c r="C10" s="90" t="s">
        <v>159</v>
      </c>
      <c r="E10" s="312" t="str">
        <f ca="1">IFERROR(E23/'SNL Loans - SHUSA (Sovereign)'!E10,"")</f>
        <v/>
      </c>
      <c r="F10" s="312" t="str">
        <f ca="1">IFERROR(F23/'SNL Loans - SHUSA (Sovereign)'!F10,"")</f>
        <v/>
      </c>
      <c r="G10" s="312" t="str">
        <f ca="1">IFERROR(G23/'SNL Loans - SHUSA (Sovereign)'!G10,"")</f>
        <v/>
      </c>
      <c r="H10" s="312" t="str">
        <f ca="1">IFERROR(H23/'SNL Loans - SHUSA (Sovereign)'!H10,"")</f>
        <v/>
      </c>
      <c r="I10" s="312" t="str">
        <f ca="1">IFERROR(I23/'SNL Loans - SHUSA (Sovereign)'!I10,"")</f>
        <v/>
      </c>
      <c r="J10" s="312" t="str">
        <f ca="1">IFERROR(J23/'SNL Loans - SHUSA (Sovereign)'!J10,"")</f>
        <v/>
      </c>
      <c r="K10" s="312" t="str">
        <f ca="1">IFERROR(K23/'SNL Loans - SHUSA (Sovereign)'!K10,"")</f>
        <v/>
      </c>
      <c r="L10" s="312" t="str">
        <f ca="1">IFERROR(L23/'SNL Loans - SHUSA (Sovereign)'!L10,"")</f>
        <v/>
      </c>
      <c r="M10" s="312" t="str">
        <f ca="1">IFERROR(M23/'SNL Loans - SHUSA (Sovereign)'!M10,"")</f>
        <v/>
      </c>
      <c r="N10" s="312" t="str">
        <f ca="1">IFERROR(N23/'SNL Loans - SHUSA (Sovereign)'!N10,"")</f>
        <v/>
      </c>
      <c r="O10" s="312" t="str">
        <f ca="1">IFERROR(O23/'SNL Loans - SHUSA (Sovereign)'!O10,"")</f>
        <v/>
      </c>
      <c r="P10" s="312" t="str">
        <f ca="1">IFERROR(P23/'SNL Loans - SHUSA (Sovereign)'!P10,"")</f>
        <v/>
      </c>
      <c r="Q10" s="312" t="str">
        <f ca="1">IFERROR(Q23/'SNL Loans - SHUSA (Sovereign)'!Q10,"")</f>
        <v/>
      </c>
      <c r="R10" s="312" t="str">
        <f ca="1">IFERROR(R23/'SNL Loans - SHUSA (Sovereign)'!R10,"")</f>
        <v/>
      </c>
      <c r="S10" s="312" t="str">
        <f ca="1">IFERROR(S23/'SNL Loans - SHUSA (Sovereign)'!S10,"")</f>
        <v/>
      </c>
      <c r="T10" s="312" t="str">
        <f ca="1">IFERROR(T23/'SNL Loans - SHUSA (Sovereign)'!T10,"")</f>
        <v/>
      </c>
      <c r="U10" s="312" t="str">
        <f ca="1">IFERROR(U23/'SNL Loans - SHUSA (Sovereign)'!U10,"")</f>
        <v/>
      </c>
      <c r="V10" s="312" t="str">
        <f ca="1">IFERROR(V23/'SNL Loans - SHUSA (Sovereign)'!V10,"")</f>
        <v/>
      </c>
      <c r="W10" s="312" t="str">
        <f ca="1">IFERROR(W23/'SNL Loans - SHUSA (Sovereign)'!W10,"")</f>
        <v/>
      </c>
      <c r="X10" s="312" t="str">
        <f ca="1">IFERROR(X23/'SNL Loans - SHUSA (Sovereign)'!X10,"")</f>
        <v/>
      </c>
      <c r="Y10" s="312" t="str">
        <f ca="1">IFERROR(Y23/'SNL Loans - SHUSA (Sovereign)'!Y10,"")</f>
        <v/>
      </c>
      <c r="Z10" s="312" t="str">
        <f ca="1">IFERROR(Z23/'SNL Loans - SHUSA (Sovereign)'!Z10,"")</f>
        <v/>
      </c>
      <c r="AA10" s="312" t="str">
        <f ca="1">IFERROR(AA23/'SNL Loans - SHUSA (Sovereign)'!AA10,"")</f>
        <v/>
      </c>
      <c r="AB10" s="312" t="str">
        <f ca="1">IFERROR(AB23/'SNL Loans - SHUSA (Sovereign)'!AB10,"")</f>
        <v/>
      </c>
    </row>
    <row r="11" spans="1:28">
      <c r="B11" s="24"/>
      <c r="C11" s="90" t="s">
        <v>67</v>
      </c>
      <c r="E11" s="312">
        <f ca="1">IFERROR(E24/'SNL Loans - SHUSA (Sovereign)'!E11,"")</f>
        <v>1.6516616690077227E-3</v>
      </c>
      <c r="F11" s="312">
        <f ca="1">IFERROR(F24/'SNL Loans - SHUSA (Sovereign)'!F11,"")</f>
        <v>1.296987092139638E-3</v>
      </c>
      <c r="G11" s="312">
        <f ca="1">IFERROR(G24/'SNL Loans - SHUSA (Sovereign)'!G11,"")</f>
        <v>1.4881176546912261E-3</v>
      </c>
      <c r="H11" s="312">
        <f ca="1">IFERROR(H24/'SNL Loans - SHUSA (Sovereign)'!H11,"")</f>
        <v>1.8606427745905055E-3</v>
      </c>
      <c r="I11" s="312">
        <f ca="1">IFERROR(I24/'SNL Loans - SHUSA (Sovereign)'!I11,"")</f>
        <v>1.6672250411540646E-3</v>
      </c>
      <c r="J11" s="312">
        <f ca="1">IFERROR(J24/'SNL Loans - SHUSA (Sovereign)'!J11,"")</f>
        <v>1.8538328933393308E-3</v>
      </c>
      <c r="K11" s="312">
        <f ca="1">IFERROR(K24/'SNL Loans - SHUSA (Sovereign)'!K11,"")</f>
        <v>2.7594108735718935E-3</v>
      </c>
      <c r="L11" s="312">
        <f ca="1">IFERROR(L24/'SNL Loans - SHUSA (Sovereign)'!L11,"")</f>
        <v>4.672934203481029E-3</v>
      </c>
      <c r="M11" s="312">
        <f ca="1">IFERROR(M24/'SNL Loans - SHUSA (Sovereign)'!M11,"")</f>
        <v>6.206252478358887E-3</v>
      </c>
      <c r="N11" s="312">
        <f ca="1">IFERROR(N24/'SNL Loans - SHUSA (Sovereign)'!N11,"")</f>
        <v>5.7286896509649377E-3</v>
      </c>
      <c r="O11" s="312">
        <f ca="1">IFERROR(O24/'SNL Loans - SHUSA (Sovereign)'!O11,"")</f>
        <v>7.0858208071733954E-3</v>
      </c>
      <c r="P11" s="312">
        <f ca="1">IFERROR(P24/'SNL Loans - SHUSA (Sovereign)'!P11,"")</f>
        <v>9.9821063127507152E-3</v>
      </c>
      <c r="Q11" s="312">
        <f ca="1">IFERROR(Q24/'SNL Loans - SHUSA (Sovereign)'!Q11,"")</f>
        <v>9.7319663888856787E-3</v>
      </c>
      <c r="R11" s="312">
        <f ca="1">IFERROR(R24/'SNL Loans - SHUSA (Sovereign)'!R11,"")</f>
        <v>4.9996927280946696E-3</v>
      </c>
      <c r="S11" s="312">
        <f ca="1">IFERROR(S24/'SNL Loans - SHUSA (Sovereign)'!S11,"")</f>
        <v>6.6417430511876412E-3</v>
      </c>
      <c r="T11" s="312">
        <f ca="1">IFERROR(T24/'SNL Loans - SHUSA (Sovereign)'!T11,"")</f>
        <v>7.8370254454515707E-3</v>
      </c>
      <c r="U11" s="312">
        <f ca="1">IFERROR(U24/'SNL Loans - SHUSA (Sovereign)'!U11,"")</f>
        <v>7.5208180768438068E-3</v>
      </c>
      <c r="V11" s="312">
        <f ca="1">IFERROR(V24/'SNL Loans - SHUSA (Sovereign)'!V11,"")</f>
        <v>4.7037277416528221E-3</v>
      </c>
      <c r="W11" s="312">
        <f ca="1">IFERROR(W24/'SNL Loans - SHUSA (Sovereign)'!W11,"")</f>
        <v>5.76639326053762E-3</v>
      </c>
      <c r="X11" s="312">
        <f ca="1">IFERROR(X24/'SNL Loans - SHUSA (Sovereign)'!X11,"")</f>
        <v>6.5837883720661237E-3</v>
      </c>
      <c r="Y11" s="312">
        <f ca="1">IFERROR(Y24/'SNL Loans - SHUSA (Sovereign)'!Y11,"")</f>
        <v>4.2946215095746778E-3</v>
      </c>
      <c r="Z11" s="312">
        <f ca="1">IFERROR(Z24/'SNL Loans - SHUSA (Sovereign)'!Z11,"")</f>
        <v>4.6367050758857522E-3</v>
      </c>
      <c r="AA11" s="312">
        <f ca="1">IFERROR(AA24/'SNL Loans - SHUSA (Sovereign)'!AA11,"")</f>
        <v>5.7767713908109686E-3</v>
      </c>
      <c r="AB11" s="312">
        <f ca="1">IFERROR(AB24/'SNL Loans - SHUSA (Sovereign)'!AB11,"")</f>
        <v>6.0677864727539128E-3</v>
      </c>
    </row>
    <row r="12" spans="1:28">
      <c r="B12" s="24"/>
      <c r="C12" s="90" t="s">
        <v>160</v>
      </c>
      <c r="E12" s="312">
        <f ca="1">IFERROR(E25/'SNL Loans - SHUSA (Sovereign)'!E12,"")</f>
        <v>-1.1395886492474007E-4</v>
      </c>
      <c r="F12" s="312">
        <f ca="1">IFERROR(F25/'SNL Loans - SHUSA (Sovereign)'!F12,"")</f>
        <v>5.4169882103140797E-4</v>
      </c>
      <c r="G12" s="312">
        <f ca="1">IFERROR(G25/'SNL Loans - SHUSA (Sovereign)'!G12,"")</f>
        <v>6.8742385826014407E-5</v>
      </c>
      <c r="H12" s="312">
        <f ca="1">IFERROR(H25/'SNL Loans - SHUSA (Sovereign)'!H12,"")</f>
        <v>-1.6426616711111732E-5</v>
      </c>
      <c r="I12" s="312">
        <f ca="1">IFERROR(I25/'SNL Loans - SHUSA (Sovereign)'!I12,"")</f>
        <v>3.5566516550915073E-4</v>
      </c>
      <c r="J12" s="312">
        <f ca="1">IFERROR(J25/'SNL Loans - SHUSA (Sovereign)'!J12,"")</f>
        <v>1.7751934999422388E-4</v>
      </c>
      <c r="K12" s="312">
        <f ca="1">IFERROR(K25/'SNL Loans - SHUSA (Sovereign)'!K12,"")</f>
        <v>1.5264777127578378E-4</v>
      </c>
      <c r="L12" s="312">
        <f ca="1">IFERROR(L25/'SNL Loans - SHUSA (Sovereign)'!L12,"")</f>
        <v>2.7939199530675003E-4</v>
      </c>
      <c r="M12" s="312">
        <f ca="1">IFERROR(M25/'SNL Loans - SHUSA (Sovereign)'!M12,"")</f>
        <v>1.9551686103096001E-4</v>
      </c>
      <c r="N12" s="312">
        <f ca="1">IFERROR(N25/'SNL Loans - SHUSA (Sovereign)'!N12,"")</f>
        <v>4.4830646961044275E-4</v>
      </c>
      <c r="O12" s="312">
        <f ca="1">IFERROR(O25/'SNL Loans - SHUSA (Sovereign)'!O12,"")</f>
        <v>1.0811578885222149E-3</v>
      </c>
      <c r="P12" s="312">
        <f ca="1">IFERROR(P25/'SNL Loans - SHUSA (Sovereign)'!P12,"")</f>
        <v>2.8169959267831E-3</v>
      </c>
      <c r="Q12" s="312">
        <f ca="1">IFERROR(Q25/'SNL Loans - SHUSA (Sovereign)'!Q12,"")</f>
        <v>5.8617890389373278E-4</v>
      </c>
      <c r="R12" s="312">
        <f ca="1">IFERROR(R25/'SNL Loans - SHUSA (Sovereign)'!R12,"")</f>
        <v>1.1242572370893679E-3</v>
      </c>
      <c r="S12" s="312">
        <f ca="1">IFERROR(S25/'SNL Loans - SHUSA (Sovereign)'!S12,"")</f>
        <v>2.9125715403192642E-3</v>
      </c>
      <c r="T12" s="312">
        <f ca="1">IFERROR(T25/'SNL Loans - SHUSA (Sovereign)'!T12,"")</f>
        <v>6.5960804494910822E-3</v>
      </c>
      <c r="U12" s="312">
        <f ca="1">IFERROR(U25/'SNL Loans - SHUSA (Sovereign)'!U12,"")</f>
        <v>3.9054080563146235E-3</v>
      </c>
      <c r="V12" s="312">
        <f ca="1">IFERROR(V25/'SNL Loans - SHUSA (Sovereign)'!V12,"")</f>
        <v>5.0180343657242332E-3</v>
      </c>
      <c r="W12" s="312">
        <f ca="1">IFERROR(W25/'SNL Loans - SHUSA (Sovereign)'!W12,"")</f>
        <v>4.8845556653307086E-3</v>
      </c>
      <c r="X12" s="312">
        <f ca="1">IFERROR(X25/'SNL Loans - SHUSA (Sovereign)'!X12,"")</f>
        <v>4.0059959658184452E-3</v>
      </c>
      <c r="Y12" s="312">
        <f ca="1">IFERROR(Y25/'SNL Loans - SHUSA (Sovereign)'!Y12,"")</f>
        <v>2.2590849996484749E-3</v>
      </c>
      <c r="Z12" s="312">
        <f ca="1">IFERROR(Z25/'SNL Loans - SHUSA (Sovereign)'!Z12,"")</f>
        <v>5.1411755904533308E-3</v>
      </c>
      <c r="AA12" s="312">
        <f ca="1">IFERROR(AA25/'SNL Loans - SHUSA (Sovereign)'!AA12,"")</f>
        <v>2.5544028698367147E-3</v>
      </c>
      <c r="AB12" s="312">
        <f ca="1">IFERROR(AB25/'SNL Loans - SHUSA (Sovereign)'!AB12,"")</f>
        <v>2.6645021723618921E-3</v>
      </c>
    </row>
    <row r="13" spans="1:28">
      <c r="B13" s="33"/>
      <c r="C13" s="121" t="s">
        <v>161</v>
      </c>
      <c r="E13" s="312">
        <f ca="1">IFERROR(E26/'SNL Loans - SHUSA (Sovereign)'!E13,"")</f>
        <v>9.8623561550642167E-4</v>
      </c>
      <c r="F13" s="312">
        <f ca="1">IFERROR(F26/'SNL Loans - SHUSA (Sovereign)'!F13,"")</f>
        <v>3.6102456565575736E-4</v>
      </c>
      <c r="G13" s="312">
        <f ca="1">IFERROR(G26/'SNL Loans - SHUSA (Sovereign)'!G13,"")</f>
        <v>5.3295042426446701E-4</v>
      </c>
      <c r="H13" s="312">
        <f ca="1">IFERROR(H26/'SNL Loans - SHUSA (Sovereign)'!H13,"")</f>
        <v>1.4019436467354531E-3</v>
      </c>
      <c r="I13" s="312">
        <f ca="1">IFERROR(I26/'SNL Loans - SHUSA (Sovereign)'!I13,"")</f>
        <v>4.4819168383238115E-4</v>
      </c>
      <c r="J13" s="312">
        <f ca="1">IFERROR(J26/'SNL Loans - SHUSA (Sovereign)'!J13,"")</f>
        <v>4.9047006593586149E-4</v>
      </c>
      <c r="K13" s="312">
        <f ca="1">IFERROR(K26/'SNL Loans - SHUSA (Sovereign)'!K13,"")</f>
        <v>5.9639421494056045E-4</v>
      </c>
      <c r="L13" s="312">
        <f ca="1">IFERROR(L26/'SNL Loans - SHUSA (Sovereign)'!L13,"")</f>
        <v>9.5353063109725612E-4</v>
      </c>
      <c r="M13" s="312">
        <f ca="1">IFERROR(M26/'SNL Loans - SHUSA (Sovereign)'!M13,"")</f>
        <v>7.8938451240977397E-4</v>
      </c>
      <c r="N13" s="312">
        <f ca="1">IFERROR(N26/'SNL Loans - SHUSA (Sovereign)'!N13,"")</f>
        <v>1.7440804131189445E-3</v>
      </c>
      <c r="O13" s="312">
        <f ca="1">IFERROR(O26/'SNL Loans - SHUSA (Sovereign)'!O13,"")</f>
        <v>3.5545166451180564E-3</v>
      </c>
      <c r="P13" s="312">
        <f ca="1">IFERROR(P26/'SNL Loans - SHUSA (Sovereign)'!P13,"")</f>
        <v>4.2929983313301501E-3</v>
      </c>
      <c r="Q13" s="312">
        <f ca="1">IFERROR(Q26/'SNL Loans - SHUSA (Sovereign)'!Q13,"")</f>
        <v>5.5189922718803901E-3</v>
      </c>
      <c r="R13" s="312">
        <f ca="1">IFERROR(R26/'SNL Loans - SHUSA (Sovereign)'!R13,"")</f>
        <v>3.8124401391762099E-3</v>
      </c>
      <c r="S13" s="312">
        <f ca="1">IFERROR(S26/'SNL Loans - SHUSA (Sovereign)'!S13,"")</f>
        <v>7.8587510980343174E-3</v>
      </c>
      <c r="T13" s="312">
        <f ca="1">IFERROR(T26/'SNL Loans - SHUSA (Sovereign)'!T13,"")</f>
        <v>1.0333531317504613E-2</v>
      </c>
      <c r="U13" s="312">
        <f ca="1">IFERROR(U26/'SNL Loans - SHUSA (Sovereign)'!U13,"")</f>
        <v>9.5610040049122179E-3</v>
      </c>
      <c r="V13" s="312">
        <f ca="1">IFERROR(V26/'SNL Loans - SHUSA (Sovereign)'!V13,"")</f>
        <v>7.0320374347904316E-3</v>
      </c>
      <c r="W13" s="312">
        <f ca="1">IFERROR(W26/'SNL Loans - SHUSA (Sovereign)'!W13,"")</f>
        <v>6.3777886338988741E-3</v>
      </c>
      <c r="X13" s="312">
        <f ca="1">IFERROR(X26/'SNL Loans - SHUSA (Sovereign)'!X13,"")</f>
        <v>4.2352481921151715E-3</v>
      </c>
      <c r="Y13" s="312">
        <f ca="1">IFERROR(Y26/'SNL Loans - SHUSA (Sovereign)'!Y13,"")</f>
        <v>6.1863345246098867E-3</v>
      </c>
      <c r="Z13" s="312">
        <f ca="1">IFERROR(Z26/'SNL Loans - SHUSA (Sovereign)'!Z13,"")</f>
        <v>3.6020213851221368E-3</v>
      </c>
      <c r="AA13" s="312">
        <f ca="1">IFERROR(AA26/'SNL Loans - SHUSA (Sovereign)'!AA13,"")</f>
        <v>4.6264684451406395E-3</v>
      </c>
      <c r="AB13" s="312">
        <f ca="1">IFERROR(AB26/'SNL Loans - SHUSA (Sovereign)'!AB13,"")</f>
        <v>1.0556014867493113E-2</v>
      </c>
    </row>
    <row r="14" spans="1:28">
      <c r="B14" s="33"/>
      <c r="C14" s="121" t="s">
        <v>105</v>
      </c>
      <c r="E14" s="312" t="str">
        <f ca="1">IFERROR(E27/'SNL Loans - SHUSA (Sovereign)'!E14,"")</f>
        <v/>
      </c>
      <c r="F14" s="312" t="str">
        <f ca="1">IFERROR(F27/'SNL Loans - SHUSA (Sovereign)'!F14,"")</f>
        <v/>
      </c>
      <c r="G14" s="312" t="str">
        <f ca="1">IFERROR(G27/'SNL Loans - SHUSA (Sovereign)'!G14,"")</f>
        <v/>
      </c>
      <c r="H14" s="312" t="str">
        <f ca="1">IFERROR(H27/'SNL Loans - SHUSA (Sovereign)'!H14,"")</f>
        <v/>
      </c>
      <c r="I14" s="312" t="str">
        <f ca="1">IFERROR(I27/'SNL Loans - SHUSA (Sovereign)'!I14,"")</f>
        <v/>
      </c>
      <c r="J14" s="312" t="str">
        <f ca="1">IFERROR(J27/'SNL Loans - SHUSA (Sovereign)'!J14,"")</f>
        <v/>
      </c>
      <c r="K14" s="312" t="str">
        <f ca="1">IFERROR(K27/'SNL Loans - SHUSA (Sovereign)'!K14,"")</f>
        <v/>
      </c>
      <c r="L14" s="312" t="str">
        <f ca="1">IFERROR(L27/'SNL Loans - SHUSA (Sovereign)'!L14,"")</f>
        <v/>
      </c>
      <c r="M14" s="312" t="str">
        <f ca="1">IFERROR(M27/'SNL Loans - SHUSA (Sovereign)'!M14,"")</f>
        <v/>
      </c>
      <c r="N14" s="312" t="str">
        <f ca="1">IFERROR(N27/'SNL Loans - SHUSA (Sovereign)'!N14,"")</f>
        <v/>
      </c>
      <c r="O14" s="312" t="str">
        <f ca="1">IFERROR(O27/'SNL Loans - SHUSA (Sovereign)'!O14,"")</f>
        <v/>
      </c>
      <c r="P14" s="312" t="str">
        <f ca="1">IFERROR(P27/'SNL Loans - SHUSA (Sovereign)'!P14,"")</f>
        <v/>
      </c>
      <c r="Q14" s="312" t="str">
        <f ca="1">IFERROR(Q27/'SNL Loans - SHUSA (Sovereign)'!Q14,"")</f>
        <v/>
      </c>
      <c r="R14" s="312" t="str">
        <f ca="1">IFERROR(R27/'SNL Loans - SHUSA (Sovereign)'!R14,"")</f>
        <v/>
      </c>
      <c r="S14" s="312" t="str">
        <f ca="1">IFERROR(S27/'SNL Loans - SHUSA (Sovereign)'!S14,"")</f>
        <v/>
      </c>
      <c r="T14" s="312" t="str">
        <f ca="1">IFERROR(T27/'SNL Loans - SHUSA (Sovereign)'!T14,"")</f>
        <v/>
      </c>
      <c r="U14" s="312" t="str">
        <f ca="1">IFERROR(U27/'SNL Loans - SHUSA (Sovereign)'!U14,"")</f>
        <v/>
      </c>
      <c r="V14" s="312" t="str">
        <f ca="1">IFERROR(V27/'SNL Loans - SHUSA (Sovereign)'!V14,"")</f>
        <v/>
      </c>
      <c r="W14" s="312" t="str">
        <f ca="1">IFERROR(W27/'SNL Loans - SHUSA (Sovereign)'!W14,"")</f>
        <v/>
      </c>
      <c r="X14" s="312" t="str">
        <f ca="1">IFERROR(X27/'SNL Loans - SHUSA (Sovereign)'!X14,"")</f>
        <v/>
      </c>
      <c r="Y14" s="312" t="str">
        <f ca="1">IFERROR(Y27/'SNL Loans - SHUSA (Sovereign)'!Y14,"")</f>
        <v/>
      </c>
      <c r="Z14" s="312" t="str">
        <f ca="1">IFERROR(Z27/'SNL Loans - SHUSA (Sovereign)'!Z14,"")</f>
        <v/>
      </c>
      <c r="AA14" s="312" t="str">
        <f ca="1">IFERROR(AA27/'SNL Loans - SHUSA (Sovereign)'!AA14,"")</f>
        <v/>
      </c>
      <c r="AB14" s="312" t="str">
        <f ca="1">IFERROR(AB27/'SNL Loans - SHUSA (Sovereign)'!AB14,"")</f>
        <v/>
      </c>
    </row>
    <row r="15" spans="1:28">
      <c r="B15" s="24"/>
      <c r="C15" s="90" t="s">
        <v>162</v>
      </c>
      <c r="E15" s="312" t="str">
        <f ca="1">IFERROR(E28/'SNL Loans - SHUSA (Sovereign)'!E15,"")</f>
        <v/>
      </c>
      <c r="F15" s="312" t="str">
        <f ca="1">IFERROR(F28/'SNL Loans - SHUSA (Sovereign)'!F15,"")</f>
        <v/>
      </c>
      <c r="G15" s="312" t="str">
        <f ca="1">IFERROR(G28/'SNL Loans - SHUSA (Sovereign)'!G15,"")</f>
        <v/>
      </c>
      <c r="H15" s="312" t="str">
        <f ca="1">IFERROR(H28/'SNL Loans - SHUSA (Sovereign)'!H15,"")</f>
        <v/>
      </c>
      <c r="I15" s="312" t="str">
        <f ca="1">IFERROR(I28/'SNL Loans - SHUSA (Sovereign)'!I15,"")</f>
        <v/>
      </c>
      <c r="J15" s="312" t="str">
        <f ca="1">IFERROR(J28/'SNL Loans - SHUSA (Sovereign)'!J15,"")</f>
        <v/>
      </c>
      <c r="K15" s="312" t="str">
        <f ca="1">IFERROR(K28/'SNL Loans - SHUSA (Sovereign)'!K15,"")</f>
        <v/>
      </c>
      <c r="L15" s="312" t="str">
        <f ca="1">IFERROR(L28/'SNL Loans - SHUSA (Sovereign)'!L15,"")</f>
        <v/>
      </c>
      <c r="M15" s="312" t="str">
        <f ca="1">IFERROR(M28/'SNL Loans - SHUSA (Sovereign)'!M15,"")</f>
        <v/>
      </c>
      <c r="N15" s="312" t="str">
        <f ca="1">IFERROR(N28/'SNL Loans - SHUSA (Sovereign)'!N15,"")</f>
        <v/>
      </c>
      <c r="O15" s="312" t="str">
        <f ca="1">IFERROR(O28/'SNL Loans - SHUSA (Sovereign)'!O15,"")</f>
        <v/>
      </c>
      <c r="P15" s="312" t="str">
        <f ca="1">IFERROR(P28/'SNL Loans - SHUSA (Sovereign)'!P15,"")</f>
        <v/>
      </c>
      <c r="Q15" s="312" t="str">
        <f ca="1">IFERROR(Q28/'SNL Loans - SHUSA (Sovereign)'!Q15,"")</f>
        <v/>
      </c>
      <c r="R15" s="312" t="str">
        <f ca="1">IFERROR(R28/'SNL Loans - SHUSA (Sovereign)'!R15,"")</f>
        <v/>
      </c>
      <c r="S15" s="312" t="str">
        <f ca="1">IFERROR(S28/'SNL Loans - SHUSA (Sovereign)'!S15,"")</f>
        <v/>
      </c>
      <c r="T15" s="312" t="str">
        <f ca="1">IFERROR(T28/'SNL Loans - SHUSA (Sovereign)'!T15,"")</f>
        <v/>
      </c>
      <c r="U15" s="312" t="str">
        <f ca="1">IFERROR(U28/'SNL Loans - SHUSA (Sovereign)'!U15,"")</f>
        <v/>
      </c>
      <c r="V15" s="312" t="str">
        <f ca="1">IFERROR(V28/'SNL Loans - SHUSA (Sovereign)'!V15,"")</f>
        <v/>
      </c>
      <c r="W15" s="312" t="str">
        <f ca="1">IFERROR(W28/'SNL Loans - SHUSA (Sovereign)'!W15,"")</f>
        <v/>
      </c>
      <c r="X15" s="312" t="str">
        <f ca="1">IFERROR(X28/'SNL Loans - SHUSA (Sovereign)'!X15,"")</f>
        <v/>
      </c>
      <c r="Y15" s="312" t="str">
        <f ca="1">IFERROR(Y28/'SNL Loans - SHUSA (Sovereign)'!Y15,"")</f>
        <v/>
      </c>
      <c r="Z15" s="312" t="str">
        <f ca="1">IFERROR(Z28/'SNL Loans - SHUSA (Sovereign)'!Z15,"")</f>
        <v/>
      </c>
      <c r="AA15" s="312" t="str">
        <f ca="1">IFERROR(AA28/'SNL Loans - SHUSA (Sovereign)'!AA15,"")</f>
        <v/>
      </c>
      <c r="AB15" s="312" t="str">
        <f ca="1">IFERROR(AB28/'SNL Loans - SHUSA (Sovereign)'!AB15,"")</f>
        <v/>
      </c>
    </row>
    <row r="16" spans="1:28">
      <c r="B16" s="40"/>
      <c r="C16" s="122" t="s">
        <v>163</v>
      </c>
      <c r="E16" s="312">
        <f ca="1">IFERROR(E29/'SNL Loans - SHUSA (Sovereign)'!E16,"")</f>
        <v>5.0098552127447022E-4</v>
      </c>
      <c r="F16" s="312">
        <f ca="1">IFERROR(F29/'SNL Loans - SHUSA (Sovereign)'!F16,"")</f>
        <v>5.9682532863688555E-4</v>
      </c>
      <c r="G16" s="312">
        <f ca="1">IFERROR(G29/'SNL Loans - SHUSA (Sovereign)'!G16,"")</f>
        <v>5.5570130263627273E-4</v>
      </c>
      <c r="H16" s="312">
        <f ca="1">IFERROR(H29/'SNL Loans - SHUSA (Sovereign)'!H16,"")</f>
        <v>9.3626626550491737E-3</v>
      </c>
      <c r="I16" s="312">
        <f ca="1">IFERROR(I29/'SNL Loans - SHUSA (Sovereign)'!I16,"")</f>
        <v>2.8677398910731253E-4</v>
      </c>
      <c r="J16" s="312">
        <f ca="1">IFERROR(J29/'SNL Loans - SHUSA (Sovereign)'!J16,"")</f>
        <v>2.7099557574873423E-4</v>
      </c>
      <c r="K16" s="312">
        <f ca="1">IFERROR(K29/'SNL Loans - SHUSA (Sovereign)'!K16,"")</f>
        <v>2.8464993083512279E-4</v>
      </c>
      <c r="L16" s="312">
        <f ca="1">IFERROR(L29/'SNL Loans - SHUSA (Sovereign)'!L16,"")</f>
        <v>6.034253493230478E-4</v>
      </c>
      <c r="M16" s="312">
        <f ca="1">IFERROR(M29/'SNL Loans - SHUSA (Sovereign)'!M16,"")</f>
        <v>7.9141482625554038E-4</v>
      </c>
      <c r="N16" s="312">
        <f ca="1">IFERROR(N29/'SNL Loans - SHUSA (Sovereign)'!N16,"")</f>
        <v>9.0566113365466805E-4</v>
      </c>
      <c r="O16" s="312">
        <f ca="1">IFERROR(O29/'SNL Loans - SHUSA (Sovereign)'!O16,"")</f>
        <v>1.4401015852193841E-3</v>
      </c>
      <c r="P16" s="312">
        <f ca="1">IFERROR(P29/'SNL Loans - SHUSA (Sovereign)'!P16,"")</f>
        <v>2.1653156682174116E-3</v>
      </c>
      <c r="Q16" s="312">
        <f ca="1">IFERROR(Q29/'SNL Loans - SHUSA (Sovereign)'!Q16,"")</f>
        <v>1.6017339711066436E-3</v>
      </c>
      <c r="R16" s="312">
        <f ca="1">IFERROR(R29/'SNL Loans - SHUSA (Sovereign)'!R16,"")</f>
        <v>1.3633117369330104E-3</v>
      </c>
      <c r="S16" s="312">
        <f ca="1">IFERROR(S29/'SNL Loans - SHUSA (Sovereign)'!S16,"")</f>
        <v>2.5428123796739487E-3</v>
      </c>
      <c r="T16" s="312">
        <f ca="1">IFERROR(T29/'SNL Loans - SHUSA (Sovereign)'!T16,"")</f>
        <v>4.3301153740862965E-3</v>
      </c>
      <c r="U16" s="312">
        <f ca="1">IFERROR(U29/'SNL Loans - SHUSA (Sovereign)'!U16,"")</f>
        <v>3.3169847128917056E-3</v>
      </c>
      <c r="V16" s="312">
        <f ca="1">IFERROR(V29/'SNL Loans - SHUSA (Sovereign)'!V16,"")</f>
        <v>3.6094702791494866E-3</v>
      </c>
      <c r="W16" s="312">
        <f ca="1">IFERROR(W29/'SNL Loans - SHUSA (Sovereign)'!W16,"")</f>
        <v>3.432864984381479E-3</v>
      </c>
      <c r="X16" s="312">
        <f ca="1">IFERROR(X29/'SNL Loans - SHUSA (Sovereign)'!X16,"")</f>
        <v>2.6499833430198264E-3</v>
      </c>
      <c r="Y16" s="312">
        <f ca="1">IFERROR(Y29/'SNL Loans - SHUSA (Sovereign)'!Y16,"")</f>
        <v>2.8141375204529836E-3</v>
      </c>
      <c r="Z16" s="312">
        <f ca="1">IFERROR(Z29/'SNL Loans - SHUSA (Sovereign)'!Z16,"")</f>
        <v>4.0583940433712917E-3</v>
      </c>
      <c r="AA16" s="312">
        <f ca="1">IFERROR(AA29/'SNL Loans - SHUSA (Sovereign)'!AA16,"")</f>
        <v>6.660344925045969E-3</v>
      </c>
      <c r="AB16" s="312">
        <f ca="1">IFERROR(AB29/'SNL Loans - SHUSA (Sovereign)'!AB16,"")</f>
        <v>3.274193356431131E-3</v>
      </c>
    </row>
    <row r="17" spans="1:28">
      <c r="B17" s="40"/>
      <c r="C17" s="122" t="s">
        <v>164</v>
      </c>
      <c r="E17" s="21"/>
    </row>
    <row r="18" spans="1:28">
      <c r="B18" s="6"/>
      <c r="D18" s="40"/>
      <c r="E18" s="21"/>
    </row>
    <row r="19" spans="1:28" s="156" customFormat="1" ht="12.75">
      <c r="A19" s="127" t="s">
        <v>158</v>
      </c>
      <c r="B19" s="111"/>
      <c r="C19" s="127"/>
      <c r="D19" s="127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11"/>
      <c r="V19" s="111"/>
      <c r="W19" s="111"/>
      <c r="X19" s="111"/>
      <c r="Y19" s="111"/>
      <c r="Z19" s="111"/>
      <c r="AA19" s="111"/>
      <c r="AB19" s="111"/>
    </row>
    <row r="20" spans="1:28" s="156" customFormat="1" ht="12.75">
      <c r="B20" s="193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3"/>
      <c r="V20" s="193"/>
      <c r="W20" s="193"/>
      <c r="X20" s="193"/>
      <c r="Y20" s="193"/>
      <c r="Z20" s="193"/>
      <c r="AA20" s="193"/>
      <c r="AB20" s="193"/>
    </row>
    <row r="21" spans="1:28" s="197" customFormat="1">
      <c r="A21" s="119"/>
      <c r="B21" s="123"/>
      <c r="C21" s="81" t="s">
        <v>352</v>
      </c>
      <c r="D21" s="119"/>
      <c r="E21" s="119" t="s">
        <v>12</v>
      </c>
      <c r="F21" s="119" t="s">
        <v>13</v>
      </c>
      <c r="G21" s="119" t="s">
        <v>14</v>
      </c>
      <c r="H21" s="119" t="s">
        <v>15</v>
      </c>
      <c r="I21" s="119" t="s">
        <v>16</v>
      </c>
      <c r="J21" s="119" t="s">
        <v>17</v>
      </c>
      <c r="K21" s="119" t="s">
        <v>18</v>
      </c>
      <c r="L21" s="119" t="s">
        <v>19</v>
      </c>
      <c r="M21" s="119" t="s">
        <v>20</v>
      </c>
      <c r="N21" s="119" t="s">
        <v>21</v>
      </c>
      <c r="O21" s="119" t="s">
        <v>22</v>
      </c>
      <c r="P21" s="119" t="s">
        <v>23</v>
      </c>
      <c r="Q21" s="119" t="s">
        <v>24</v>
      </c>
      <c r="R21" s="119" t="s">
        <v>25</v>
      </c>
      <c r="S21" s="119" t="s">
        <v>26</v>
      </c>
      <c r="T21" s="119" t="s">
        <v>27</v>
      </c>
      <c r="U21" s="119" t="s">
        <v>28</v>
      </c>
      <c r="V21" s="119" t="s">
        <v>29</v>
      </c>
      <c r="W21" s="119" t="s">
        <v>30</v>
      </c>
      <c r="X21" s="119" t="s">
        <v>31</v>
      </c>
      <c r="Y21" s="119" t="s">
        <v>32</v>
      </c>
      <c r="Z21" s="119" t="s">
        <v>33</v>
      </c>
      <c r="AA21" s="119" t="s">
        <v>34</v>
      </c>
      <c r="AB21" s="119" t="s">
        <v>35</v>
      </c>
    </row>
    <row r="22" spans="1:28">
      <c r="C22" s="24" t="s">
        <v>11</v>
      </c>
      <c r="E22" s="97">
        <f t="shared" ref="E22:N29" ca="1" si="0">SUMIFS(E$38:E$52,$D$38:$D$52,$C22)</f>
        <v>10820</v>
      </c>
      <c r="F22" s="97">
        <f t="shared" ca="1" si="0"/>
        <v>15092</v>
      </c>
      <c r="G22" s="97">
        <f t="shared" ca="1" si="0"/>
        <v>19857</v>
      </c>
      <c r="H22" s="97">
        <f t="shared" ca="1" si="0"/>
        <v>407027</v>
      </c>
      <c r="I22" s="97">
        <f t="shared" ca="1" si="0"/>
        <v>1543</v>
      </c>
      <c r="J22" s="97">
        <f t="shared" ca="1" si="0"/>
        <v>1872</v>
      </c>
      <c r="K22" s="97">
        <f t="shared" ca="1" si="0"/>
        <v>-408</v>
      </c>
      <c r="L22" s="97">
        <f t="shared" ca="1" si="0"/>
        <v>3552</v>
      </c>
      <c r="M22" s="97">
        <f t="shared" ca="1" si="0"/>
        <v>9211</v>
      </c>
      <c r="N22" s="97">
        <f t="shared" ca="1" si="0"/>
        <v>7236</v>
      </c>
      <c r="O22" s="97">
        <f t="shared" ref="O22:AB29" ca="1" si="1">SUMIFS(O$38:O$52,$D$38:$D$52,$C22)</f>
        <v>9663</v>
      </c>
      <c r="P22" s="97">
        <f t="shared" ca="1" si="1"/>
        <v>8356</v>
      </c>
      <c r="Q22" s="97">
        <f t="shared" ca="1" si="1"/>
        <v>11440</v>
      </c>
      <c r="R22" s="97">
        <f t="shared" ca="1" si="1"/>
        <v>12117</v>
      </c>
      <c r="S22" s="97">
        <f t="shared" ca="1" si="1"/>
        <v>14915</v>
      </c>
      <c r="T22" s="97">
        <f t="shared" ca="1" si="1"/>
        <v>27473</v>
      </c>
      <c r="U22" s="97">
        <f t="shared" ca="1" si="1"/>
        <v>28452</v>
      </c>
      <c r="V22" s="97">
        <f t="shared" ca="1" si="1"/>
        <v>36831</v>
      </c>
      <c r="W22" s="97">
        <f t="shared" ca="1" si="1"/>
        <v>33932</v>
      </c>
      <c r="X22" s="97">
        <f t="shared" ca="1" si="1"/>
        <v>24332</v>
      </c>
      <c r="Y22" s="97">
        <f t="shared" ca="1" si="1"/>
        <v>27922</v>
      </c>
      <c r="Z22" s="97">
        <f t="shared" ca="1" si="1"/>
        <v>38454</v>
      </c>
      <c r="AA22" s="97">
        <f t="shared" ca="1" si="1"/>
        <v>139436</v>
      </c>
      <c r="AB22" s="97">
        <f t="shared" ca="1" si="1"/>
        <v>37503</v>
      </c>
    </row>
    <row r="23" spans="1:28">
      <c r="C23" s="24" t="s">
        <v>159</v>
      </c>
      <c r="E23" s="97">
        <f t="shared" ca="1" si="0"/>
        <v>0</v>
      </c>
      <c r="F23" s="97">
        <f t="shared" ca="1" si="0"/>
        <v>0</v>
      </c>
      <c r="G23" s="97">
        <f t="shared" ca="1" si="0"/>
        <v>0</v>
      </c>
      <c r="H23" s="97">
        <f t="shared" ca="1" si="0"/>
        <v>0</v>
      </c>
      <c r="I23" s="97">
        <f t="shared" ca="1" si="0"/>
        <v>0</v>
      </c>
      <c r="J23" s="97">
        <f t="shared" ca="1" si="0"/>
        <v>0</v>
      </c>
      <c r="K23" s="97">
        <f t="shared" ca="1" si="0"/>
        <v>0</v>
      </c>
      <c r="L23" s="97">
        <f t="shared" ca="1" si="0"/>
        <v>0</v>
      </c>
      <c r="M23" s="97">
        <f t="shared" ca="1" si="0"/>
        <v>0</v>
      </c>
      <c r="N23" s="97">
        <f t="shared" ca="1" si="0"/>
        <v>0</v>
      </c>
      <c r="O23" s="97">
        <f t="shared" ca="1" si="1"/>
        <v>0</v>
      </c>
      <c r="P23" s="97">
        <f t="shared" ca="1" si="1"/>
        <v>0</v>
      </c>
      <c r="Q23" s="97">
        <f t="shared" ca="1" si="1"/>
        <v>0</v>
      </c>
      <c r="R23" s="97">
        <f t="shared" ca="1" si="1"/>
        <v>0</v>
      </c>
      <c r="S23" s="97">
        <f t="shared" ca="1" si="1"/>
        <v>0</v>
      </c>
      <c r="T23" s="97">
        <f t="shared" ca="1" si="1"/>
        <v>0</v>
      </c>
      <c r="U23" s="97">
        <f t="shared" ca="1" si="1"/>
        <v>0</v>
      </c>
      <c r="V23" s="97">
        <f t="shared" ca="1" si="1"/>
        <v>0</v>
      </c>
      <c r="W23" s="97">
        <f t="shared" ca="1" si="1"/>
        <v>0</v>
      </c>
      <c r="X23" s="97">
        <f t="shared" ca="1" si="1"/>
        <v>0</v>
      </c>
      <c r="Y23" s="97">
        <f t="shared" ca="1" si="1"/>
        <v>0</v>
      </c>
      <c r="Z23" s="97">
        <f t="shared" ca="1" si="1"/>
        <v>0</v>
      </c>
      <c r="AA23" s="97">
        <f t="shared" ca="1" si="1"/>
        <v>0</v>
      </c>
      <c r="AB23" s="97">
        <f t="shared" ca="1" si="1"/>
        <v>0</v>
      </c>
    </row>
    <row r="24" spans="1:28">
      <c r="C24" s="24" t="s">
        <v>67</v>
      </c>
      <c r="E24" s="97">
        <f t="shared" ca="1" si="0"/>
        <v>8244</v>
      </c>
      <c r="F24" s="97">
        <f t="shared" ca="1" si="0"/>
        <v>6442</v>
      </c>
      <c r="G24" s="97">
        <f t="shared" ca="1" si="0"/>
        <v>7409</v>
      </c>
      <c r="H24" s="97">
        <f t="shared" ca="1" si="0"/>
        <v>10025</v>
      </c>
      <c r="I24" s="97">
        <f t="shared" ca="1" si="0"/>
        <v>10132</v>
      </c>
      <c r="J24" s="97">
        <f t="shared" ca="1" si="0"/>
        <v>12595</v>
      </c>
      <c r="K24" s="97">
        <f t="shared" ca="1" si="0"/>
        <v>20182</v>
      </c>
      <c r="L24" s="97">
        <f t="shared" ca="1" si="0"/>
        <v>34813</v>
      </c>
      <c r="M24" s="97">
        <f t="shared" ca="1" si="0"/>
        <v>44950</v>
      </c>
      <c r="N24" s="97">
        <f t="shared" ca="1" si="0"/>
        <v>38499</v>
      </c>
      <c r="O24" s="97">
        <f t="shared" ca="1" si="1"/>
        <v>44291</v>
      </c>
      <c r="P24" s="97">
        <f t="shared" ca="1" si="1"/>
        <v>57303</v>
      </c>
      <c r="Q24" s="97">
        <f t="shared" ca="1" si="1"/>
        <v>51362</v>
      </c>
      <c r="R24" s="97">
        <f t="shared" ca="1" si="1"/>
        <v>23756</v>
      </c>
      <c r="S24" s="97">
        <f t="shared" ca="1" si="1"/>
        <v>28194</v>
      </c>
      <c r="T24" s="97">
        <f t="shared" ca="1" si="1"/>
        <v>29608</v>
      </c>
      <c r="U24" s="97">
        <f t="shared" ca="1" si="1"/>
        <v>25069</v>
      </c>
      <c r="V24" s="97">
        <f t="shared" ca="1" si="1"/>
        <v>13828</v>
      </c>
      <c r="W24" s="97">
        <f t="shared" ca="1" si="1"/>
        <v>14796</v>
      </c>
      <c r="X24" s="97">
        <f t="shared" ca="1" si="1"/>
        <v>14799</v>
      </c>
      <c r="Y24" s="97">
        <f t="shared" ca="1" si="1"/>
        <v>15663</v>
      </c>
      <c r="Z24" s="97">
        <f t="shared" ca="1" si="1"/>
        <v>17002</v>
      </c>
      <c r="AA24" s="97">
        <f t="shared" ca="1" si="1"/>
        <v>21667</v>
      </c>
      <c r="AB24" s="97">
        <f t="shared" ca="1" si="1"/>
        <v>21203</v>
      </c>
    </row>
    <row r="25" spans="1:28">
      <c r="C25" s="90" t="s">
        <v>160</v>
      </c>
      <c r="E25" s="97">
        <f t="shared" ca="1" si="0"/>
        <v>-811</v>
      </c>
      <c r="F25" s="97">
        <f t="shared" ca="1" si="0"/>
        <v>3886</v>
      </c>
      <c r="G25" s="97">
        <f t="shared" ca="1" si="0"/>
        <v>1188</v>
      </c>
      <c r="H25" s="97">
        <f t="shared" ca="1" si="0"/>
        <v>-282</v>
      </c>
      <c r="I25" s="97">
        <f t="shared" ca="1" si="0"/>
        <v>5783</v>
      </c>
      <c r="J25" s="97">
        <f t="shared" ca="1" si="0"/>
        <v>2766</v>
      </c>
      <c r="K25" s="97">
        <f t="shared" ca="1" si="0"/>
        <v>2401</v>
      </c>
      <c r="L25" s="97">
        <f t="shared" ca="1" si="0"/>
        <v>4591</v>
      </c>
      <c r="M25" s="97">
        <f t="shared" ca="1" si="0"/>
        <v>3339</v>
      </c>
      <c r="N25" s="97">
        <f t="shared" ca="1" si="0"/>
        <v>7975</v>
      </c>
      <c r="O25" s="97">
        <f t="shared" ca="1" si="1"/>
        <v>19448</v>
      </c>
      <c r="P25" s="97">
        <f t="shared" ca="1" si="1"/>
        <v>49365</v>
      </c>
      <c r="Q25" s="97">
        <f t="shared" ca="1" si="1"/>
        <v>10198</v>
      </c>
      <c r="R25" s="97">
        <f t="shared" ca="1" si="1"/>
        <v>19309</v>
      </c>
      <c r="S25" s="97">
        <f t="shared" ca="1" si="1"/>
        <v>49268</v>
      </c>
      <c r="T25" s="97">
        <f t="shared" ca="1" si="1"/>
        <v>109768</v>
      </c>
      <c r="U25" s="97">
        <f t="shared" ca="1" si="1"/>
        <v>68147</v>
      </c>
      <c r="V25" s="97">
        <f t="shared" ca="1" si="1"/>
        <v>84767</v>
      </c>
      <c r="W25" s="97">
        <f t="shared" ca="1" si="1"/>
        <v>83519</v>
      </c>
      <c r="X25" s="97">
        <f t="shared" ca="1" si="1"/>
        <v>71491</v>
      </c>
      <c r="Y25" s="97">
        <f t="shared" ca="1" si="1"/>
        <v>39973</v>
      </c>
      <c r="Z25" s="97">
        <f t="shared" ca="1" si="1"/>
        <v>90644</v>
      </c>
      <c r="AA25" s="97">
        <f t="shared" ca="1" si="1"/>
        <v>44379</v>
      </c>
      <c r="AB25" s="97">
        <f t="shared" ca="1" si="1"/>
        <v>46962</v>
      </c>
    </row>
    <row r="26" spans="1:28">
      <c r="C26" s="121" t="s">
        <v>161</v>
      </c>
      <c r="E26" s="97">
        <f t="shared" ca="1" si="0"/>
        <v>9997</v>
      </c>
      <c r="F26" s="97">
        <f t="shared" ca="1" si="0"/>
        <v>3862</v>
      </c>
      <c r="G26" s="97">
        <f t="shared" ca="1" si="0"/>
        <v>6764</v>
      </c>
      <c r="H26" s="97">
        <f t="shared" ca="1" si="0"/>
        <v>18654</v>
      </c>
      <c r="I26" s="97">
        <f t="shared" ca="1" si="0"/>
        <v>6089</v>
      </c>
      <c r="J26" s="97">
        <f t="shared" ca="1" si="0"/>
        <v>6820</v>
      </c>
      <c r="K26" s="97">
        <f t="shared" ca="1" si="0"/>
        <v>8387</v>
      </c>
      <c r="L26" s="97">
        <f t="shared" ca="1" si="0"/>
        <v>13647</v>
      </c>
      <c r="M26" s="97">
        <f t="shared" ca="1" si="0"/>
        <v>11790</v>
      </c>
      <c r="N26" s="97">
        <f t="shared" ca="1" si="0"/>
        <v>25246</v>
      </c>
      <c r="O26" s="97">
        <f t="shared" ca="1" si="1"/>
        <v>49563</v>
      </c>
      <c r="P26" s="97">
        <f t="shared" ca="1" si="1"/>
        <v>58367</v>
      </c>
      <c r="Q26" s="97">
        <f t="shared" ca="1" si="1"/>
        <v>70681</v>
      </c>
      <c r="R26" s="97">
        <f t="shared" ca="1" si="1"/>
        <v>46397</v>
      </c>
      <c r="S26" s="97">
        <f t="shared" ca="1" si="1"/>
        <v>90108</v>
      </c>
      <c r="T26" s="97">
        <f t="shared" ca="1" si="1"/>
        <v>111451</v>
      </c>
      <c r="U26" s="97">
        <f t="shared" ca="1" si="1"/>
        <v>96579</v>
      </c>
      <c r="V26" s="97">
        <f t="shared" ca="1" si="1"/>
        <v>74296</v>
      </c>
      <c r="W26" s="97">
        <f t="shared" ca="1" si="1"/>
        <v>66007</v>
      </c>
      <c r="X26" s="97">
        <f t="shared" ca="1" si="1"/>
        <v>43441</v>
      </c>
      <c r="Y26" s="97">
        <f t="shared" ca="1" si="1"/>
        <v>65562</v>
      </c>
      <c r="Z26" s="97">
        <f t="shared" ca="1" si="1"/>
        <v>39161</v>
      </c>
      <c r="AA26" s="97">
        <f t="shared" ca="1" si="1"/>
        <v>50871</v>
      </c>
      <c r="AB26" s="97">
        <f t="shared" ca="1" si="1"/>
        <v>124768</v>
      </c>
    </row>
    <row r="27" spans="1:28">
      <c r="B27" s="20" t="s">
        <v>4</v>
      </c>
      <c r="C27" s="121" t="s">
        <v>105</v>
      </c>
      <c r="E27" s="97">
        <f t="shared" ca="1" si="0"/>
        <v>0</v>
      </c>
      <c r="F27" s="97">
        <f t="shared" ca="1" si="0"/>
        <v>0</v>
      </c>
      <c r="G27" s="97">
        <f t="shared" ca="1" si="0"/>
        <v>0</v>
      </c>
      <c r="H27" s="97">
        <f t="shared" ca="1" si="0"/>
        <v>0</v>
      </c>
      <c r="I27" s="97">
        <f t="shared" ca="1" si="0"/>
        <v>0</v>
      </c>
      <c r="J27" s="97">
        <f t="shared" ca="1" si="0"/>
        <v>0</v>
      </c>
      <c r="K27" s="97">
        <f t="shared" ca="1" si="0"/>
        <v>0</v>
      </c>
      <c r="L27" s="97">
        <f t="shared" ca="1" si="0"/>
        <v>0</v>
      </c>
      <c r="M27" s="97">
        <f t="shared" ca="1" si="0"/>
        <v>0</v>
      </c>
      <c r="N27" s="97">
        <f t="shared" ca="1" si="0"/>
        <v>0</v>
      </c>
      <c r="O27" s="97">
        <f t="shared" ca="1" si="1"/>
        <v>0</v>
      </c>
      <c r="P27" s="97">
        <f t="shared" ca="1" si="1"/>
        <v>0</v>
      </c>
      <c r="Q27" s="97">
        <f t="shared" ca="1" si="1"/>
        <v>0</v>
      </c>
      <c r="R27" s="97">
        <f t="shared" ca="1" si="1"/>
        <v>0</v>
      </c>
      <c r="S27" s="97">
        <f t="shared" ca="1" si="1"/>
        <v>0</v>
      </c>
      <c r="T27" s="97">
        <f t="shared" ca="1" si="1"/>
        <v>0</v>
      </c>
      <c r="U27" s="97">
        <f t="shared" ca="1" si="1"/>
        <v>0</v>
      </c>
      <c r="V27" s="97">
        <f t="shared" ca="1" si="1"/>
        <v>0</v>
      </c>
      <c r="W27" s="97">
        <f t="shared" ca="1" si="1"/>
        <v>0</v>
      </c>
      <c r="X27" s="97">
        <f t="shared" ca="1" si="1"/>
        <v>0</v>
      </c>
      <c r="Y27" s="97">
        <f t="shared" ca="1" si="1"/>
        <v>0</v>
      </c>
      <c r="Z27" s="97">
        <f t="shared" ca="1" si="1"/>
        <v>0</v>
      </c>
      <c r="AA27" s="97">
        <f t="shared" ca="1" si="1"/>
        <v>0</v>
      </c>
      <c r="AB27" s="97">
        <f t="shared" ca="1" si="1"/>
        <v>0</v>
      </c>
    </row>
    <row r="28" spans="1:28">
      <c r="C28" s="90" t="s">
        <v>162</v>
      </c>
      <c r="E28" s="97">
        <f t="shared" ca="1" si="0"/>
        <v>0</v>
      </c>
      <c r="F28" s="97">
        <f t="shared" ca="1" si="0"/>
        <v>0</v>
      </c>
      <c r="G28" s="97">
        <f t="shared" ca="1" si="0"/>
        <v>0</v>
      </c>
      <c r="H28" s="97">
        <f t="shared" ca="1" si="0"/>
        <v>0</v>
      </c>
      <c r="I28" s="97">
        <f t="shared" ca="1" si="0"/>
        <v>0</v>
      </c>
      <c r="J28" s="97">
        <f t="shared" ca="1" si="0"/>
        <v>0</v>
      </c>
      <c r="K28" s="97">
        <f t="shared" ca="1" si="0"/>
        <v>0</v>
      </c>
      <c r="L28" s="97">
        <f t="shared" ca="1" si="0"/>
        <v>0</v>
      </c>
      <c r="M28" s="97">
        <f t="shared" ca="1" si="0"/>
        <v>0</v>
      </c>
      <c r="N28" s="97">
        <f t="shared" ca="1" si="0"/>
        <v>0</v>
      </c>
      <c r="O28" s="97">
        <f t="shared" ca="1" si="1"/>
        <v>0</v>
      </c>
      <c r="P28" s="97">
        <f t="shared" ca="1" si="1"/>
        <v>0</v>
      </c>
      <c r="Q28" s="97">
        <f t="shared" ca="1" si="1"/>
        <v>0</v>
      </c>
      <c r="R28" s="97">
        <f t="shared" ca="1" si="1"/>
        <v>0</v>
      </c>
      <c r="S28" s="97">
        <f t="shared" ca="1" si="1"/>
        <v>0</v>
      </c>
      <c r="T28" s="97">
        <f t="shared" ca="1" si="1"/>
        <v>0</v>
      </c>
      <c r="U28" s="97">
        <f t="shared" ca="1" si="1"/>
        <v>0</v>
      </c>
      <c r="V28" s="97">
        <f t="shared" ca="1" si="1"/>
        <v>0</v>
      </c>
      <c r="W28" s="97">
        <f t="shared" ca="1" si="1"/>
        <v>0</v>
      </c>
      <c r="X28" s="97">
        <f t="shared" ca="1" si="1"/>
        <v>0</v>
      </c>
      <c r="Y28" s="97">
        <f t="shared" ca="1" si="1"/>
        <v>0</v>
      </c>
      <c r="Z28" s="97">
        <f t="shared" ca="1" si="1"/>
        <v>0</v>
      </c>
      <c r="AA28" s="97">
        <f t="shared" ca="1" si="1"/>
        <v>0</v>
      </c>
      <c r="AB28" s="97">
        <f t="shared" ca="1" si="1"/>
        <v>0</v>
      </c>
    </row>
    <row r="29" spans="1:28">
      <c r="C29" s="122" t="s">
        <v>163</v>
      </c>
      <c r="E29" s="97">
        <f t="shared" ca="1" si="0"/>
        <v>49079</v>
      </c>
      <c r="F29" s="97">
        <f t="shared" ca="1" si="0"/>
        <v>63352</v>
      </c>
      <c r="G29" s="97">
        <f t="shared" ca="1" si="0"/>
        <v>76120</v>
      </c>
      <c r="H29" s="97">
        <f t="shared" ca="1" si="0"/>
        <v>1249196</v>
      </c>
      <c r="I29" s="97">
        <f t="shared" ca="1" si="0"/>
        <v>32416</v>
      </c>
      <c r="J29" s="97">
        <f t="shared" ca="1" si="0"/>
        <v>30563</v>
      </c>
      <c r="K29" s="97">
        <f t="shared" ca="1" si="0"/>
        <v>32147</v>
      </c>
      <c r="L29" s="97">
        <f t="shared" ca="1" si="0"/>
        <v>68298</v>
      </c>
      <c r="M29" s="97">
        <f t="shared" ca="1" si="0"/>
        <v>91051</v>
      </c>
      <c r="N29" s="97">
        <f t="shared" ca="1" si="0"/>
        <v>101403</v>
      </c>
      <c r="O29" s="97">
        <f t="shared" ca="1" si="1"/>
        <v>161739</v>
      </c>
      <c r="P29" s="97">
        <f t="shared" ca="1" si="1"/>
        <v>239468</v>
      </c>
      <c r="Q29" s="97">
        <f t="shared" ca="1" si="1"/>
        <v>176759</v>
      </c>
      <c r="R29" s="97">
        <f t="shared" ca="1" si="1"/>
        <v>145122</v>
      </c>
      <c r="S29" s="97">
        <f t="shared" ca="1" si="1"/>
        <v>261583</v>
      </c>
      <c r="T29" s="97">
        <f t="shared" ca="1" si="1"/>
        <v>443014</v>
      </c>
      <c r="U29" s="97">
        <f t="shared" ca="1" si="1"/>
        <v>343298</v>
      </c>
      <c r="V29" s="97">
        <f t="shared" ca="1" si="1"/>
        <v>368151</v>
      </c>
      <c r="W29" s="97">
        <f t="shared" ca="1" si="1"/>
        <v>349637</v>
      </c>
      <c r="X29" s="97">
        <f t="shared" ca="1" si="1"/>
        <v>274218</v>
      </c>
      <c r="Y29" s="97">
        <f t="shared" ca="1" si="1"/>
        <v>244937</v>
      </c>
      <c r="Z29" s="97">
        <f t="shared" ca="1" si="1"/>
        <v>352813</v>
      </c>
      <c r="AA29" s="97">
        <f t="shared" ca="1" si="1"/>
        <v>578293</v>
      </c>
      <c r="AB29" s="97">
        <f t="shared" ca="1" si="1"/>
        <v>350769</v>
      </c>
    </row>
    <row r="30" spans="1:28">
      <c r="C30" s="122" t="s">
        <v>164</v>
      </c>
      <c r="E30" s="97">
        <f ca="1">SUM(E22:E28)</f>
        <v>28250</v>
      </c>
      <c r="F30" s="97">
        <f t="shared" ref="F30:X30" ca="1" si="2">SUM(F22:F28)</f>
        <v>29282</v>
      </c>
      <c r="G30" s="97">
        <f t="shared" ca="1" si="2"/>
        <v>35218</v>
      </c>
      <c r="H30" s="97">
        <f t="shared" ca="1" si="2"/>
        <v>435424</v>
      </c>
      <c r="I30" s="97">
        <f t="shared" ca="1" si="2"/>
        <v>23547</v>
      </c>
      <c r="J30" s="97">
        <f t="shared" ca="1" si="2"/>
        <v>24053</v>
      </c>
      <c r="K30" s="97">
        <f t="shared" ca="1" si="2"/>
        <v>30562</v>
      </c>
      <c r="L30" s="97">
        <f t="shared" ca="1" si="2"/>
        <v>56603</v>
      </c>
      <c r="M30" s="97">
        <f t="shared" ca="1" si="2"/>
        <v>69290</v>
      </c>
      <c r="N30" s="97">
        <f t="shared" ca="1" si="2"/>
        <v>78956</v>
      </c>
      <c r="O30" s="97">
        <f t="shared" ca="1" si="2"/>
        <v>122965</v>
      </c>
      <c r="P30" s="97">
        <f t="shared" ca="1" si="2"/>
        <v>173391</v>
      </c>
      <c r="Q30" s="97">
        <f t="shared" ca="1" si="2"/>
        <v>143681</v>
      </c>
      <c r="R30" s="97">
        <f t="shared" ca="1" si="2"/>
        <v>101579</v>
      </c>
      <c r="S30" s="97">
        <f t="shared" ca="1" si="2"/>
        <v>182485</v>
      </c>
      <c r="T30" s="97">
        <f t="shared" ca="1" si="2"/>
        <v>278300</v>
      </c>
      <c r="U30" s="97">
        <f t="shared" ca="1" si="2"/>
        <v>218247</v>
      </c>
      <c r="V30" s="97">
        <f t="shared" ca="1" si="2"/>
        <v>209722</v>
      </c>
      <c r="W30" s="97">
        <f t="shared" ca="1" si="2"/>
        <v>198254</v>
      </c>
      <c r="X30" s="97">
        <f t="shared" ca="1" si="2"/>
        <v>154063</v>
      </c>
      <c r="Y30" s="97">
        <f ca="1">SUMIFS(Y$38:Y$52,$D$38:$D$52,$C30)</f>
        <v>0</v>
      </c>
      <c r="Z30" s="97">
        <f ca="1">SUMIFS(Z$38:Z$52,$D$38:$D$52,$C30)</f>
        <v>0</v>
      </c>
      <c r="AA30" s="97">
        <f ca="1">SUMIFS(AA$38:AA$52,$D$38:$D$52,$C30)</f>
        <v>0</v>
      </c>
      <c r="AB30" s="97">
        <f ca="1">SUMIFS(AB$38:AB$52,$D$38:$D$52,$C30)</f>
        <v>0</v>
      </c>
    </row>
    <row r="32" spans="1:28" s="133" customFormat="1" ht="12.75">
      <c r="A32" s="127" t="s">
        <v>112</v>
      </c>
      <c r="B32" s="124"/>
      <c r="C32" s="125"/>
      <c r="D32" s="125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4"/>
      <c r="V32" s="124"/>
      <c r="W32" s="124"/>
      <c r="X32" s="124"/>
      <c r="Y32" s="124"/>
      <c r="Z32" s="124"/>
      <c r="AA32" s="124"/>
      <c r="AB32" s="124"/>
    </row>
    <row r="33" spans="1:54" s="133" customFormat="1" ht="12.75">
      <c r="A33" s="156"/>
      <c r="B33" s="121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21"/>
      <c r="V33" s="121"/>
      <c r="W33" s="121"/>
      <c r="X33" s="121"/>
      <c r="Y33" s="121"/>
      <c r="Z33" s="121"/>
      <c r="AA33" s="121"/>
      <c r="AB33" s="121"/>
    </row>
    <row r="34" spans="1:54" s="123" customFormat="1" ht="12.75">
      <c r="A34" s="193"/>
      <c r="B34" s="193"/>
      <c r="C34" s="318" t="s">
        <v>410</v>
      </c>
      <c r="D34" s="89"/>
      <c r="E34" s="319"/>
      <c r="F34" s="319"/>
      <c r="G34" s="319"/>
      <c r="H34" s="319"/>
      <c r="I34" s="319"/>
      <c r="J34" s="319"/>
      <c r="K34" s="319"/>
      <c r="L34" s="319"/>
      <c r="M34" s="319"/>
      <c r="N34" s="90"/>
      <c r="O34" s="90"/>
      <c r="P34" s="90"/>
      <c r="Q34" s="90"/>
      <c r="R34" s="90"/>
      <c r="S34" s="90"/>
      <c r="T34" s="90"/>
      <c r="U34" s="90"/>
      <c r="V34" s="122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</row>
    <row r="35" spans="1:54" s="123" customFormat="1" ht="12.75">
      <c r="A35" s="193"/>
      <c r="B35" s="193"/>
      <c r="C35" s="133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122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</row>
    <row r="36" spans="1:54">
      <c r="E36" s="75" t="s">
        <v>113</v>
      </c>
      <c r="F36" s="75" t="s">
        <v>114</v>
      </c>
      <c r="G36" s="75" t="s">
        <v>115</v>
      </c>
      <c r="H36" s="75" t="s">
        <v>116</v>
      </c>
      <c r="I36" s="75" t="s">
        <v>117</v>
      </c>
      <c r="J36" s="75" t="s">
        <v>118</v>
      </c>
      <c r="K36" s="75" t="s">
        <v>119</v>
      </c>
      <c r="L36" s="75" t="s">
        <v>120</v>
      </c>
      <c r="M36" s="75" t="s">
        <v>121</v>
      </c>
      <c r="N36" s="75" t="s">
        <v>122</v>
      </c>
      <c r="O36" s="75" t="s">
        <v>123</v>
      </c>
      <c r="P36" s="75" t="s">
        <v>124</v>
      </c>
      <c r="Q36" s="75" t="s">
        <v>125</v>
      </c>
      <c r="R36" s="75" t="s">
        <v>126</v>
      </c>
      <c r="S36" s="75" t="s">
        <v>127</v>
      </c>
      <c r="T36" s="75" t="s">
        <v>128</v>
      </c>
      <c r="U36" s="75" t="s">
        <v>129</v>
      </c>
      <c r="V36" s="75" t="s">
        <v>130</v>
      </c>
      <c r="W36" s="75" t="s">
        <v>131</v>
      </c>
      <c r="X36" s="75" t="s">
        <v>132</v>
      </c>
      <c r="Y36" s="75" t="s">
        <v>133</v>
      </c>
      <c r="Z36" s="75" t="s">
        <v>134</v>
      </c>
      <c r="AA36" s="75" t="s">
        <v>135</v>
      </c>
      <c r="AB36" s="75" t="s">
        <v>136</v>
      </c>
    </row>
    <row r="37" spans="1:54">
      <c r="C37" s="76" t="s">
        <v>140</v>
      </c>
      <c r="D37" s="81" t="s">
        <v>352</v>
      </c>
      <c r="E37" s="77">
        <v>38807</v>
      </c>
      <c r="F37" s="77">
        <v>38898</v>
      </c>
      <c r="G37" s="77">
        <v>38990</v>
      </c>
      <c r="H37" s="77">
        <v>39082</v>
      </c>
      <c r="I37" s="77">
        <v>39172</v>
      </c>
      <c r="J37" s="77">
        <v>39263</v>
      </c>
      <c r="K37" s="77">
        <v>39355</v>
      </c>
      <c r="L37" s="77">
        <v>39447</v>
      </c>
      <c r="M37" s="77">
        <v>39538</v>
      </c>
      <c r="N37" s="77">
        <v>39629</v>
      </c>
      <c r="O37" s="77">
        <v>39721</v>
      </c>
      <c r="P37" s="77">
        <v>39813</v>
      </c>
      <c r="Q37" s="77">
        <v>39903</v>
      </c>
      <c r="R37" s="77">
        <v>39994</v>
      </c>
      <c r="S37" s="77">
        <v>40086</v>
      </c>
      <c r="T37" s="77">
        <v>40178</v>
      </c>
      <c r="U37" s="77">
        <v>40268</v>
      </c>
      <c r="V37" s="77">
        <v>40359</v>
      </c>
      <c r="W37" s="77">
        <v>40451</v>
      </c>
      <c r="X37" s="77">
        <v>40543</v>
      </c>
      <c r="AB37" s="77">
        <v>40908</v>
      </c>
    </row>
    <row r="38" spans="1:54">
      <c r="C38" s="78" t="s">
        <v>143</v>
      </c>
      <c r="D38" s="79" t="str">
        <f ca="1">OFFSET('SNL Portfolio Mapping'!$B$5,MATCH('SNL NCO_Sovereign'!$C38,'SNL Portfolio Mapping'!$M$6:$M$40,0),)</f>
        <v>N/A</v>
      </c>
      <c r="E38" s="80">
        <v>10634</v>
      </c>
      <c r="F38" s="80">
        <v>14909</v>
      </c>
      <c r="G38" s="80">
        <v>19538</v>
      </c>
      <c r="H38" s="80">
        <v>406640</v>
      </c>
      <c r="I38" s="80">
        <v>1292</v>
      </c>
      <c r="J38" s="80">
        <v>1476</v>
      </c>
      <c r="K38" s="80">
        <v>-1276</v>
      </c>
      <c r="L38" s="80">
        <v>1780</v>
      </c>
      <c r="M38" s="80">
        <v>2000</v>
      </c>
      <c r="N38" s="80">
        <v>-790</v>
      </c>
      <c r="O38" s="80">
        <v>2154</v>
      </c>
      <c r="P38" s="80">
        <v>2849</v>
      </c>
      <c r="Q38" s="80">
        <v>5655</v>
      </c>
      <c r="R38" s="80">
        <v>7254</v>
      </c>
      <c r="S38" s="80">
        <v>9054</v>
      </c>
      <c r="T38" s="80">
        <v>22750</v>
      </c>
      <c r="U38" s="80">
        <v>24589</v>
      </c>
      <c r="V38" s="80">
        <v>31370</v>
      </c>
      <c r="W38" s="80">
        <v>28460</v>
      </c>
      <c r="X38" s="80">
        <v>18123</v>
      </c>
      <c r="Y38" s="80">
        <v>22753</v>
      </c>
      <c r="Z38" s="80">
        <v>31663</v>
      </c>
      <c r="AA38" s="80">
        <v>128242</v>
      </c>
      <c r="AB38" s="80">
        <v>32164</v>
      </c>
    </row>
    <row r="39" spans="1:54" ht="12.75" customHeight="1">
      <c r="C39" s="78" t="s">
        <v>144</v>
      </c>
      <c r="D39" s="79" t="str">
        <f ca="1">OFFSET('SNL Portfolio Mapping'!$B$5,MATCH('SNL NCO_Sovereign'!$C39,'SNL Portfolio Mapping'!$M$6:$M$40,0),)</f>
        <v>N/A</v>
      </c>
      <c r="E39" s="80">
        <v>186</v>
      </c>
      <c r="F39" s="80">
        <v>183</v>
      </c>
      <c r="G39" s="80">
        <v>319</v>
      </c>
      <c r="H39" s="80">
        <v>387</v>
      </c>
      <c r="I39" s="80">
        <v>251</v>
      </c>
      <c r="J39" s="80">
        <v>396</v>
      </c>
      <c r="K39" s="80">
        <v>868</v>
      </c>
      <c r="L39" s="80">
        <v>1772</v>
      </c>
      <c r="M39" s="80">
        <v>7211</v>
      </c>
      <c r="N39" s="80">
        <v>8026</v>
      </c>
      <c r="O39" s="80">
        <v>7509</v>
      </c>
      <c r="P39" s="80">
        <v>5507</v>
      </c>
      <c r="Q39" s="80">
        <v>5785</v>
      </c>
      <c r="R39" s="80">
        <v>4863</v>
      </c>
      <c r="S39" s="80">
        <v>5861</v>
      </c>
      <c r="T39" s="80">
        <v>4723</v>
      </c>
      <c r="U39" s="80">
        <v>3863</v>
      </c>
      <c r="V39" s="80">
        <v>5461</v>
      </c>
      <c r="W39" s="80">
        <v>5472</v>
      </c>
      <c r="X39" s="80">
        <v>6209</v>
      </c>
      <c r="Y39" s="80">
        <v>5169</v>
      </c>
      <c r="Z39" s="80">
        <v>6791</v>
      </c>
      <c r="AA39" s="80">
        <v>11194</v>
      </c>
      <c r="AB39" s="80">
        <v>5339</v>
      </c>
    </row>
    <row r="40" spans="1:54" ht="12.75" customHeight="1">
      <c r="C40" s="78" t="s">
        <v>145</v>
      </c>
      <c r="D40" s="79" t="str">
        <f ca="1">OFFSET('SNL Portfolio Mapping'!$B$5,MATCH('SNL NCO_Sovereign'!$C40,'SNL Portfolio Mapping'!$M$6:$M$40,0),)</f>
        <v>RRE</v>
      </c>
      <c r="E40" s="80">
        <v>10820</v>
      </c>
      <c r="F40" s="80">
        <v>15092</v>
      </c>
      <c r="G40" s="80">
        <v>19857</v>
      </c>
      <c r="H40" s="80">
        <v>407027</v>
      </c>
      <c r="I40" s="80">
        <v>1543</v>
      </c>
      <c r="J40" s="80">
        <v>1872</v>
      </c>
      <c r="K40" s="80">
        <v>-408</v>
      </c>
      <c r="L40" s="80">
        <v>3552</v>
      </c>
      <c r="M40" s="80">
        <v>9211</v>
      </c>
      <c r="N40" s="80">
        <v>7236</v>
      </c>
      <c r="O40" s="80">
        <v>9663</v>
      </c>
      <c r="P40" s="80">
        <v>8356</v>
      </c>
      <c r="Q40" s="80">
        <v>11440</v>
      </c>
      <c r="R40" s="80">
        <v>12117</v>
      </c>
      <c r="S40" s="80">
        <v>14915</v>
      </c>
      <c r="T40" s="80">
        <v>27473</v>
      </c>
      <c r="U40" s="80">
        <v>28452</v>
      </c>
      <c r="V40" s="80">
        <v>36831</v>
      </c>
      <c r="W40" s="80">
        <v>33932</v>
      </c>
      <c r="X40" s="80">
        <v>24332</v>
      </c>
      <c r="Y40" s="80">
        <v>27922</v>
      </c>
      <c r="Z40" s="80">
        <v>38454</v>
      </c>
      <c r="AA40" s="80">
        <v>139436</v>
      </c>
      <c r="AB40" s="80">
        <v>37503</v>
      </c>
    </row>
    <row r="41" spans="1:54" ht="12.75" customHeight="1">
      <c r="C41" s="78" t="s">
        <v>146</v>
      </c>
      <c r="D41" s="79" t="str">
        <f ca="1">OFFSET('SNL Portfolio Mapping'!$B$5,MATCH('SNL NCO_Sovereign'!$C41,'SNL Portfolio Mapping'!$M$6:$M$40,0),)</f>
        <v>CRE</v>
      </c>
      <c r="E41" s="80">
        <v>0</v>
      </c>
      <c r="F41" s="80">
        <v>0</v>
      </c>
      <c r="G41" s="80">
        <v>0</v>
      </c>
      <c r="H41" s="80">
        <v>0</v>
      </c>
      <c r="I41" s="80">
        <v>0</v>
      </c>
      <c r="J41" s="80">
        <v>0</v>
      </c>
      <c r="K41" s="80">
        <v>0</v>
      </c>
      <c r="L41" s="80">
        <v>0</v>
      </c>
      <c r="M41" s="80">
        <v>0</v>
      </c>
      <c r="N41" s="80">
        <v>0</v>
      </c>
      <c r="O41" s="80">
        <v>0</v>
      </c>
      <c r="P41" s="80">
        <v>0</v>
      </c>
      <c r="Q41" s="80">
        <v>0</v>
      </c>
      <c r="R41" s="80">
        <v>0</v>
      </c>
      <c r="S41" s="80">
        <v>0</v>
      </c>
      <c r="T41" s="80">
        <v>19434</v>
      </c>
      <c r="U41" s="80">
        <v>24569</v>
      </c>
      <c r="V41" s="80">
        <v>11770</v>
      </c>
      <c r="W41" s="80">
        <v>12580</v>
      </c>
      <c r="X41" s="80">
        <v>31429</v>
      </c>
      <c r="Y41" s="80">
        <v>-114</v>
      </c>
      <c r="Z41" s="80">
        <v>1823</v>
      </c>
      <c r="AA41" s="80">
        <v>0</v>
      </c>
      <c r="AB41" s="80">
        <v>0</v>
      </c>
    </row>
    <row r="42" spans="1:54" ht="12.75" customHeight="1">
      <c r="C42" s="78" t="s">
        <v>147</v>
      </c>
      <c r="D42" s="79" t="str">
        <f ca="1">OFFSET('SNL Portfolio Mapping'!$B$5,MATCH('SNL NCO_Sovereign'!$C42,'SNL Portfolio Mapping'!$M$6:$M$40,0),)</f>
        <v>CRE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5000</v>
      </c>
      <c r="P42" s="80">
        <v>15113</v>
      </c>
      <c r="Q42" s="80">
        <v>7642</v>
      </c>
      <c r="R42" s="80">
        <v>2859</v>
      </c>
      <c r="S42" s="80">
        <v>491</v>
      </c>
      <c r="T42" s="80">
        <v>51042</v>
      </c>
      <c r="U42" s="80">
        <v>23193</v>
      </c>
      <c r="V42" s="80">
        <v>45527</v>
      </c>
      <c r="W42" s="80">
        <v>38466</v>
      </c>
      <c r="X42" s="80">
        <v>4979</v>
      </c>
      <c r="Y42" s="80">
        <v>9014</v>
      </c>
      <c r="Z42" s="80">
        <v>25319</v>
      </c>
      <c r="AA42" s="80">
        <v>15963</v>
      </c>
      <c r="AB42" s="80">
        <v>10428</v>
      </c>
    </row>
    <row r="43" spans="1:54" ht="12.75" customHeight="1">
      <c r="C43" s="78" t="s">
        <v>148</v>
      </c>
      <c r="D43" s="79" t="str">
        <f ca="1">OFFSET('SNL Portfolio Mapping'!$B$5,MATCH('SNL NCO_Sovereign'!$C43,'SNL Portfolio Mapping'!$M$6:$M$40,0),)</f>
        <v>CRE</v>
      </c>
      <c r="E43" s="80" t="s">
        <v>142</v>
      </c>
      <c r="F43" s="80" t="s">
        <v>142</v>
      </c>
      <c r="G43" s="80" t="s">
        <v>142</v>
      </c>
      <c r="H43" s="80" t="s">
        <v>142</v>
      </c>
      <c r="I43" s="80" t="s">
        <v>142</v>
      </c>
      <c r="J43" s="80" t="s">
        <v>142</v>
      </c>
      <c r="K43" s="80" t="s">
        <v>142</v>
      </c>
      <c r="L43" s="80" t="s">
        <v>142</v>
      </c>
      <c r="M43" s="80" t="s">
        <v>142</v>
      </c>
      <c r="N43" s="80" t="s">
        <v>142</v>
      </c>
      <c r="O43" s="80" t="s">
        <v>142</v>
      </c>
      <c r="P43" s="80" t="s">
        <v>142</v>
      </c>
      <c r="Q43" s="80" t="s">
        <v>142</v>
      </c>
      <c r="R43" s="80" t="s">
        <v>142</v>
      </c>
      <c r="S43" s="80" t="s">
        <v>142</v>
      </c>
      <c r="T43" s="80" t="s">
        <v>142</v>
      </c>
      <c r="U43" s="80" t="s">
        <v>142</v>
      </c>
      <c r="V43" s="80" t="s">
        <v>142</v>
      </c>
      <c r="W43" s="80" t="s">
        <v>142</v>
      </c>
      <c r="X43" s="80" t="s">
        <v>142</v>
      </c>
      <c r="Y43" s="80" t="s">
        <v>142</v>
      </c>
      <c r="Z43" s="80" t="s">
        <v>142</v>
      </c>
      <c r="AA43" s="80" t="s">
        <v>142</v>
      </c>
      <c r="AB43" s="80" t="s">
        <v>142</v>
      </c>
    </row>
    <row r="44" spans="1:54" ht="12.75" customHeight="1">
      <c r="C44" s="78" t="s">
        <v>149</v>
      </c>
      <c r="D44" s="79" t="str">
        <f ca="1">OFFSET('SNL Portfolio Mapping'!$B$5,MATCH('SNL NCO_Sovereign'!$C44,'SNL Portfolio Mapping'!$M$6:$M$40,0),)</f>
        <v>N/A</v>
      </c>
      <c r="E44" s="80" t="s">
        <v>142</v>
      </c>
      <c r="F44" s="80" t="s">
        <v>142</v>
      </c>
      <c r="G44" s="80" t="s">
        <v>142</v>
      </c>
      <c r="H44" s="80" t="s">
        <v>142</v>
      </c>
      <c r="I44" s="80" t="s">
        <v>142</v>
      </c>
      <c r="J44" s="80" t="s">
        <v>142</v>
      </c>
      <c r="K44" s="80" t="s">
        <v>142</v>
      </c>
      <c r="L44" s="80" t="s">
        <v>142</v>
      </c>
      <c r="M44" s="80" t="s">
        <v>142</v>
      </c>
      <c r="N44" s="80" t="s">
        <v>142</v>
      </c>
      <c r="O44" s="80" t="s">
        <v>142</v>
      </c>
      <c r="P44" s="80" t="s">
        <v>142</v>
      </c>
      <c r="Q44" s="80" t="s">
        <v>142</v>
      </c>
      <c r="R44" s="80" t="s">
        <v>142</v>
      </c>
      <c r="S44" s="80" t="s">
        <v>142</v>
      </c>
      <c r="T44" s="80" t="s">
        <v>142</v>
      </c>
      <c r="U44" s="80" t="s">
        <v>142</v>
      </c>
      <c r="V44" s="80" t="s">
        <v>142</v>
      </c>
      <c r="W44" s="80" t="s">
        <v>142</v>
      </c>
      <c r="X44" s="80" t="s">
        <v>142</v>
      </c>
      <c r="Y44" s="80" t="s">
        <v>142</v>
      </c>
      <c r="Z44" s="80" t="s">
        <v>142</v>
      </c>
      <c r="AA44" s="80" t="s">
        <v>142</v>
      </c>
      <c r="AB44" s="80" t="s">
        <v>142</v>
      </c>
    </row>
    <row r="45" spans="1:54">
      <c r="C45" s="78" t="s">
        <v>150</v>
      </c>
      <c r="D45" s="79" t="str">
        <f ca="1">OFFSET('SNL Portfolio Mapping'!$B$5,MATCH('SNL NCO_Sovereign'!$C45,'SNL Portfolio Mapping'!$M$6:$M$40,0),)</f>
        <v>CRE</v>
      </c>
      <c r="E45" s="80" t="s">
        <v>142</v>
      </c>
      <c r="F45" s="80" t="s">
        <v>142</v>
      </c>
      <c r="G45" s="80" t="s">
        <v>142</v>
      </c>
      <c r="H45" s="80" t="s">
        <v>142</v>
      </c>
      <c r="I45" s="80" t="s">
        <v>142</v>
      </c>
      <c r="J45" s="80" t="s">
        <v>142</v>
      </c>
      <c r="K45" s="80" t="s">
        <v>142</v>
      </c>
      <c r="L45" s="80" t="s">
        <v>142</v>
      </c>
      <c r="M45" s="80" t="s">
        <v>142</v>
      </c>
      <c r="N45" s="80" t="s">
        <v>142</v>
      </c>
      <c r="O45" s="80" t="s">
        <v>142</v>
      </c>
      <c r="P45" s="80" t="s">
        <v>142</v>
      </c>
      <c r="Q45" s="80" t="s">
        <v>142</v>
      </c>
      <c r="R45" s="80" t="s">
        <v>142</v>
      </c>
      <c r="S45" s="80" t="s">
        <v>142</v>
      </c>
      <c r="T45" s="80" t="s">
        <v>142</v>
      </c>
      <c r="U45" s="80" t="s">
        <v>142</v>
      </c>
      <c r="V45" s="80" t="s">
        <v>142</v>
      </c>
      <c r="W45" s="80" t="s">
        <v>142</v>
      </c>
      <c r="X45" s="80" t="s">
        <v>142</v>
      </c>
      <c r="Y45" s="80" t="s">
        <v>142</v>
      </c>
      <c r="Z45" s="80" t="s">
        <v>142</v>
      </c>
      <c r="AA45" s="80" t="s">
        <v>142</v>
      </c>
      <c r="AB45" s="80" t="s">
        <v>142</v>
      </c>
    </row>
    <row r="46" spans="1:54" ht="12.75" customHeight="1">
      <c r="C46" s="78" t="s">
        <v>151</v>
      </c>
      <c r="D46" s="79" t="str">
        <f ca="1">OFFSET('SNL Portfolio Mapping'!$B$5,MATCH('SNL NCO_Sovereign'!$C46,'SNL Portfolio Mapping'!$M$6:$M$40,0),)</f>
        <v>CRE</v>
      </c>
      <c r="E46" s="80">
        <v>-811</v>
      </c>
      <c r="F46" s="80">
        <v>3886</v>
      </c>
      <c r="G46" s="80">
        <v>1188</v>
      </c>
      <c r="H46" s="80">
        <v>-282</v>
      </c>
      <c r="I46" s="80">
        <v>5783</v>
      </c>
      <c r="J46" s="80">
        <v>2766</v>
      </c>
      <c r="K46" s="80">
        <v>2401</v>
      </c>
      <c r="L46" s="80">
        <v>4591</v>
      </c>
      <c r="M46" s="80">
        <v>3339</v>
      </c>
      <c r="N46" s="80">
        <v>7975</v>
      </c>
      <c r="O46" s="80">
        <v>14448</v>
      </c>
      <c r="P46" s="80">
        <v>34252</v>
      </c>
      <c r="Q46" s="80">
        <v>2556</v>
      </c>
      <c r="R46" s="80">
        <v>16450</v>
      </c>
      <c r="S46" s="80">
        <v>48777</v>
      </c>
      <c r="T46" s="80">
        <v>39292</v>
      </c>
      <c r="U46" s="80">
        <v>20385</v>
      </c>
      <c r="V46" s="80">
        <v>27470</v>
      </c>
      <c r="W46" s="80">
        <v>32473</v>
      </c>
      <c r="X46" s="80">
        <v>35083</v>
      </c>
      <c r="Y46" s="80">
        <v>31073</v>
      </c>
      <c r="Z46" s="80">
        <v>63502</v>
      </c>
      <c r="AA46" s="80">
        <v>28416</v>
      </c>
      <c r="AB46" s="80">
        <v>36534</v>
      </c>
    </row>
    <row r="47" spans="1:54" ht="12.75" customHeight="1">
      <c r="C47" s="78" t="s">
        <v>152</v>
      </c>
      <c r="D47" s="79" t="str">
        <f ca="1">OFFSET('SNL Portfolio Mapping'!$B$5,MATCH('SNL NCO_Sovereign'!$C47,'SNL Portfolio Mapping'!$M$6:$M$40,0),)</f>
        <v>N/A</v>
      </c>
      <c r="E47" s="80">
        <v>10009</v>
      </c>
      <c r="F47" s="80">
        <v>18978</v>
      </c>
      <c r="G47" s="80">
        <v>21045</v>
      </c>
      <c r="H47" s="80">
        <v>406745</v>
      </c>
      <c r="I47" s="80">
        <v>7326</v>
      </c>
      <c r="J47" s="80">
        <v>4638</v>
      </c>
      <c r="K47" s="80">
        <v>1993</v>
      </c>
      <c r="L47" s="80">
        <v>8143</v>
      </c>
      <c r="M47" s="80">
        <v>12550</v>
      </c>
      <c r="N47" s="80">
        <v>15211</v>
      </c>
      <c r="O47" s="80">
        <v>29111</v>
      </c>
      <c r="P47" s="80">
        <v>57721</v>
      </c>
      <c r="Q47" s="80">
        <v>21638</v>
      </c>
      <c r="R47" s="80">
        <v>31426</v>
      </c>
      <c r="S47" s="80">
        <v>64183</v>
      </c>
      <c r="T47" s="80">
        <v>137241</v>
      </c>
      <c r="U47" s="80">
        <v>96599</v>
      </c>
      <c r="V47" s="80">
        <v>121598</v>
      </c>
      <c r="W47" s="80">
        <v>117451</v>
      </c>
      <c r="X47" s="80">
        <v>95823</v>
      </c>
      <c r="Y47" s="80">
        <v>67895</v>
      </c>
      <c r="Z47" s="80">
        <v>129098</v>
      </c>
      <c r="AA47" s="80">
        <v>183815</v>
      </c>
      <c r="AB47" s="80">
        <v>84465</v>
      </c>
    </row>
    <row r="48" spans="1:54" ht="12.75" customHeight="1">
      <c r="C48" s="78" t="s">
        <v>153</v>
      </c>
      <c r="D48" s="79" t="str">
        <f ca="1">OFFSET('SNL Portfolio Mapping'!$B$5,MATCH('SNL NCO_Sovereign'!$C48,'SNL Portfolio Mapping'!$M$6:$M$40,0),)</f>
        <v>C&amp;I</v>
      </c>
      <c r="E48" s="80">
        <v>9997</v>
      </c>
      <c r="F48" s="80">
        <v>3862</v>
      </c>
      <c r="G48" s="80">
        <v>6764</v>
      </c>
      <c r="H48" s="80">
        <v>18654</v>
      </c>
      <c r="I48" s="80">
        <v>6089</v>
      </c>
      <c r="J48" s="80">
        <v>6820</v>
      </c>
      <c r="K48" s="80">
        <v>8387</v>
      </c>
      <c r="L48" s="80">
        <v>13647</v>
      </c>
      <c r="M48" s="80">
        <v>11790</v>
      </c>
      <c r="N48" s="80">
        <v>25246</v>
      </c>
      <c r="O48" s="80">
        <v>49563</v>
      </c>
      <c r="P48" s="80">
        <v>58367</v>
      </c>
      <c r="Q48" s="80">
        <v>70681</v>
      </c>
      <c r="R48" s="80">
        <v>46397</v>
      </c>
      <c r="S48" s="80">
        <v>90108</v>
      </c>
      <c r="T48" s="80">
        <v>111451</v>
      </c>
      <c r="U48" s="80">
        <v>96579</v>
      </c>
      <c r="V48" s="80">
        <v>74296</v>
      </c>
      <c r="W48" s="80">
        <v>66007</v>
      </c>
      <c r="X48" s="80">
        <v>43441</v>
      </c>
      <c r="Y48" s="80">
        <v>65562</v>
      </c>
      <c r="Z48" s="80">
        <v>39161</v>
      </c>
      <c r="AA48" s="80">
        <v>50871</v>
      </c>
      <c r="AB48" s="80">
        <v>124768</v>
      </c>
    </row>
    <row r="49" spans="3:28" ht="12.75" customHeight="1">
      <c r="C49" s="78" t="s">
        <v>154</v>
      </c>
      <c r="D49" s="79" t="str">
        <f ca="1">OFFSET('SNL Portfolio Mapping'!$B$5,MATCH('SNL NCO_Sovereign'!$C49,'SNL Portfolio Mapping'!$M$6:$M$40,0),)</f>
        <v>Other Consumer Loans (Excl Auto)</v>
      </c>
      <c r="E49" s="80">
        <v>0</v>
      </c>
      <c r="F49" s="80">
        <v>0</v>
      </c>
      <c r="G49" s="80">
        <v>0</v>
      </c>
      <c r="H49" s="80">
        <v>0</v>
      </c>
      <c r="I49" s="80">
        <v>0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0</v>
      </c>
      <c r="P49" s="80">
        <v>0</v>
      </c>
      <c r="Q49" s="80">
        <v>0</v>
      </c>
      <c r="R49" s="80">
        <v>0</v>
      </c>
      <c r="S49" s="80">
        <v>0</v>
      </c>
      <c r="T49" s="80">
        <v>0</v>
      </c>
      <c r="U49" s="80">
        <v>0</v>
      </c>
      <c r="V49" s="80">
        <v>0</v>
      </c>
      <c r="W49" s="80">
        <v>0</v>
      </c>
      <c r="X49" s="80">
        <v>0</v>
      </c>
      <c r="Y49" s="80">
        <v>0</v>
      </c>
      <c r="Z49" s="80">
        <v>0</v>
      </c>
      <c r="AA49" s="80">
        <v>1311</v>
      </c>
      <c r="AB49" s="80">
        <v>1635</v>
      </c>
    </row>
    <row r="50" spans="3:28">
      <c r="C50" s="78" t="s">
        <v>155</v>
      </c>
      <c r="D50" s="79" t="str">
        <f ca="1">OFFSET('SNL Portfolio Mapping'!$B$5,MATCH('SNL NCO_Sovereign'!$C50,'SNL Portfolio Mapping'!$M$6:$M$40,0),)</f>
        <v>Other Consumer Loans (Excl Auto)</v>
      </c>
      <c r="E50" s="80">
        <v>8244</v>
      </c>
      <c r="F50" s="80">
        <v>6442</v>
      </c>
      <c r="G50" s="80">
        <v>7409</v>
      </c>
      <c r="H50" s="80">
        <v>10025</v>
      </c>
      <c r="I50" s="80">
        <v>10132</v>
      </c>
      <c r="J50" s="80">
        <v>12595</v>
      </c>
      <c r="K50" s="80">
        <v>20182</v>
      </c>
      <c r="L50" s="80">
        <v>34813</v>
      </c>
      <c r="M50" s="80">
        <v>44950</v>
      </c>
      <c r="N50" s="80">
        <v>38499</v>
      </c>
      <c r="O50" s="80">
        <v>44291</v>
      </c>
      <c r="P50" s="80">
        <v>57303</v>
      </c>
      <c r="Q50" s="80">
        <v>51362</v>
      </c>
      <c r="R50" s="80">
        <v>23756</v>
      </c>
      <c r="S50" s="80">
        <v>28194</v>
      </c>
      <c r="T50" s="80">
        <v>29608</v>
      </c>
      <c r="U50" s="80">
        <v>25069</v>
      </c>
      <c r="V50" s="80">
        <v>13828</v>
      </c>
      <c r="W50" s="80">
        <v>14796</v>
      </c>
      <c r="X50" s="80">
        <v>14799</v>
      </c>
      <c r="Y50" s="80">
        <v>15663</v>
      </c>
      <c r="Z50" s="80">
        <v>17002</v>
      </c>
      <c r="AA50" s="80">
        <v>20356</v>
      </c>
      <c r="AB50" s="80">
        <v>19568</v>
      </c>
    </row>
    <row r="51" spans="3:28" ht="12.75" customHeight="1">
      <c r="C51" s="78" t="s">
        <v>156</v>
      </c>
      <c r="D51" s="79" t="str">
        <f ca="1">OFFSET('SNL Portfolio Mapping'!$B$5,MATCH('SNL NCO_Sovereign'!$C51,'SNL Portfolio Mapping'!$M$6:$M$40,0),)</f>
        <v>Leases</v>
      </c>
      <c r="Y51" s="80" t="s">
        <v>142</v>
      </c>
      <c r="Z51" s="80" t="s">
        <v>142</v>
      </c>
      <c r="AA51" s="80" t="s">
        <v>142</v>
      </c>
    </row>
    <row r="52" spans="3:28" ht="12.75" customHeight="1">
      <c r="C52" s="78" t="s">
        <v>157</v>
      </c>
      <c r="D52" s="79" t="str">
        <f ca="1">OFFSET('SNL Portfolio Mapping'!$B$5,MATCH('SNL NCO_Sovereign'!$C52,'SNL Portfolio Mapping'!$M$6:$M$40,0),)</f>
        <v>N/A</v>
      </c>
      <c r="E52" s="80">
        <v>28250</v>
      </c>
      <c r="F52" s="80">
        <v>29282</v>
      </c>
      <c r="G52" s="80">
        <v>35218</v>
      </c>
      <c r="H52" s="80">
        <v>435424</v>
      </c>
      <c r="I52" s="80">
        <v>23547</v>
      </c>
      <c r="J52" s="80">
        <v>24053</v>
      </c>
      <c r="K52" s="80">
        <v>30562</v>
      </c>
      <c r="L52" s="80">
        <v>56603</v>
      </c>
      <c r="M52" s="80">
        <v>69290</v>
      </c>
      <c r="N52" s="80">
        <v>78956</v>
      </c>
      <c r="O52" s="80">
        <v>122965</v>
      </c>
      <c r="P52" s="80">
        <v>173391</v>
      </c>
      <c r="Q52" s="80">
        <v>143681</v>
      </c>
      <c r="R52" s="80">
        <v>101579</v>
      </c>
      <c r="S52" s="80">
        <v>182485</v>
      </c>
      <c r="T52" s="80">
        <v>278300</v>
      </c>
      <c r="U52" s="80">
        <v>218247</v>
      </c>
      <c r="V52" s="80">
        <v>209722</v>
      </c>
      <c r="W52" s="80">
        <v>198254</v>
      </c>
      <c r="X52" s="80">
        <v>154063</v>
      </c>
      <c r="Y52" s="80">
        <v>149120</v>
      </c>
      <c r="Z52" s="80">
        <v>185261</v>
      </c>
      <c r="AA52" s="80">
        <v>255042</v>
      </c>
      <c r="AB52" s="80">
        <v>228801</v>
      </c>
    </row>
    <row r="53" spans="3:28" ht="12.75" customHeight="1"/>
    <row r="57" spans="3:28">
      <c r="E57" s="84"/>
      <c r="F57" s="84"/>
      <c r="G57" s="84"/>
      <c r="H57" s="84"/>
    </row>
  </sheetData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B67"/>
  <sheetViews>
    <sheetView showGridLines="0" zoomScale="80" workbookViewId="0">
      <selection activeCell="C22" sqref="C22:M22"/>
    </sheetView>
  </sheetViews>
  <sheetFormatPr defaultColWidth="9.140625" defaultRowHeight="12.75"/>
  <cols>
    <col min="1" max="1" width="9.140625" style="20"/>
    <col min="2" max="2" width="3.7109375" style="20" customWidth="1"/>
    <col min="3" max="3" width="41" style="24" bestFit="1" customWidth="1"/>
    <col min="4" max="4" width="32.28515625" style="24" bestFit="1" customWidth="1"/>
    <col min="5" max="20" width="19.42578125" style="24" customWidth="1"/>
    <col min="21" max="16384" width="9.140625" style="20"/>
  </cols>
  <sheetData>
    <row r="1" spans="1:20" s="294" customFormat="1" ht="18">
      <c r="A1" s="294" t="s">
        <v>318</v>
      </c>
    </row>
    <row r="2" spans="1:20" s="299" customFormat="1">
      <c r="A2" s="299" t="s">
        <v>198</v>
      </c>
    </row>
    <row r="3" spans="1:20" s="5" customFormat="1">
      <c r="B3" s="6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s="5" customFormat="1">
      <c r="B4" s="6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s="5" customFormat="1">
      <c r="B5" s="6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0" s="29" customFormat="1">
      <c r="A6" s="111" t="s">
        <v>238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2"/>
    </row>
    <row r="7" spans="1:20" s="123" customFormat="1">
      <c r="A7" s="193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90"/>
    </row>
    <row r="8" spans="1:20" s="18" customFormat="1">
      <c r="B8" s="81"/>
      <c r="C8" s="81" t="s">
        <v>352</v>
      </c>
      <c r="E8" s="113" t="s">
        <v>36</v>
      </c>
      <c r="F8" s="113" t="s">
        <v>37</v>
      </c>
      <c r="G8" s="113" t="s">
        <v>38</v>
      </c>
      <c r="H8" s="113" t="s">
        <v>39</v>
      </c>
      <c r="I8" s="113" t="s">
        <v>40</v>
      </c>
      <c r="J8" s="113" t="s">
        <v>41</v>
      </c>
      <c r="K8" s="113" t="s">
        <v>42</v>
      </c>
      <c r="L8" s="113" t="s">
        <v>43</v>
      </c>
      <c r="M8" s="113" t="s">
        <v>44</v>
      </c>
      <c r="N8" s="113" t="s">
        <v>45</v>
      </c>
      <c r="O8" s="113" t="s">
        <v>46</v>
      </c>
      <c r="P8" s="113" t="s">
        <v>47</v>
      </c>
      <c r="Q8" s="113" t="s">
        <v>48</v>
      </c>
      <c r="R8" s="113" t="s">
        <v>168</v>
      </c>
      <c r="S8" s="113" t="s">
        <v>199</v>
      </c>
      <c r="T8" s="113" t="s">
        <v>316</v>
      </c>
    </row>
    <row r="9" spans="1:20">
      <c r="B9" s="24"/>
      <c r="C9" s="116" t="s">
        <v>11</v>
      </c>
      <c r="D9" s="20"/>
      <c r="E9" s="117">
        <f t="shared" ref="E9:T16" ca="1" si="0">SUMIFS(E$25:E$62,$D$25:$D$62,$C9)</f>
        <v>18462750</v>
      </c>
      <c r="F9" s="117">
        <f t="shared" ca="1" si="0"/>
        <v>18412595</v>
      </c>
      <c r="G9" s="117">
        <f t="shared" ca="1" si="0"/>
        <v>18368889</v>
      </c>
      <c r="H9" s="117">
        <f t="shared" ca="1" si="0"/>
        <v>17910734</v>
      </c>
      <c r="I9" s="117">
        <f t="shared" ca="1" si="0"/>
        <v>17169884</v>
      </c>
      <c r="J9" s="117">
        <f t="shared" ca="1" si="0"/>
        <v>16549489</v>
      </c>
      <c r="K9" s="117">
        <f t="shared" ca="1" si="0"/>
        <v>16087757</v>
      </c>
      <c r="L9" s="117">
        <f t="shared" ca="1" si="0"/>
        <v>16012199</v>
      </c>
      <c r="M9" s="117">
        <f t="shared" ca="1" si="0"/>
        <v>15839421</v>
      </c>
      <c r="N9" s="117">
        <f t="shared" ca="1" si="0"/>
        <v>15871042</v>
      </c>
      <c r="O9" s="117">
        <f t="shared" ca="1" si="0"/>
        <v>13773674</v>
      </c>
      <c r="P9" s="117">
        <f t="shared" ca="1" si="0"/>
        <v>13206117</v>
      </c>
      <c r="Q9" s="117">
        <f t="shared" ca="1" si="0"/>
        <v>13210752</v>
      </c>
      <c r="R9" s="117">
        <f t="shared" ca="1" si="0"/>
        <v>12965004</v>
      </c>
      <c r="S9" s="117">
        <f t="shared" ca="1" si="0"/>
        <v>12861044</v>
      </c>
      <c r="T9" s="117">
        <f t="shared" ca="1" si="0"/>
        <v>12633580</v>
      </c>
    </row>
    <row r="10" spans="1:20">
      <c r="B10" s="24"/>
      <c r="C10" s="116" t="s">
        <v>159</v>
      </c>
      <c r="D10" s="20"/>
      <c r="E10" s="117">
        <f t="shared" ca="1" si="0"/>
        <v>639199</v>
      </c>
      <c r="F10" s="117">
        <f t="shared" ca="1" si="0"/>
        <v>507282</v>
      </c>
      <c r="G10" s="117">
        <f t="shared" ca="1" si="0"/>
        <v>388011</v>
      </c>
      <c r="H10" s="117">
        <f t="shared" ca="1" si="0"/>
        <v>301870</v>
      </c>
      <c r="I10" s="117">
        <f t="shared" ca="1" si="0"/>
        <v>222592</v>
      </c>
      <c r="J10" s="117">
        <f t="shared" ca="1" si="0"/>
        <v>166586</v>
      </c>
      <c r="K10" s="117">
        <f t="shared" ca="1" si="0"/>
        <v>121714</v>
      </c>
      <c r="L10" s="117">
        <f t="shared" ca="1" si="0"/>
        <v>82887</v>
      </c>
      <c r="M10" s="117">
        <f t="shared" ca="1" si="0"/>
        <v>21067892</v>
      </c>
      <c r="N10" s="117">
        <f t="shared" ca="1" si="0"/>
        <v>21692465</v>
      </c>
      <c r="O10" s="117">
        <f t="shared" ca="1" si="0"/>
        <v>21816674</v>
      </c>
      <c r="P10" s="117">
        <f t="shared" ca="1" si="0"/>
        <v>22383317</v>
      </c>
      <c r="Q10" s="117">
        <f t="shared" ca="1" si="0"/>
        <v>24260910</v>
      </c>
      <c r="R10" s="117">
        <f t="shared" ca="1" si="0"/>
        <v>25270006</v>
      </c>
      <c r="S10" s="117">
        <f t="shared" ca="1" si="0"/>
        <v>25311000</v>
      </c>
      <c r="T10" s="117">
        <f t="shared" ca="1" si="0"/>
        <v>25627645</v>
      </c>
    </row>
    <row r="11" spans="1:20">
      <c r="B11" s="24"/>
      <c r="C11" s="116" t="s">
        <v>67</v>
      </c>
      <c r="D11" s="20"/>
      <c r="E11" s="117">
        <f t="shared" ca="1" si="0"/>
        <v>2382291</v>
      </c>
      <c r="F11" s="117">
        <f t="shared" ca="1" si="0"/>
        <v>2293684</v>
      </c>
      <c r="G11" s="117">
        <f t="shared" ca="1" si="0"/>
        <v>2193098</v>
      </c>
      <c r="H11" s="117">
        <f t="shared" ca="1" si="0"/>
        <v>2132675</v>
      </c>
      <c r="I11" s="117">
        <f t="shared" ca="1" si="0"/>
        <v>2025927</v>
      </c>
      <c r="J11" s="117">
        <f t="shared" ca="1" si="0"/>
        <v>1939169</v>
      </c>
      <c r="K11" s="117">
        <f t="shared" ca="1" si="0"/>
        <v>1873322</v>
      </c>
      <c r="L11" s="117">
        <f t="shared" ca="1" si="0"/>
        <v>1824126</v>
      </c>
      <c r="M11" s="117">
        <f t="shared" ca="1" si="0"/>
        <v>3123020</v>
      </c>
      <c r="N11" s="117">
        <f t="shared" ca="1" si="0"/>
        <v>3327644</v>
      </c>
      <c r="O11" s="117">
        <f t="shared" ca="1" si="0"/>
        <v>3515456</v>
      </c>
      <c r="P11" s="117">
        <f t="shared" ca="1" si="0"/>
        <v>4007317</v>
      </c>
      <c r="Q11" s="117">
        <f t="shared" ca="1" si="0"/>
        <v>3936715</v>
      </c>
      <c r="R11" s="117">
        <f t="shared" ca="1" si="0"/>
        <v>4032316</v>
      </c>
      <c r="S11" s="117">
        <f t="shared" ca="1" si="0"/>
        <v>3613244</v>
      </c>
      <c r="T11" s="117">
        <f t="shared" ca="1" si="0"/>
        <v>3683586</v>
      </c>
    </row>
    <row r="12" spans="1:20">
      <c r="B12" s="24"/>
      <c r="C12" s="116" t="s">
        <v>160</v>
      </c>
      <c r="D12" s="20"/>
      <c r="E12" s="117">
        <f t="shared" ca="1" si="0"/>
        <v>17540766</v>
      </c>
      <c r="F12" s="117">
        <f t="shared" ca="1" si="0"/>
        <v>17388663</v>
      </c>
      <c r="G12" s="117">
        <f t="shared" ca="1" si="0"/>
        <v>17442721</v>
      </c>
      <c r="H12" s="117">
        <f t="shared" ca="1" si="0"/>
        <v>17524580</v>
      </c>
      <c r="I12" s="117">
        <f t="shared" ca="1" si="0"/>
        <v>17366334</v>
      </c>
      <c r="J12" s="117">
        <f t="shared" ca="1" si="0"/>
        <v>17058272</v>
      </c>
      <c r="K12" s="117">
        <f t="shared" ca="1" si="0"/>
        <v>17526907</v>
      </c>
      <c r="L12" s="117">
        <f t="shared" ca="1" si="0"/>
        <v>17446006</v>
      </c>
      <c r="M12" s="117">
        <f t="shared" ca="1" si="0"/>
        <v>18224446</v>
      </c>
      <c r="N12" s="117">
        <f t="shared" ca="1" si="0"/>
        <v>18027788</v>
      </c>
      <c r="O12" s="117">
        <f t="shared" ca="1" si="0"/>
        <v>17534579</v>
      </c>
      <c r="P12" s="117">
        <f t="shared" ca="1" si="0"/>
        <v>17331421</v>
      </c>
      <c r="Q12" s="117">
        <f t="shared" ca="1" si="0"/>
        <v>17248808</v>
      </c>
      <c r="R12" s="117">
        <f t="shared" ca="1" si="0"/>
        <v>17173089</v>
      </c>
      <c r="S12" s="117">
        <f t="shared" ca="1" si="0"/>
        <v>18034975</v>
      </c>
      <c r="T12" s="117">
        <f t="shared" ca="1" si="0"/>
        <v>18099115</v>
      </c>
    </row>
    <row r="13" spans="1:20">
      <c r="B13" s="33"/>
      <c r="C13" s="116" t="s">
        <v>161</v>
      </c>
      <c r="D13" s="20"/>
      <c r="E13" s="117">
        <f t="shared" ca="1" si="0"/>
        <v>10641476</v>
      </c>
      <c r="F13" s="117">
        <f t="shared" ca="1" si="0"/>
        <v>11576463</v>
      </c>
      <c r="G13" s="117">
        <f t="shared" ca="1" si="0"/>
        <v>11813183</v>
      </c>
      <c r="H13" s="117">
        <f t="shared" ca="1" si="0"/>
        <v>12491995</v>
      </c>
      <c r="I13" s="117">
        <f t="shared" ca="1" si="0"/>
        <v>12966407</v>
      </c>
      <c r="J13" s="117">
        <f t="shared" ca="1" si="0"/>
        <v>12797129</v>
      </c>
      <c r="K13" s="117">
        <f t="shared" ca="1" si="0"/>
        <v>12692036</v>
      </c>
      <c r="L13" s="117">
        <f t="shared" ca="1" si="0"/>
        <v>13005301</v>
      </c>
      <c r="M13" s="117">
        <f t="shared" ca="1" si="0"/>
        <v>14453632</v>
      </c>
      <c r="N13" s="117">
        <f t="shared" ca="1" si="0"/>
        <v>14972265</v>
      </c>
      <c r="O13" s="117">
        <f t="shared" ca="1" si="0"/>
        <v>16053160</v>
      </c>
      <c r="P13" s="117">
        <f t="shared" ca="1" si="0"/>
        <v>16854331</v>
      </c>
      <c r="Q13" s="117">
        <f t="shared" ca="1" si="0"/>
        <v>18350893</v>
      </c>
      <c r="R13" s="117">
        <f t="shared" ca="1" si="0"/>
        <v>18912509</v>
      </c>
      <c r="S13" s="117">
        <f t="shared" ca="1" si="0"/>
        <v>18939578</v>
      </c>
      <c r="T13" s="117">
        <f t="shared" ca="1" si="0"/>
        <v>19524453</v>
      </c>
    </row>
    <row r="14" spans="1:20">
      <c r="B14" s="33"/>
      <c r="C14" s="116" t="s">
        <v>105</v>
      </c>
      <c r="D14" s="20"/>
      <c r="E14" s="117">
        <f t="shared" ca="1" si="0"/>
        <v>820997</v>
      </c>
      <c r="F14" s="117">
        <f t="shared" ca="1" si="0"/>
        <v>881728</v>
      </c>
      <c r="G14" s="117">
        <f t="shared" ca="1" si="0"/>
        <v>857727</v>
      </c>
      <c r="H14" s="117">
        <f t="shared" ca="1" si="0"/>
        <v>944939</v>
      </c>
      <c r="I14" s="117">
        <f t="shared" ca="1" si="0"/>
        <v>959839</v>
      </c>
      <c r="J14" s="117">
        <f t="shared" ca="1" si="0"/>
        <v>1001111</v>
      </c>
      <c r="K14" s="117">
        <f t="shared" ca="1" si="0"/>
        <v>1008070</v>
      </c>
      <c r="L14" s="117">
        <f t="shared" ca="1" si="0"/>
        <v>1031742</v>
      </c>
      <c r="M14" s="117">
        <f t="shared" ca="1" si="0"/>
        <v>1024678</v>
      </c>
      <c r="N14" s="117">
        <f t="shared" ca="1" si="0"/>
        <v>1113850</v>
      </c>
      <c r="O14" s="117">
        <f t="shared" ca="1" si="0"/>
        <v>1140417</v>
      </c>
      <c r="P14" s="117">
        <f t="shared" ca="1" si="0"/>
        <v>1247933</v>
      </c>
      <c r="Q14" s="117">
        <f t="shared" ca="1" si="0"/>
        <v>1334561</v>
      </c>
      <c r="R14" s="117">
        <f t="shared" ca="1" si="0"/>
        <v>1402299</v>
      </c>
      <c r="S14" s="117">
        <f t="shared" ca="1" si="0"/>
        <v>1445898</v>
      </c>
      <c r="T14" s="117">
        <f t="shared" ca="1" si="0"/>
        <v>1643714</v>
      </c>
    </row>
    <row r="15" spans="1:20">
      <c r="B15" s="24"/>
      <c r="C15" s="116" t="s">
        <v>162</v>
      </c>
      <c r="D15" s="20"/>
      <c r="E15" s="117">
        <f t="shared" ca="1" si="0"/>
        <v>1794686</v>
      </c>
      <c r="F15" s="117">
        <f t="shared" ca="1" si="0"/>
        <v>1862053</v>
      </c>
      <c r="G15" s="117">
        <f t="shared" ca="1" si="0"/>
        <v>1900761</v>
      </c>
      <c r="H15" s="117">
        <f t="shared" ca="1" si="0"/>
        <v>1925560</v>
      </c>
      <c r="I15" s="117">
        <f t="shared" ca="1" si="0"/>
        <v>1713099</v>
      </c>
      <c r="J15" s="117">
        <f t="shared" ca="1" si="0"/>
        <v>840839</v>
      </c>
      <c r="K15" s="117">
        <f t="shared" ca="1" si="0"/>
        <v>596075</v>
      </c>
      <c r="L15" s="117">
        <f t="shared" ca="1" si="0"/>
        <v>648365</v>
      </c>
      <c r="M15" s="117">
        <f t="shared" ca="1" si="0"/>
        <v>579987</v>
      </c>
      <c r="N15" s="117">
        <f t="shared" ca="1" si="0"/>
        <v>923241</v>
      </c>
      <c r="O15" s="117">
        <f t="shared" ca="1" si="0"/>
        <v>969916</v>
      </c>
      <c r="P15" s="117">
        <f t="shared" ca="1" si="0"/>
        <v>1262377</v>
      </c>
      <c r="Q15" s="117">
        <f t="shared" ca="1" si="0"/>
        <v>1539421</v>
      </c>
      <c r="R15" s="117">
        <f t="shared" ca="1" si="0"/>
        <v>1615363</v>
      </c>
      <c r="S15" s="117">
        <f t="shared" ca="1" si="0"/>
        <v>1494690</v>
      </c>
      <c r="T15" s="117">
        <f t="shared" ca="1" si="0"/>
        <v>1508925</v>
      </c>
    </row>
    <row r="16" spans="1:20">
      <c r="B16" s="40"/>
      <c r="C16" s="116" t="s">
        <v>163</v>
      </c>
      <c r="D16" s="20"/>
      <c r="E16" s="117">
        <f t="shared" ca="1" si="0"/>
        <v>386427850</v>
      </c>
      <c r="F16" s="117">
        <f t="shared" ca="1" si="0"/>
        <v>389735361</v>
      </c>
      <c r="G16" s="117">
        <f t="shared" ca="1" si="0"/>
        <v>388697011</v>
      </c>
      <c r="H16" s="117">
        <f t="shared" ca="1" si="0"/>
        <v>389470262</v>
      </c>
      <c r="I16" s="117">
        <f t="shared" ca="1" si="0"/>
        <v>383158556</v>
      </c>
      <c r="J16" s="117">
        <f t="shared" ca="1" si="0"/>
        <v>367761850</v>
      </c>
      <c r="K16" s="117">
        <f t="shared" ca="1" si="0"/>
        <v>364120942</v>
      </c>
      <c r="L16" s="117">
        <f t="shared" ca="1" si="0"/>
        <v>364532843</v>
      </c>
      <c r="M16" s="117">
        <f t="shared" ca="1" si="0"/>
        <v>599320171</v>
      </c>
      <c r="N16" s="117">
        <f t="shared" ca="1" si="0"/>
        <v>612497893</v>
      </c>
      <c r="O16" s="117">
        <f t="shared" ca="1" si="0"/>
        <v>604482799</v>
      </c>
      <c r="P16" s="117">
        <f t="shared" ca="1" si="0"/>
        <v>616981680</v>
      </c>
      <c r="Q16" s="117">
        <f t="shared" ca="1" si="0"/>
        <v>645922754</v>
      </c>
      <c r="R16" s="117">
        <f t="shared" ca="1" si="0"/>
        <v>658378425</v>
      </c>
      <c r="S16" s="117">
        <f t="shared" ca="1" si="0"/>
        <v>658045434</v>
      </c>
      <c r="T16" s="117">
        <f t="shared" ca="1" si="0"/>
        <v>665450937</v>
      </c>
    </row>
    <row r="17" spans="1:54">
      <c r="B17" s="40"/>
      <c r="C17" s="116" t="s">
        <v>164</v>
      </c>
      <c r="D17" s="20"/>
      <c r="E17" s="117">
        <f ca="1">SUM(E9:E15)</f>
        <v>52282165</v>
      </c>
      <c r="F17" s="117">
        <f t="shared" ref="F17:T17" ca="1" si="1">SUM(F9:F15)</f>
        <v>52922468</v>
      </c>
      <c r="G17" s="117">
        <f t="shared" ca="1" si="1"/>
        <v>52964390</v>
      </c>
      <c r="H17" s="117">
        <f t="shared" ca="1" si="1"/>
        <v>53232353</v>
      </c>
      <c r="I17" s="117">
        <f t="shared" ca="1" si="1"/>
        <v>52424082</v>
      </c>
      <c r="J17" s="117">
        <f t="shared" ca="1" si="1"/>
        <v>50352595</v>
      </c>
      <c r="K17" s="117">
        <f t="shared" ca="1" si="1"/>
        <v>49905881</v>
      </c>
      <c r="L17" s="117">
        <f t="shared" ca="1" si="1"/>
        <v>50050626</v>
      </c>
      <c r="M17" s="117">
        <f t="shared" ca="1" si="1"/>
        <v>74313076</v>
      </c>
      <c r="N17" s="117">
        <f t="shared" ca="1" si="1"/>
        <v>75928295</v>
      </c>
      <c r="O17" s="117">
        <f t="shared" ca="1" si="1"/>
        <v>74803876</v>
      </c>
      <c r="P17" s="117">
        <f t="shared" ca="1" si="1"/>
        <v>76292813</v>
      </c>
      <c r="Q17" s="117">
        <f t="shared" ca="1" si="1"/>
        <v>79882060</v>
      </c>
      <c r="R17" s="117">
        <f t="shared" ca="1" si="1"/>
        <v>81370586</v>
      </c>
      <c r="S17" s="117">
        <f t="shared" ca="1" si="1"/>
        <v>81700429</v>
      </c>
      <c r="T17" s="117">
        <f t="shared" ca="1" si="1"/>
        <v>82721018</v>
      </c>
    </row>
    <row r="18" spans="1:54" s="5" customFormat="1">
      <c r="B18" s="6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20" spans="1:54" s="29" customFormat="1">
      <c r="A20" s="111" t="s">
        <v>317</v>
      </c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54"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54" s="123" customFormat="1">
      <c r="A22" s="193"/>
      <c r="B22" s="193"/>
      <c r="C22" s="318" t="s">
        <v>409</v>
      </c>
      <c r="D22" s="89"/>
      <c r="E22" s="319"/>
      <c r="F22" s="319"/>
      <c r="G22" s="319"/>
      <c r="H22" s="319"/>
      <c r="I22" s="319"/>
      <c r="J22" s="319"/>
      <c r="K22" s="319"/>
      <c r="L22" s="319"/>
      <c r="M22" s="319"/>
      <c r="N22" s="90"/>
      <c r="O22" s="90"/>
      <c r="P22" s="90"/>
      <c r="Q22" s="90"/>
      <c r="R22" s="90"/>
      <c r="S22" s="90"/>
      <c r="T22" s="90"/>
      <c r="U22" s="90"/>
      <c r="V22" s="12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</row>
    <row r="23" spans="1:54" s="123" customFormat="1">
      <c r="A23" s="193"/>
      <c r="B23" s="193"/>
      <c r="C23" s="133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122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</row>
    <row r="24" spans="1:54">
      <c r="C24" s="33" t="s">
        <v>319</v>
      </c>
      <c r="D24" s="81" t="s">
        <v>352</v>
      </c>
      <c r="E24" s="33" t="s">
        <v>36</v>
      </c>
      <c r="F24" s="33" t="s">
        <v>37</v>
      </c>
      <c r="G24" s="113" t="s">
        <v>38</v>
      </c>
      <c r="H24" s="113" t="s">
        <v>39</v>
      </c>
      <c r="I24" s="113" t="s">
        <v>40</v>
      </c>
      <c r="J24" s="113" t="s">
        <v>41</v>
      </c>
      <c r="K24" s="113" t="s">
        <v>42</v>
      </c>
      <c r="L24" s="113" t="s">
        <v>43</v>
      </c>
      <c r="M24" s="113" t="s">
        <v>44</v>
      </c>
      <c r="N24" s="113" t="s">
        <v>45</v>
      </c>
      <c r="O24" s="113" t="s">
        <v>46</v>
      </c>
      <c r="P24" s="113" t="s">
        <v>47</v>
      </c>
      <c r="Q24" s="113" t="s">
        <v>48</v>
      </c>
      <c r="R24" s="113" t="s">
        <v>168</v>
      </c>
      <c r="S24" s="113" t="s">
        <v>199</v>
      </c>
      <c r="T24" s="113" t="s">
        <v>316</v>
      </c>
    </row>
    <row r="25" spans="1:54">
      <c r="C25" s="24" t="s">
        <v>200</v>
      </c>
      <c r="D25" s="83" t="str">
        <f ca="1">OFFSET('SNL Portfolio Mapping'!$B$5,MATCH('SNL Loans - SHUSA'!$C25,'SNL Portfolio Mapping'!$D$6:$D$46,0),)</f>
        <v>CRE</v>
      </c>
      <c r="E25" s="90">
        <v>82312</v>
      </c>
      <c r="F25" s="90">
        <v>78941</v>
      </c>
      <c r="G25" s="92">
        <v>64405</v>
      </c>
      <c r="H25" s="92">
        <v>58658</v>
      </c>
      <c r="I25" s="92">
        <v>45486</v>
      </c>
      <c r="J25" s="92">
        <v>40624</v>
      </c>
      <c r="K25" s="92">
        <v>35708</v>
      </c>
      <c r="L25" s="92">
        <v>30993</v>
      </c>
      <c r="M25" s="92">
        <v>33733</v>
      </c>
      <c r="N25" s="92">
        <v>29914</v>
      </c>
      <c r="O25" s="92">
        <v>30732</v>
      </c>
      <c r="P25" s="92">
        <v>29588</v>
      </c>
      <c r="Q25" s="92">
        <v>31868</v>
      </c>
      <c r="R25" s="92">
        <v>34914</v>
      </c>
      <c r="S25" s="92">
        <v>36741</v>
      </c>
      <c r="T25" s="92">
        <v>34448</v>
      </c>
    </row>
    <row r="26" spans="1:54">
      <c r="C26" s="24" t="s">
        <v>201</v>
      </c>
      <c r="D26" s="83" t="str">
        <f ca="1">OFFSET('SNL Portfolio Mapping'!$B$5,MATCH('SNL Loans - SHUSA'!$C26,'SNL Portfolio Mapping'!$D$6:$D$46,0),)</f>
        <v>CRE</v>
      </c>
      <c r="E26" s="90">
        <v>711228</v>
      </c>
      <c r="F26" s="90">
        <v>725180</v>
      </c>
      <c r="G26" s="92">
        <v>770115</v>
      </c>
      <c r="H26" s="92">
        <v>820019</v>
      </c>
      <c r="I26" s="92">
        <v>788678</v>
      </c>
      <c r="J26" s="92">
        <v>850810</v>
      </c>
      <c r="K26" s="92">
        <v>932771</v>
      </c>
      <c r="L26" s="92">
        <v>974351</v>
      </c>
      <c r="M26" s="92">
        <v>1001230</v>
      </c>
      <c r="N26" s="92">
        <v>891791</v>
      </c>
      <c r="O26" s="92">
        <v>910416</v>
      </c>
      <c r="P26" s="92">
        <v>1146740</v>
      </c>
      <c r="Q26" s="92">
        <v>1265387</v>
      </c>
      <c r="R26" s="92">
        <v>1319158</v>
      </c>
      <c r="S26" s="92">
        <v>1432457</v>
      </c>
      <c r="T26" s="92">
        <v>1630589</v>
      </c>
    </row>
    <row r="27" spans="1:54">
      <c r="C27" s="24" t="s">
        <v>202</v>
      </c>
      <c r="D27" s="83" t="str">
        <f ca="1">OFFSET('SNL Portfolio Mapping'!$B$5,MATCH('SNL Loans - SHUSA'!$C27,'SNL Portfolio Mapping'!$D$6:$D$46,0),)</f>
        <v>N/A</v>
      </c>
      <c r="E27" s="90">
        <v>793540</v>
      </c>
      <c r="F27" s="90">
        <v>804121</v>
      </c>
      <c r="G27" s="92">
        <v>834520</v>
      </c>
      <c r="H27" s="92">
        <v>878677</v>
      </c>
      <c r="I27" s="92">
        <v>834164</v>
      </c>
      <c r="J27" s="92">
        <v>891434</v>
      </c>
      <c r="K27" s="92">
        <v>968479</v>
      </c>
      <c r="L27" s="92">
        <v>1005344</v>
      </c>
      <c r="M27" s="92">
        <v>1034963</v>
      </c>
      <c r="N27" s="92">
        <v>921705</v>
      </c>
      <c r="O27" s="92">
        <v>941148</v>
      </c>
      <c r="P27" s="92">
        <v>1176328</v>
      </c>
      <c r="Q27" s="92">
        <v>1297255</v>
      </c>
      <c r="R27" s="92">
        <v>1354072</v>
      </c>
      <c r="S27" s="92">
        <v>1469198</v>
      </c>
      <c r="T27" s="92">
        <v>1665037</v>
      </c>
    </row>
    <row r="28" spans="1:54">
      <c r="B28" s="20" t="s">
        <v>4</v>
      </c>
      <c r="C28" s="24" t="s">
        <v>203</v>
      </c>
      <c r="D28" s="83" t="str">
        <f ca="1">OFFSET('SNL Portfolio Mapping'!$B$5,MATCH('SNL Loans - SHUSA'!$C28,'SNL Portfolio Mapping'!$D$6:$D$46,0),)</f>
        <v>RRE</v>
      </c>
      <c r="E28" s="90">
        <v>12118527</v>
      </c>
      <c r="F28" s="90">
        <v>12070730</v>
      </c>
      <c r="G28" s="92">
        <v>12039124</v>
      </c>
      <c r="H28" s="92">
        <v>11651757</v>
      </c>
      <c r="I28" s="92">
        <v>11012018</v>
      </c>
      <c r="J28" s="92">
        <v>10440474</v>
      </c>
      <c r="K28" s="92">
        <v>10077593</v>
      </c>
      <c r="L28" s="92">
        <v>10041978</v>
      </c>
      <c r="M28" s="92">
        <v>9983616</v>
      </c>
      <c r="N28" s="92">
        <v>10027700</v>
      </c>
      <c r="O28" s="92">
        <v>7898820</v>
      </c>
      <c r="P28" s="92">
        <v>7326220</v>
      </c>
      <c r="Q28" s="92">
        <v>7356575</v>
      </c>
      <c r="R28" s="92">
        <v>7113758</v>
      </c>
      <c r="S28" s="92">
        <v>6993433</v>
      </c>
      <c r="T28" s="92">
        <v>6758528</v>
      </c>
    </row>
    <row r="29" spans="1:54">
      <c r="C29" s="24" t="s">
        <v>204</v>
      </c>
      <c r="D29" s="83" t="str">
        <f ca="1">OFFSET('SNL Portfolio Mapping'!$B$5,MATCH('SNL Loans - SHUSA'!$C29,'SNL Portfolio Mapping'!$D$6:$D$46,0),)</f>
        <v>RRE</v>
      </c>
      <c r="E29" s="90">
        <v>896501</v>
      </c>
      <c r="F29" s="90">
        <v>839151</v>
      </c>
      <c r="G29" s="92">
        <v>804823</v>
      </c>
      <c r="H29" s="92">
        <v>767225</v>
      </c>
      <c r="I29" s="92">
        <v>729897</v>
      </c>
      <c r="J29" s="92">
        <v>694332</v>
      </c>
      <c r="K29" s="92">
        <v>657817</v>
      </c>
      <c r="L29" s="92">
        <v>637073</v>
      </c>
      <c r="M29" s="92">
        <v>604563</v>
      </c>
      <c r="N29" s="92">
        <v>567224</v>
      </c>
      <c r="O29" s="92">
        <v>531949</v>
      </c>
      <c r="P29" s="92">
        <v>507448</v>
      </c>
      <c r="Q29" s="92">
        <v>484647</v>
      </c>
      <c r="R29" s="92">
        <v>458530</v>
      </c>
      <c r="S29" s="92">
        <v>431569</v>
      </c>
      <c r="T29" s="92">
        <v>405217</v>
      </c>
    </row>
    <row r="30" spans="1:54">
      <c r="C30" s="24" t="s">
        <v>205</v>
      </c>
      <c r="D30" s="83" t="str">
        <f ca="1">OFFSET('SNL Portfolio Mapping'!$B$5,MATCH('SNL Loans - SHUSA'!$C30,'SNL Portfolio Mapping'!$D$6:$D$46,0),)</f>
        <v>N/A</v>
      </c>
      <c r="E30" s="90">
        <v>13015028</v>
      </c>
      <c r="F30" s="90">
        <v>12909881</v>
      </c>
      <c r="G30" s="92">
        <v>12843947</v>
      </c>
      <c r="H30" s="92">
        <v>12418982</v>
      </c>
      <c r="I30" s="92">
        <v>11741915</v>
      </c>
      <c r="J30" s="92">
        <v>11134806</v>
      </c>
      <c r="K30" s="92">
        <v>10735410</v>
      </c>
      <c r="L30" s="92">
        <v>10679051</v>
      </c>
      <c r="M30" s="92">
        <v>10588179</v>
      </c>
      <c r="N30" s="92">
        <v>10594924</v>
      </c>
      <c r="O30" s="92">
        <v>8430769</v>
      </c>
      <c r="P30" s="92">
        <v>7833668</v>
      </c>
      <c r="Q30" s="92">
        <v>7841222</v>
      </c>
      <c r="R30" s="92">
        <v>7572288</v>
      </c>
      <c r="S30" s="92">
        <v>7425002</v>
      </c>
      <c r="T30" s="92">
        <v>7163745</v>
      </c>
    </row>
    <row r="31" spans="1:54" s="24" customFormat="1">
      <c r="A31" s="20"/>
      <c r="B31" s="20"/>
      <c r="C31" s="24" t="s">
        <v>206</v>
      </c>
      <c r="D31" s="83" t="str">
        <f ca="1">OFFSET('SNL Portfolio Mapping'!$B$5,MATCH('SNL Loans - SHUSA'!$C31,'SNL Portfolio Mapping'!$D$6:$D$46,0),)</f>
        <v>RRE</v>
      </c>
      <c r="E31" s="90">
        <v>5447722</v>
      </c>
      <c r="F31" s="90">
        <v>5502714</v>
      </c>
      <c r="G31" s="92">
        <v>5524942</v>
      </c>
      <c r="H31" s="92">
        <v>5491752</v>
      </c>
      <c r="I31" s="92">
        <v>5427969</v>
      </c>
      <c r="J31" s="92">
        <v>5414683</v>
      </c>
      <c r="K31" s="92">
        <v>5352347</v>
      </c>
      <c r="L31" s="92">
        <v>5333148</v>
      </c>
      <c r="M31" s="92">
        <v>5251242</v>
      </c>
      <c r="N31" s="92">
        <v>5276118</v>
      </c>
      <c r="O31" s="92">
        <v>5342905</v>
      </c>
      <c r="P31" s="92">
        <v>5372449</v>
      </c>
      <c r="Q31" s="92">
        <v>5369530</v>
      </c>
      <c r="R31" s="92">
        <v>5392716</v>
      </c>
      <c r="S31" s="92">
        <v>5436042</v>
      </c>
      <c r="T31" s="92">
        <v>5469835</v>
      </c>
    </row>
    <row r="32" spans="1:54" s="24" customFormat="1">
      <c r="A32" s="20"/>
      <c r="B32" s="20"/>
      <c r="C32" s="24" t="s">
        <v>207</v>
      </c>
      <c r="D32" s="83" t="str">
        <f ca="1">OFFSET('SNL Portfolio Mapping'!$B$5,MATCH('SNL Loans - SHUSA'!$C32,'SNL Portfolio Mapping'!$D$6:$D$46,0),)</f>
        <v>CRE</v>
      </c>
      <c r="E32" s="90">
        <v>6402</v>
      </c>
      <c r="F32" s="90">
        <v>6347</v>
      </c>
      <c r="G32" s="92">
        <v>6294</v>
      </c>
      <c r="H32" s="92">
        <v>5660</v>
      </c>
      <c r="I32" s="92">
        <v>5606</v>
      </c>
      <c r="J32" s="92">
        <v>5555</v>
      </c>
      <c r="K32" s="92">
        <v>5499</v>
      </c>
      <c r="L32" s="92">
        <v>5437</v>
      </c>
      <c r="M32" s="92">
        <v>2631</v>
      </c>
      <c r="N32" s="92">
        <v>2593</v>
      </c>
      <c r="O32" s="92">
        <v>2567</v>
      </c>
      <c r="P32" s="92">
        <v>1701</v>
      </c>
      <c r="Q32" s="92">
        <v>1676</v>
      </c>
      <c r="R32" s="92">
        <v>1652</v>
      </c>
      <c r="S32" s="92">
        <v>1625</v>
      </c>
      <c r="T32" s="92">
        <v>1597</v>
      </c>
    </row>
    <row r="33" spans="1:20" s="24" customFormat="1">
      <c r="A33" s="20"/>
      <c r="B33" s="20"/>
      <c r="C33" s="24" t="s">
        <v>208</v>
      </c>
      <c r="D33" s="83" t="str">
        <f ca="1">OFFSET('SNL Portfolio Mapping'!$B$5,MATCH('SNL Loans - SHUSA'!$C33,'SNL Portfolio Mapping'!$D$6:$D$46,0),)</f>
        <v>CRE</v>
      </c>
      <c r="E33" s="90">
        <v>2585482</v>
      </c>
      <c r="F33" s="90">
        <v>2639902</v>
      </c>
      <c r="G33" s="92">
        <v>2599984</v>
      </c>
      <c r="H33" s="92">
        <v>2587687</v>
      </c>
      <c r="I33" s="92">
        <v>2566160</v>
      </c>
      <c r="J33" s="92">
        <v>2494988</v>
      </c>
      <c r="K33" s="92">
        <v>2448569</v>
      </c>
      <c r="L33" s="92">
        <v>2351737</v>
      </c>
      <c r="M33" s="92">
        <v>2241157</v>
      </c>
      <c r="N33" s="92">
        <v>2160342</v>
      </c>
      <c r="O33" s="92">
        <v>2104221</v>
      </c>
      <c r="P33" s="92">
        <v>2073828</v>
      </c>
      <c r="Q33" s="92">
        <v>2066063</v>
      </c>
      <c r="R33" s="92">
        <v>2008535</v>
      </c>
      <c r="S33" s="92">
        <v>1914861</v>
      </c>
      <c r="T33" s="92">
        <v>1893868</v>
      </c>
    </row>
    <row r="34" spans="1:20" s="24" customFormat="1">
      <c r="A34" s="20"/>
      <c r="B34" s="20"/>
      <c r="C34" s="24" t="s">
        <v>209</v>
      </c>
      <c r="D34" s="83" t="str">
        <f ca="1">OFFSET('SNL Portfolio Mapping'!$B$5,MATCH('SNL Loans - SHUSA'!$C34,'SNL Portfolio Mapping'!$D$6:$D$46,0),)</f>
        <v>CRE</v>
      </c>
      <c r="E34" s="90">
        <v>6989328</v>
      </c>
      <c r="F34" s="90">
        <v>6852727</v>
      </c>
      <c r="G34" s="92">
        <v>6721325</v>
      </c>
      <c r="H34" s="92">
        <v>6539909</v>
      </c>
      <c r="I34" s="92">
        <v>6465284</v>
      </c>
      <c r="J34" s="92">
        <v>6185719</v>
      </c>
      <c r="K34" s="92">
        <v>5963073</v>
      </c>
      <c r="L34" s="92">
        <v>5863892</v>
      </c>
      <c r="M34" s="92">
        <v>5593356</v>
      </c>
      <c r="N34" s="92">
        <v>5701374</v>
      </c>
      <c r="O34" s="92">
        <v>5530077</v>
      </c>
      <c r="P34" s="92">
        <v>5409282</v>
      </c>
      <c r="Q34" s="92">
        <v>5375318</v>
      </c>
      <c r="R34" s="92">
        <v>5421722</v>
      </c>
      <c r="S34" s="92">
        <v>5075712</v>
      </c>
      <c r="T34" s="92">
        <v>5127053</v>
      </c>
    </row>
    <row r="35" spans="1:20" s="24" customFormat="1">
      <c r="A35" s="20"/>
      <c r="B35" s="20"/>
      <c r="C35" s="24" t="s">
        <v>210</v>
      </c>
      <c r="D35" s="83" t="str">
        <f ca="1">OFFSET('SNL Portfolio Mapping'!$B$5,MATCH('SNL Loans - SHUSA'!$C35,'SNL Portfolio Mapping'!$D$6:$D$46,0),)</f>
        <v>N/A</v>
      </c>
      <c r="E35" s="90">
        <v>9574810</v>
      </c>
      <c r="F35" s="90">
        <v>9492629</v>
      </c>
      <c r="G35" s="92">
        <v>9321309</v>
      </c>
      <c r="H35" s="92">
        <v>9127596</v>
      </c>
      <c r="I35" s="92">
        <v>9031444</v>
      </c>
      <c r="J35" s="92">
        <v>8680707</v>
      </c>
      <c r="K35" s="92">
        <v>8411642</v>
      </c>
      <c r="L35" s="92">
        <v>8215629</v>
      </c>
      <c r="M35" s="92">
        <v>7834513</v>
      </c>
      <c r="N35" s="92">
        <v>7861716</v>
      </c>
      <c r="O35" s="92">
        <v>7634298</v>
      </c>
      <c r="P35" s="92">
        <v>7483110</v>
      </c>
      <c r="Q35" s="92">
        <v>7441381</v>
      </c>
      <c r="R35" s="92">
        <v>7430257</v>
      </c>
      <c r="S35" s="92">
        <v>6990573</v>
      </c>
      <c r="T35" s="92">
        <v>7020921</v>
      </c>
    </row>
    <row r="36" spans="1:20" s="24" customFormat="1">
      <c r="A36" s="20"/>
      <c r="B36" s="20"/>
      <c r="C36" s="24" t="s">
        <v>211</v>
      </c>
      <c r="D36" s="83" t="str">
        <f ca="1">OFFSET('SNL Portfolio Mapping'!$B$5,MATCH('SNL Loans - SHUSA'!$C36,'SNL Portfolio Mapping'!$D$6:$D$46,0),)</f>
        <v>N/A</v>
      </c>
      <c r="E36" s="90">
        <v>9581212</v>
      </c>
      <c r="F36" s="90">
        <v>9498976</v>
      </c>
      <c r="G36" s="92">
        <v>9327603</v>
      </c>
      <c r="H36" s="92">
        <v>9133256</v>
      </c>
      <c r="I36" s="92">
        <v>9037050</v>
      </c>
      <c r="J36" s="92">
        <v>8686262</v>
      </c>
      <c r="K36" s="92">
        <v>8417141</v>
      </c>
      <c r="L36" s="92">
        <v>8221066</v>
      </c>
      <c r="M36" s="92">
        <v>7837144</v>
      </c>
      <c r="N36" s="92">
        <v>7864309</v>
      </c>
      <c r="O36" s="92">
        <v>7636865</v>
      </c>
      <c r="P36" s="92">
        <v>7484811</v>
      </c>
      <c r="Q36" s="92">
        <v>7443057</v>
      </c>
      <c r="R36" s="92">
        <v>7431909</v>
      </c>
      <c r="S36" s="92">
        <v>6992198</v>
      </c>
      <c r="T36" s="92">
        <v>7022518</v>
      </c>
    </row>
    <row r="37" spans="1:20" s="24" customFormat="1">
      <c r="A37" s="20"/>
      <c r="B37" s="20"/>
      <c r="C37" s="24" t="s">
        <v>212</v>
      </c>
      <c r="D37" s="83" t="str">
        <f ca="1">OFFSET('SNL Portfolio Mapping'!$B$5,MATCH('SNL Loans - SHUSA'!$C37,'SNL Portfolio Mapping'!$D$6:$D$46,0),)</f>
        <v>CRE</v>
      </c>
      <c r="E37" s="90">
        <v>7166014</v>
      </c>
      <c r="F37" s="90">
        <v>7085566</v>
      </c>
      <c r="G37" s="92">
        <v>7280598</v>
      </c>
      <c r="H37" s="92">
        <v>7512647</v>
      </c>
      <c r="I37" s="92">
        <v>7495120</v>
      </c>
      <c r="J37" s="92">
        <v>7480576</v>
      </c>
      <c r="K37" s="92">
        <v>8141287</v>
      </c>
      <c r="L37" s="92">
        <v>8219596</v>
      </c>
      <c r="M37" s="92">
        <v>9352339</v>
      </c>
      <c r="N37" s="92">
        <v>9241774</v>
      </c>
      <c r="O37" s="92">
        <v>8956566</v>
      </c>
      <c r="P37" s="92">
        <v>8670282</v>
      </c>
      <c r="Q37" s="92">
        <v>8508496</v>
      </c>
      <c r="R37" s="92">
        <v>8387108</v>
      </c>
      <c r="S37" s="92">
        <v>9573579</v>
      </c>
      <c r="T37" s="92">
        <v>9411560</v>
      </c>
    </row>
    <row r="38" spans="1:20" s="24" customFormat="1">
      <c r="A38" s="20"/>
      <c r="B38" s="20"/>
      <c r="C38" s="24" t="s">
        <v>213</v>
      </c>
      <c r="D38" s="83" t="str">
        <f ca="1">OFFSET('SNL Portfolio Mapping'!$B$5,MATCH('SNL Loans - SHUSA'!$C38,'SNL Portfolio Mapping'!$D$6:$D$46,0),)</f>
        <v>N/A</v>
      </c>
      <c r="E38" s="90">
        <v>16747226</v>
      </c>
      <c r="F38" s="90">
        <v>16584542</v>
      </c>
      <c r="G38" s="92">
        <v>16608201</v>
      </c>
      <c r="H38" s="92">
        <v>16645903</v>
      </c>
      <c r="I38" s="92">
        <v>16532170</v>
      </c>
      <c r="J38" s="92">
        <v>16166838</v>
      </c>
      <c r="K38" s="92">
        <v>16558428</v>
      </c>
      <c r="L38" s="92">
        <v>16440662</v>
      </c>
      <c r="M38" s="92">
        <v>17189483</v>
      </c>
      <c r="N38" s="92">
        <v>17106083</v>
      </c>
      <c r="O38" s="92">
        <v>16593431</v>
      </c>
      <c r="P38" s="92">
        <v>16155093</v>
      </c>
      <c r="Q38" s="92">
        <v>15951553</v>
      </c>
      <c r="R38" s="92">
        <v>15819017</v>
      </c>
      <c r="S38" s="92">
        <v>16565777</v>
      </c>
      <c r="T38" s="92">
        <v>16434078</v>
      </c>
    </row>
    <row r="39" spans="1:20" s="24" customFormat="1">
      <c r="A39" s="20"/>
      <c r="B39" s="20"/>
      <c r="C39" s="24" t="s">
        <v>214</v>
      </c>
      <c r="D39" s="83" t="str">
        <f ca="1">OFFSET('SNL Portfolio Mapping'!$B$5,MATCH('SNL Loans - SHUSA'!$C39,'SNL Portfolio Mapping'!$D$6:$D$46,0),)</f>
        <v>N/A</v>
      </c>
      <c r="E39" s="90">
        <v>36003516</v>
      </c>
      <c r="F39" s="90">
        <v>35801258</v>
      </c>
      <c r="G39" s="92">
        <v>35811610</v>
      </c>
      <c r="H39" s="92">
        <v>35435314</v>
      </c>
      <c r="I39" s="92">
        <v>34536218</v>
      </c>
      <c r="J39" s="92">
        <v>33607761</v>
      </c>
      <c r="K39" s="92">
        <v>33614664</v>
      </c>
      <c r="L39" s="92">
        <v>33458205</v>
      </c>
      <c r="M39" s="92">
        <v>34063867</v>
      </c>
      <c r="N39" s="92">
        <v>33898830</v>
      </c>
      <c r="O39" s="92">
        <v>31308253</v>
      </c>
      <c r="P39" s="92">
        <v>30537538</v>
      </c>
      <c r="Q39" s="92">
        <v>30459560</v>
      </c>
      <c r="R39" s="92">
        <v>30138093</v>
      </c>
      <c r="S39" s="92">
        <v>30896019</v>
      </c>
      <c r="T39" s="92">
        <v>30732695</v>
      </c>
    </row>
    <row r="40" spans="1:20" s="24" customFormat="1">
      <c r="A40" s="20"/>
      <c r="B40" s="20"/>
      <c r="C40" s="24" t="s">
        <v>215</v>
      </c>
      <c r="D40" s="83" t="str">
        <f ca="1">OFFSET('SNL Portfolio Mapping'!$B$5,MATCH('SNL Loans - SHUSA'!$C40,'SNL Portfolio Mapping'!$D$6:$D$46,0),)</f>
        <v>C&amp;I</v>
      </c>
      <c r="E40" s="90">
        <v>10641476</v>
      </c>
      <c r="F40" s="90">
        <v>11576463</v>
      </c>
      <c r="G40" s="92">
        <v>11813183</v>
      </c>
      <c r="H40" s="92">
        <v>12491995</v>
      </c>
      <c r="I40" s="92">
        <v>12966407</v>
      </c>
      <c r="J40" s="92">
        <v>12797129</v>
      </c>
      <c r="K40" s="92">
        <v>12692036</v>
      </c>
      <c r="L40" s="92">
        <v>13005301</v>
      </c>
      <c r="M40" s="92">
        <v>14453632</v>
      </c>
      <c r="N40" s="92">
        <v>14972265</v>
      </c>
      <c r="O40" s="92">
        <v>16053160</v>
      </c>
      <c r="P40" s="92">
        <v>16854331</v>
      </c>
      <c r="Q40" s="92">
        <v>18350893</v>
      </c>
      <c r="R40" s="92">
        <v>18912509</v>
      </c>
      <c r="S40" s="92">
        <v>18939578</v>
      </c>
      <c r="T40" s="92">
        <v>19524453</v>
      </c>
    </row>
    <row r="41" spans="1:20" s="24" customFormat="1">
      <c r="A41" s="20"/>
      <c r="B41" s="20"/>
      <c r="C41" s="24" t="s">
        <v>216</v>
      </c>
      <c r="D41" s="83" t="str">
        <f ca="1">OFFSET('SNL Portfolio Mapping'!$B$5,MATCH('SNL Loans - SHUSA'!$C41,'SNL Portfolio Mapping'!$D$6:$D$46,0),)</f>
        <v>Other Consumer Loans (Excl Auto)</v>
      </c>
      <c r="E41" s="90">
        <v>182315</v>
      </c>
      <c r="F41" s="90">
        <v>189498</v>
      </c>
      <c r="G41" s="92">
        <v>195551</v>
      </c>
      <c r="H41" s="92">
        <v>214542</v>
      </c>
      <c r="I41" s="92">
        <v>201994</v>
      </c>
      <c r="J41" s="92">
        <v>199726</v>
      </c>
      <c r="K41" s="92">
        <v>207818</v>
      </c>
      <c r="L41" s="92">
        <v>215444</v>
      </c>
      <c r="M41" s="92">
        <v>213653</v>
      </c>
      <c r="N41" s="92">
        <v>234114</v>
      </c>
      <c r="O41" s="92">
        <v>251615</v>
      </c>
      <c r="P41" s="92">
        <v>276188</v>
      </c>
      <c r="Q41" s="92">
        <v>280772</v>
      </c>
      <c r="R41" s="92">
        <v>302568</v>
      </c>
      <c r="S41" s="92">
        <v>307278</v>
      </c>
      <c r="T41" s="92">
        <v>326097</v>
      </c>
    </row>
    <row r="42" spans="1:20" s="24" customFormat="1">
      <c r="A42" s="20"/>
      <c r="B42" s="20"/>
      <c r="C42" s="24" t="s">
        <v>217</v>
      </c>
      <c r="D42" s="83" t="str">
        <f ca="1">OFFSET('SNL Portfolio Mapping'!$B$5,MATCH('SNL Loans - SHUSA'!$C42,'SNL Portfolio Mapping'!$D$6:$D$46,0),)</f>
        <v>Other Consumer Loans (Excl Auto)</v>
      </c>
      <c r="E42" s="90">
        <v>0</v>
      </c>
      <c r="F42" s="90">
        <v>0</v>
      </c>
      <c r="G42" s="92">
        <v>0</v>
      </c>
      <c r="H42" s="92">
        <v>0</v>
      </c>
      <c r="I42" s="92">
        <v>191893</v>
      </c>
      <c r="J42" s="92">
        <v>198496</v>
      </c>
      <c r="K42" s="92">
        <v>212770</v>
      </c>
      <c r="L42" s="92">
        <v>222596</v>
      </c>
      <c r="M42" s="92">
        <v>1054274</v>
      </c>
      <c r="N42" s="92">
        <v>1164244</v>
      </c>
      <c r="O42" s="92">
        <v>1215560</v>
      </c>
      <c r="P42" s="92">
        <v>1532004</v>
      </c>
      <c r="Q42" s="92">
        <v>1459106</v>
      </c>
      <c r="R42" s="92">
        <v>1505394</v>
      </c>
      <c r="S42" s="92">
        <v>1117192</v>
      </c>
      <c r="T42" s="92">
        <v>1303100</v>
      </c>
    </row>
    <row r="43" spans="1:20" s="24" customFormat="1">
      <c r="A43" s="20"/>
      <c r="B43" s="20"/>
      <c r="C43" s="24" t="s">
        <v>218</v>
      </c>
      <c r="D43" s="83" t="str">
        <f ca="1">OFFSET('SNL Portfolio Mapping'!$B$5,MATCH('SNL Loans - SHUSA'!$C43,'SNL Portfolio Mapping'!$D$6:$D$46,0),)</f>
        <v>Consumer Auto</v>
      </c>
      <c r="E43" s="90">
        <v>639199</v>
      </c>
      <c r="F43" s="90">
        <v>507282</v>
      </c>
      <c r="G43" s="92">
        <v>388011</v>
      </c>
      <c r="H43" s="92">
        <v>301870</v>
      </c>
      <c r="I43" s="92">
        <v>222592</v>
      </c>
      <c r="J43" s="92">
        <v>166586</v>
      </c>
      <c r="K43" s="92">
        <v>121714</v>
      </c>
      <c r="L43" s="92">
        <v>82887</v>
      </c>
      <c r="M43" s="92">
        <v>21067892</v>
      </c>
      <c r="N43" s="92">
        <v>21692465</v>
      </c>
      <c r="O43" s="92">
        <v>21816674</v>
      </c>
      <c r="P43" s="92">
        <v>22383317</v>
      </c>
      <c r="Q43" s="92">
        <v>24260910</v>
      </c>
      <c r="R43" s="92">
        <v>25270006</v>
      </c>
      <c r="S43" s="92">
        <v>25311000</v>
      </c>
      <c r="T43" s="92">
        <v>25627645</v>
      </c>
    </row>
    <row r="44" spans="1:20" s="24" customFormat="1">
      <c r="A44" s="20"/>
      <c r="B44" s="20"/>
      <c r="C44" s="24" t="s">
        <v>219</v>
      </c>
      <c r="D44" s="83" t="str">
        <f ca="1">OFFSET('SNL Portfolio Mapping'!$B$5,MATCH('SNL Loans - SHUSA'!$C44,'SNL Portfolio Mapping'!$D$6:$D$46,0),)</f>
        <v>Other Consumer Loans (Excl Auto)</v>
      </c>
      <c r="E44" s="90">
        <v>2199976</v>
      </c>
      <c r="F44" s="90">
        <v>2104186</v>
      </c>
      <c r="G44" s="92">
        <v>1997547</v>
      </c>
      <c r="H44" s="92">
        <v>1918133</v>
      </c>
      <c r="I44" s="92">
        <v>1632040</v>
      </c>
      <c r="J44" s="92">
        <v>1540947</v>
      </c>
      <c r="K44" s="92">
        <v>1452734</v>
      </c>
      <c r="L44" s="92">
        <v>1386086</v>
      </c>
      <c r="M44" s="92">
        <v>1855093</v>
      </c>
      <c r="N44" s="92">
        <v>1929286</v>
      </c>
      <c r="O44" s="92">
        <v>2048281</v>
      </c>
      <c r="P44" s="92">
        <v>2199125</v>
      </c>
      <c r="Q44" s="92">
        <v>2196837</v>
      </c>
      <c r="R44" s="92">
        <v>2224354</v>
      </c>
      <c r="S44" s="92">
        <v>2188774</v>
      </c>
      <c r="T44" s="92">
        <v>2054389</v>
      </c>
    </row>
    <row r="45" spans="1:20" s="24" customFormat="1">
      <c r="A45" s="20"/>
      <c r="B45" s="20"/>
      <c r="C45" s="24" t="s">
        <v>220</v>
      </c>
      <c r="D45" s="83" t="str">
        <f ca="1">OFFSET('SNL Portfolio Mapping'!$B$5,MATCH('SNL Loans - SHUSA'!$C45,'SNL Portfolio Mapping'!$D$6:$D$46,0),)</f>
        <v>N/A</v>
      </c>
      <c r="E45" s="90">
        <v>2839175</v>
      </c>
      <c r="F45" s="90">
        <v>2611468</v>
      </c>
      <c r="G45" s="92">
        <v>2385558</v>
      </c>
      <c r="H45" s="92">
        <v>2220003</v>
      </c>
      <c r="I45" s="92">
        <v>1854632</v>
      </c>
      <c r="J45" s="92">
        <v>1707533</v>
      </c>
      <c r="K45" s="92">
        <v>1574448</v>
      </c>
      <c r="L45" s="92">
        <v>1468973</v>
      </c>
      <c r="M45" s="92">
        <v>22922985</v>
      </c>
      <c r="N45" s="92">
        <v>23621751</v>
      </c>
      <c r="O45" s="92">
        <v>23864955</v>
      </c>
      <c r="P45" s="92">
        <v>24582442</v>
      </c>
      <c r="Q45" s="92">
        <v>26457747</v>
      </c>
      <c r="R45" s="92">
        <v>27494360</v>
      </c>
      <c r="S45" s="92">
        <v>27499774</v>
      </c>
      <c r="T45" s="92">
        <v>27682034</v>
      </c>
    </row>
    <row r="46" spans="1:20" s="24" customFormat="1">
      <c r="A46" s="20"/>
      <c r="B46" s="20"/>
      <c r="C46" s="24" t="s">
        <v>221</v>
      </c>
      <c r="D46" s="83" t="str">
        <f ca="1">OFFSET('SNL Portfolio Mapping'!$B$5,MATCH('SNL Loans - SHUSA'!$C46,'SNL Portfolio Mapping'!$D$6:$D$46,0),)</f>
        <v>N/A</v>
      </c>
      <c r="E46" s="90">
        <v>2839175</v>
      </c>
      <c r="F46" s="90">
        <v>2611468</v>
      </c>
      <c r="G46" s="92">
        <v>2385558</v>
      </c>
      <c r="H46" s="92">
        <v>2220003</v>
      </c>
      <c r="I46" s="92">
        <v>2046525</v>
      </c>
      <c r="J46" s="92">
        <v>1906029</v>
      </c>
      <c r="K46" s="92">
        <v>1787218</v>
      </c>
      <c r="L46" s="92">
        <v>1691569</v>
      </c>
      <c r="M46" s="92">
        <v>23977259</v>
      </c>
      <c r="N46" s="92">
        <v>24785995</v>
      </c>
      <c r="O46" s="92">
        <v>25080515</v>
      </c>
      <c r="P46" s="92">
        <v>26114446</v>
      </c>
      <c r="Q46" s="92">
        <v>27916853</v>
      </c>
      <c r="R46" s="92">
        <v>28999754</v>
      </c>
      <c r="S46" s="92">
        <v>28616966</v>
      </c>
      <c r="T46" s="92">
        <v>28985134</v>
      </c>
    </row>
    <row r="47" spans="1:20" s="24" customFormat="1">
      <c r="A47" s="20"/>
      <c r="B47" s="20"/>
      <c r="C47" s="24" t="s">
        <v>222</v>
      </c>
      <c r="D47" s="83" t="str">
        <f ca="1">OFFSET('SNL Portfolio Mapping'!$B$5,MATCH('SNL Loans - SHUSA'!$C47,'SNL Portfolio Mapping'!$D$6:$D$46,0),)</f>
        <v>N/A</v>
      </c>
      <c r="E47" s="90">
        <v>3021490</v>
      </c>
      <c r="F47" s="90">
        <v>2800966</v>
      </c>
      <c r="G47" s="92">
        <v>2581109</v>
      </c>
      <c r="H47" s="92">
        <v>2434545</v>
      </c>
      <c r="I47" s="92">
        <v>2248519</v>
      </c>
      <c r="J47" s="92">
        <v>2105755</v>
      </c>
      <c r="K47" s="92">
        <v>1995036</v>
      </c>
      <c r="L47" s="92">
        <v>1907013</v>
      </c>
      <c r="M47" s="92">
        <v>24190912</v>
      </c>
      <c r="N47" s="92">
        <v>25020109</v>
      </c>
      <c r="O47" s="92">
        <v>25332130</v>
      </c>
      <c r="P47" s="92">
        <v>26390634</v>
      </c>
      <c r="Q47" s="92">
        <v>28197625</v>
      </c>
      <c r="R47" s="92">
        <v>29302322</v>
      </c>
      <c r="S47" s="92">
        <v>28924244</v>
      </c>
      <c r="T47" s="92">
        <v>29311231</v>
      </c>
    </row>
    <row r="48" spans="1:20" s="24" customFormat="1">
      <c r="A48" s="20"/>
      <c r="B48" s="20"/>
      <c r="C48" s="24" t="s">
        <v>223</v>
      </c>
      <c r="D48" s="83" t="str">
        <f ca="1">OFFSET('SNL Portfolio Mapping'!$B$5,MATCH('SNL Loans - SHUSA'!$C48,'SNL Portfolio Mapping'!$D$6:$D$46,0),)</f>
        <v>Other Loans</v>
      </c>
      <c r="E48" s="90">
        <v>132208</v>
      </c>
      <c r="F48" s="90">
        <v>131964</v>
      </c>
      <c r="G48" s="92">
        <v>80022</v>
      </c>
      <c r="H48" s="92">
        <v>1990</v>
      </c>
      <c r="I48" s="92">
        <v>1735</v>
      </c>
      <c r="J48" s="92">
        <v>2317</v>
      </c>
      <c r="K48" s="92">
        <v>2290</v>
      </c>
      <c r="L48" s="92">
        <v>2387</v>
      </c>
      <c r="M48" s="92">
        <v>2799</v>
      </c>
      <c r="N48" s="92">
        <v>2179</v>
      </c>
      <c r="O48" s="92">
        <v>2156</v>
      </c>
      <c r="P48" s="92">
        <v>990</v>
      </c>
      <c r="Q48" s="92">
        <v>897</v>
      </c>
      <c r="R48" s="92">
        <v>933</v>
      </c>
      <c r="S48" s="92">
        <v>967</v>
      </c>
      <c r="T48" s="92">
        <v>980</v>
      </c>
    </row>
    <row r="49" spans="1:20" s="24" customFormat="1">
      <c r="A49" s="20"/>
      <c r="B49" s="20"/>
      <c r="C49" s="24" t="s">
        <v>224</v>
      </c>
      <c r="D49" s="83" t="str">
        <f ca="1">OFFSET('SNL Portfolio Mapping'!$B$5,MATCH('SNL Loans - SHUSA'!$C49,'SNL Portfolio Mapping'!$D$6:$D$46,0),)</f>
        <v>N/A</v>
      </c>
      <c r="E49" s="90">
        <v>13795174</v>
      </c>
      <c r="F49" s="90">
        <v>14509393</v>
      </c>
      <c r="G49" s="92">
        <v>14474314</v>
      </c>
      <c r="H49" s="92">
        <v>14928530</v>
      </c>
      <c r="I49" s="92">
        <v>15216661</v>
      </c>
      <c r="J49" s="92">
        <v>14905201</v>
      </c>
      <c r="K49" s="92">
        <v>14689362</v>
      </c>
      <c r="L49" s="92">
        <v>14914701</v>
      </c>
      <c r="M49" s="92">
        <v>38647343</v>
      </c>
      <c r="N49" s="92">
        <v>39994553</v>
      </c>
      <c r="O49" s="92">
        <v>41387446</v>
      </c>
      <c r="P49" s="92">
        <v>43245955</v>
      </c>
      <c r="Q49" s="92">
        <v>46549415</v>
      </c>
      <c r="R49" s="92">
        <v>48215764</v>
      </c>
      <c r="S49" s="92">
        <v>47864789</v>
      </c>
      <c r="T49" s="92">
        <v>48836664</v>
      </c>
    </row>
    <row r="50" spans="1:20" s="24" customFormat="1">
      <c r="A50" s="20"/>
      <c r="B50" s="20"/>
      <c r="C50" s="24" t="s">
        <v>225</v>
      </c>
      <c r="D50" s="83" t="str">
        <f ca="1">OFFSET('SNL Portfolio Mapping'!$B$5,MATCH('SNL Loans - SHUSA'!$C50,'SNL Portfolio Mapping'!$D$6:$D$46,0),)</f>
        <v>Other Loans</v>
      </c>
      <c r="E50" s="90">
        <v>0</v>
      </c>
      <c r="F50" s="90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79500</v>
      </c>
      <c r="P50" s="92">
        <v>85000</v>
      </c>
      <c r="Q50" s="92">
        <v>100000</v>
      </c>
      <c r="R50" s="92">
        <v>75000</v>
      </c>
      <c r="S50" s="92">
        <v>50000</v>
      </c>
      <c r="T50" s="92">
        <v>75000</v>
      </c>
    </row>
    <row r="51" spans="1:20" s="24" customFormat="1">
      <c r="A51" s="20"/>
      <c r="B51" s="20"/>
      <c r="C51" s="24" t="s">
        <v>226</v>
      </c>
      <c r="D51" s="83" t="str">
        <f ca="1">OFFSET('SNL Portfolio Mapping'!$B$5,MATCH('SNL Loans - SHUSA'!$C51,'SNL Portfolio Mapping'!$D$6:$D$46,0),)</f>
        <v>Other Loans</v>
      </c>
      <c r="E51" s="90">
        <v>0</v>
      </c>
      <c r="F51" s="90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50000</v>
      </c>
      <c r="O51" s="92">
        <v>49983</v>
      </c>
      <c r="P51" s="92">
        <v>49993</v>
      </c>
      <c r="Q51" s="92">
        <v>50000</v>
      </c>
      <c r="R51" s="92">
        <v>48649</v>
      </c>
      <c r="S51" s="92">
        <v>47297</v>
      </c>
      <c r="T51" s="92">
        <v>45946</v>
      </c>
    </row>
    <row r="52" spans="1:20" s="24" customFormat="1">
      <c r="A52" s="20"/>
      <c r="B52" s="20"/>
      <c r="C52" s="24" t="s">
        <v>227</v>
      </c>
      <c r="D52" s="83" t="str">
        <f ca="1">OFFSET('SNL Portfolio Mapping'!$B$5,MATCH('SNL Loans - SHUSA'!$C52,'SNL Portfolio Mapping'!$D$6:$D$46,0),)</f>
        <v>Other Loans</v>
      </c>
      <c r="E52" s="90">
        <v>1662478</v>
      </c>
      <c r="F52" s="90">
        <v>1730089</v>
      </c>
      <c r="G52" s="92">
        <v>1820739</v>
      </c>
      <c r="H52" s="92">
        <v>1923570</v>
      </c>
      <c r="I52" s="92">
        <v>1711364</v>
      </c>
      <c r="J52" s="92">
        <v>838522</v>
      </c>
      <c r="K52" s="92">
        <v>593785</v>
      </c>
      <c r="L52" s="92">
        <v>645978</v>
      </c>
      <c r="M52" s="92">
        <v>577188</v>
      </c>
      <c r="N52" s="92">
        <v>871062</v>
      </c>
      <c r="O52" s="92">
        <v>838277</v>
      </c>
      <c r="P52" s="92">
        <v>1126394</v>
      </c>
      <c r="Q52" s="92">
        <v>1388524</v>
      </c>
      <c r="R52" s="92">
        <v>1490781</v>
      </c>
      <c r="S52" s="92">
        <v>1396426</v>
      </c>
      <c r="T52" s="92">
        <v>1386999</v>
      </c>
    </row>
    <row r="53" spans="1:20" s="24" customFormat="1">
      <c r="A53" s="20"/>
      <c r="B53" s="20"/>
      <c r="C53" s="24" t="s">
        <v>228</v>
      </c>
      <c r="D53" s="83" t="str">
        <f ca="1">OFFSET('SNL Portfolio Mapping'!$B$5,MATCH('SNL Loans - SHUSA'!$C53,'SNL Portfolio Mapping'!$D$6:$D$46,0),)</f>
        <v>N/A</v>
      </c>
      <c r="E53" s="90">
        <v>1794686</v>
      </c>
      <c r="F53" s="90">
        <v>1862053</v>
      </c>
      <c r="G53" s="92">
        <v>1900761</v>
      </c>
      <c r="H53" s="92">
        <v>1925560</v>
      </c>
      <c r="I53" s="92">
        <v>1713099</v>
      </c>
      <c r="J53" s="92">
        <v>840839</v>
      </c>
      <c r="K53" s="92">
        <v>596075</v>
      </c>
      <c r="L53" s="92">
        <v>648365</v>
      </c>
      <c r="M53" s="92">
        <v>579987</v>
      </c>
      <c r="N53" s="92">
        <v>873241</v>
      </c>
      <c r="O53" s="92">
        <v>840433</v>
      </c>
      <c r="P53" s="92">
        <v>1127384</v>
      </c>
      <c r="Q53" s="92">
        <v>1389421</v>
      </c>
      <c r="R53" s="92">
        <v>1491714</v>
      </c>
      <c r="S53" s="92">
        <v>1397393</v>
      </c>
      <c r="T53" s="92">
        <v>1387979</v>
      </c>
    </row>
    <row r="54" spans="1:20" s="24" customFormat="1">
      <c r="A54" s="20"/>
      <c r="B54" s="20"/>
      <c r="C54" s="24" t="s">
        <v>229</v>
      </c>
      <c r="D54" s="83" t="str">
        <f ca="1">OFFSET('SNL Portfolio Mapping'!$B$5,MATCH('SNL Loans - SHUSA'!$C54,'SNL Portfolio Mapping'!$D$6:$D$46,0),)</f>
        <v>Leases</v>
      </c>
      <c r="E54" s="90">
        <v>820997</v>
      </c>
      <c r="F54" s="90">
        <v>881728</v>
      </c>
      <c r="G54" s="92">
        <v>857727</v>
      </c>
      <c r="H54" s="92">
        <v>944939</v>
      </c>
      <c r="I54" s="92">
        <v>959839</v>
      </c>
      <c r="J54" s="92">
        <v>1001111</v>
      </c>
      <c r="K54" s="92">
        <v>1008070</v>
      </c>
      <c r="L54" s="92">
        <v>1031742</v>
      </c>
      <c r="M54" s="92">
        <v>1024678</v>
      </c>
      <c r="N54" s="92">
        <v>1113850</v>
      </c>
      <c r="O54" s="92">
        <v>1140417</v>
      </c>
      <c r="P54" s="92">
        <v>1247933</v>
      </c>
      <c r="Q54" s="92">
        <v>1334561</v>
      </c>
      <c r="R54" s="92">
        <v>1402299</v>
      </c>
      <c r="S54" s="92">
        <v>1445898</v>
      </c>
      <c r="T54" s="92">
        <v>1643714</v>
      </c>
    </row>
    <row r="55" spans="1:20" s="24" customFormat="1">
      <c r="A55" s="20"/>
      <c r="B55" s="20"/>
      <c r="C55" s="24" t="s">
        <v>230</v>
      </c>
      <c r="D55" s="83" t="str">
        <f ca="1">OFFSET('SNL Portfolio Mapping'!$B$5,MATCH('SNL Loans - SHUSA'!$C55,'SNL Portfolio Mapping'!$D$6:$D$46,0),)</f>
        <v>N/A</v>
      </c>
      <c r="E55" s="90">
        <v>16278649</v>
      </c>
      <c r="F55" s="90">
        <v>17121210</v>
      </c>
      <c r="G55" s="92">
        <v>17152780</v>
      </c>
      <c r="H55" s="92">
        <v>17797039</v>
      </c>
      <c r="I55" s="92">
        <v>17887864</v>
      </c>
      <c r="J55" s="92">
        <v>16744834</v>
      </c>
      <c r="K55" s="92">
        <v>16291217</v>
      </c>
      <c r="L55" s="92">
        <v>16592421</v>
      </c>
      <c r="M55" s="92">
        <v>40249209</v>
      </c>
      <c r="N55" s="92">
        <v>42029465</v>
      </c>
      <c r="O55" s="92">
        <v>43495623</v>
      </c>
      <c r="P55" s="92">
        <v>45755275</v>
      </c>
      <c r="Q55" s="92">
        <v>49422500</v>
      </c>
      <c r="R55" s="92">
        <v>51232493</v>
      </c>
      <c r="S55" s="92">
        <v>50804410</v>
      </c>
      <c r="T55" s="92">
        <v>51988323</v>
      </c>
    </row>
    <row r="56" spans="1:20" s="24" customFormat="1">
      <c r="A56" s="20"/>
      <c r="B56" s="20"/>
      <c r="C56" s="24" t="s">
        <v>231</v>
      </c>
      <c r="D56" s="83" t="str">
        <f ca="1">OFFSET('SNL Portfolio Mapping'!$B$5,MATCH('SNL Loans - SHUSA'!$C56,'SNL Portfolio Mapping'!$D$6:$D$46,0),)</f>
        <v>N/A</v>
      </c>
      <c r="E56" s="90">
        <v>52282165</v>
      </c>
      <c r="F56" s="90">
        <v>52922468</v>
      </c>
      <c r="G56" s="92">
        <v>52964390</v>
      </c>
      <c r="H56" s="92">
        <v>53232353</v>
      </c>
      <c r="I56" s="92">
        <v>52424082</v>
      </c>
      <c r="J56" s="92">
        <v>50352595</v>
      </c>
      <c r="K56" s="92">
        <v>49905881</v>
      </c>
      <c r="L56" s="92">
        <v>50050626</v>
      </c>
      <c r="M56" s="92">
        <v>74313076</v>
      </c>
      <c r="N56" s="92">
        <v>75928295</v>
      </c>
      <c r="O56" s="92">
        <v>74803876</v>
      </c>
      <c r="P56" s="92">
        <v>76292813</v>
      </c>
      <c r="Q56" s="92">
        <v>79882060</v>
      </c>
      <c r="R56" s="92">
        <v>81370586</v>
      </c>
      <c r="S56" s="92">
        <v>81700429</v>
      </c>
      <c r="T56" s="92">
        <v>82721018</v>
      </c>
    </row>
    <row r="57" spans="1:20" s="24" customFormat="1">
      <c r="A57" s="20"/>
      <c r="B57" s="20"/>
      <c r="C57" s="24" t="s">
        <v>232</v>
      </c>
      <c r="D57" s="83" t="str">
        <f ca="1">OFFSET('SNL Portfolio Mapping'!$B$5,MATCH('SNL Loans - SHUSA'!$C57,'SNL Portfolio Mapping'!$D$6:$D$46,0),)</f>
        <v>N/A</v>
      </c>
      <c r="E57" s="90">
        <v>52282165</v>
      </c>
      <c r="F57" s="90">
        <v>52922468</v>
      </c>
      <c r="G57" s="92">
        <v>52964390</v>
      </c>
      <c r="H57" s="92">
        <v>53232353</v>
      </c>
      <c r="I57" s="92">
        <v>52424082</v>
      </c>
      <c r="J57" s="92">
        <v>50352595</v>
      </c>
      <c r="K57" s="92">
        <v>49905881</v>
      </c>
      <c r="L57" s="92">
        <v>50050626</v>
      </c>
      <c r="M57" s="92">
        <v>74313076</v>
      </c>
      <c r="N57" s="92">
        <v>75928295</v>
      </c>
      <c r="O57" s="92">
        <v>74803876</v>
      </c>
      <c r="P57" s="92">
        <v>76292813</v>
      </c>
      <c r="Q57" s="92">
        <v>79882060</v>
      </c>
      <c r="R57" s="92">
        <v>81370586</v>
      </c>
      <c r="S57" s="92">
        <v>81700429</v>
      </c>
      <c r="T57" s="92">
        <v>82721018</v>
      </c>
    </row>
    <row r="58" spans="1:20" s="24" customFormat="1">
      <c r="A58" s="20"/>
      <c r="B58" s="20"/>
      <c r="C58" s="24" t="s">
        <v>233</v>
      </c>
      <c r="D58" s="83" t="str">
        <f ca="1">OFFSET('SNL Portfolio Mapping'!$B$5,MATCH('SNL Loans - SHUSA'!$C58,'SNL Portfolio Mapping'!$D$6:$D$46,0),)</f>
        <v>N/A</v>
      </c>
      <c r="E58" s="90">
        <v>1082014</v>
      </c>
      <c r="F58" s="90">
        <v>1055501</v>
      </c>
      <c r="G58" s="92">
        <v>980121</v>
      </c>
      <c r="H58" s="92">
        <v>1013469</v>
      </c>
      <c r="I58" s="92">
        <v>971092</v>
      </c>
      <c r="J58" s="92">
        <v>924862</v>
      </c>
      <c r="K58" s="92">
        <v>875971</v>
      </c>
      <c r="L58" s="92">
        <v>834337</v>
      </c>
      <c r="M58" s="92">
        <v>1110592</v>
      </c>
      <c r="N58" s="92">
        <v>1425856</v>
      </c>
      <c r="O58" s="92">
        <v>1805389</v>
      </c>
      <c r="P58" s="92">
        <v>2108817</v>
      </c>
      <c r="Q58" s="92">
        <v>2493240</v>
      </c>
      <c r="R58" s="92">
        <v>3070458</v>
      </c>
      <c r="S58" s="92">
        <v>2912346</v>
      </c>
      <c r="T58" s="92">
        <v>3192750</v>
      </c>
    </row>
    <row r="59" spans="1:20" s="24" customFormat="1">
      <c r="A59" s="20"/>
      <c r="B59" s="20"/>
      <c r="C59" s="24" t="s">
        <v>234</v>
      </c>
      <c r="D59" s="83" t="str">
        <f ca="1">OFFSET('SNL Portfolio Mapping'!$B$5,MATCH('SNL Loans - SHUSA'!$C59,'SNL Portfolio Mapping'!$D$6:$D$46,0),)</f>
        <v>N/A</v>
      </c>
      <c r="E59" s="90">
        <v>51200151</v>
      </c>
      <c r="F59" s="90">
        <v>51866967</v>
      </c>
      <c r="G59" s="92">
        <v>51984269</v>
      </c>
      <c r="H59" s="92">
        <v>52218884</v>
      </c>
      <c r="I59" s="92">
        <v>51452990</v>
      </c>
      <c r="J59" s="92">
        <v>49427733</v>
      </c>
      <c r="K59" s="92">
        <v>49029910</v>
      </c>
      <c r="L59" s="92">
        <v>49216289</v>
      </c>
      <c r="M59" s="92">
        <v>73202484</v>
      </c>
      <c r="N59" s="92">
        <v>74502439</v>
      </c>
      <c r="O59" s="92">
        <v>72998487</v>
      </c>
      <c r="P59" s="92">
        <v>74183996</v>
      </c>
      <c r="Q59" s="92">
        <v>77388820</v>
      </c>
      <c r="R59" s="92">
        <v>78300128</v>
      </c>
      <c r="S59" s="92">
        <v>78788083</v>
      </c>
      <c r="T59" s="92">
        <v>79528268</v>
      </c>
    </row>
    <row r="60" spans="1:20" s="24" customFormat="1">
      <c r="A60" s="20"/>
      <c r="B60" s="20"/>
      <c r="C60" s="24" t="s">
        <v>235</v>
      </c>
      <c r="D60" s="83" t="str">
        <f ca="1">OFFSET('SNL Portfolio Mapping'!$B$5,MATCH('SNL Loans - SHUSA'!$C60,'SNL Portfolio Mapping'!$D$6:$D$46,0),)</f>
        <v>N/A</v>
      </c>
      <c r="E60" s="90">
        <v>184642</v>
      </c>
      <c r="F60" s="90">
        <v>429443</v>
      </c>
      <c r="G60" s="92">
        <v>772088</v>
      </c>
      <c r="H60" s="92">
        <v>843442</v>
      </c>
      <c r="I60" s="92">
        <v>671023</v>
      </c>
      <c r="J60" s="92">
        <v>454262</v>
      </c>
      <c r="K60" s="92">
        <v>171612</v>
      </c>
      <c r="L60" s="92">
        <v>128949</v>
      </c>
      <c r="M60" s="92">
        <v>250461</v>
      </c>
      <c r="N60" s="92">
        <v>290407</v>
      </c>
      <c r="O60" s="92">
        <v>277058</v>
      </c>
      <c r="P60" s="92">
        <v>260252</v>
      </c>
      <c r="Q60" s="92">
        <v>1361895</v>
      </c>
      <c r="R60" s="92">
        <v>1886090</v>
      </c>
      <c r="S60" s="92">
        <v>2990708</v>
      </c>
      <c r="T60" s="92">
        <v>3191762</v>
      </c>
    </row>
    <row r="61" spans="1:20" s="24" customFormat="1">
      <c r="A61" s="20"/>
      <c r="B61" s="20"/>
      <c r="C61" s="24" t="s">
        <v>236</v>
      </c>
      <c r="D61" s="83" t="str">
        <f ca="1">OFFSET('SNL Portfolio Mapping'!$B$5,MATCH('SNL Loans - SHUSA'!$C61,'SNL Portfolio Mapping'!$D$6:$D$46,0),)</f>
        <v>N/A</v>
      </c>
      <c r="E61" s="90">
        <v>52097523</v>
      </c>
      <c r="F61" s="90">
        <v>52493025</v>
      </c>
      <c r="G61" s="92">
        <v>52192302</v>
      </c>
      <c r="H61" s="92">
        <v>52388911</v>
      </c>
      <c r="I61" s="92">
        <v>51753059</v>
      </c>
      <c r="J61" s="92">
        <v>49898333</v>
      </c>
      <c r="K61" s="92">
        <v>49734269</v>
      </c>
      <c r="L61" s="92">
        <v>49921677</v>
      </c>
      <c r="M61" s="92">
        <v>74062615</v>
      </c>
      <c r="N61" s="92">
        <v>75637888</v>
      </c>
      <c r="O61" s="92">
        <v>74526818</v>
      </c>
      <c r="P61" s="92">
        <v>76032561</v>
      </c>
      <c r="Q61" s="92">
        <v>78520165</v>
      </c>
      <c r="R61" s="92">
        <v>79484496</v>
      </c>
      <c r="S61" s="92">
        <v>78709721</v>
      </c>
      <c r="T61" s="92">
        <v>79529256</v>
      </c>
    </row>
    <row r="62" spans="1:20" s="24" customFormat="1">
      <c r="A62" s="20"/>
      <c r="B62" s="20"/>
      <c r="C62" s="24" t="s">
        <v>237</v>
      </c>
      <c r="D62" s="83" t="str">
        <f ca="1">OFFSET('SNL Portfolio Mapping'!$B$5,MATCH('SNL Loans - SHUSA'!$C62,'SNL Portfolio Mapping'!$D$6:$D$46,0),)</f>
        <v>N/A</v>
      </c>
      <c r="E62" s="90">
        <v>51015509</v>
      </c>
      <c r="F62" s="90">
        <v>51437524</v>
      </c>
      <c r="G62" s="92">
        <v>51212181</v>
      </c>
      <c r="H62" s="92">
        <v>51375442</v>
      </c>
      <c r="I62" s="92">
        <v>50781967</v>
      </c>
      <c r="J62" s="92">
        <v>48973471</v>
      </c>
      <c r="K62" s="92">
        <v>48858298</v>
      </c>
      <c r="L62" s="92">
        <v>49087340</v>
      </c>
      <c r="M62" s="92">
        <v>72952023</v>
      </c>
      <c r="N62" s="92">
        <v>74212032</v>
      </c>
      <c r="O62" s="92">
        <v>72721429</v>
      </c>
      <c r="P62" s="92">
        <v>73923744</v>
      </c>
      <c r="Q62" s="92">
        <v>76026925</v>
      </c>
      <c r="R62" s="92">
        <v>76414038</v>
      </c>
      <c r="S62" s="92">
        <v>75797375</v>
      </c>
      <c r="T62" s="92">
        <v>76336506</v>
      </c>
    </row>
    <row r="67" spans="1:7" s="24" customFormat="1">
      <c r="A67" s="20"/>
      <c r="B67" s="20"/>
      <c r="G67" s="93"/>
    </row>
  </sheetData>
  <sortState ref="E65:AQ80">
    <sortCondition ref="E65"/>
  </sortState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B41"/>
  <sheetViews>
    <sheetView showGridLines="0" zoomScale="80" workbookViewId="0"/>
  </sheetViews>
  <sheetFormatPr defaultRowHeight="15"/>
  <cols>
    <col min="2" max="2" width="3.7109375" style="20" customWidth="1"/>
    <col min="3" max="3" width="51" bestFit="1" customWidth="1"/>
    <col min="4" max="4" width="32.28515625" bestFit="1" customWidth="1"/>
    <col min="5" max="34" width="18.7109375" customWidth="1"/>
    <col min="260" max="260" width="33.5703125" customWidth="1"/>
    <col min="261" max="290" width="18.7109375" customWidth="1"/>
    <col min="516" max="516" width="33.5703125" customWidth="1"/>
    <col min="517" max="546" width="18.7109375" customWidth="1"/>
    <col min="772" max="772" width="33.5703125" customWidth="1"/>
    <col min="773" max="802" width="18.7109375" customWidth="1"/>
    <col min="1028" max="1028" width="33.5703125" customWidth="1"/>
    <col min="1029" max="1058" width="18.7109375" customWidth="1"/>
    <col min="1284" max="1284" width="33.5703125" customWidth="1"/>
    <col min="1285" max="1314" width="18.7109375" customWidth="1"/>
    <col min="1540" max="1540" width="33.5703125" customWidth="1"/>
    <col min="1541" max="1570" width="18.7109375" customWidth="1"/>
    <col min="1796" max="1796" width="33.5703125" customWidth="1"/>
    <col min="1797" max="1826" width="18.7109375" customWidth="1"/>
    <col min="2052" max="2052" width="33.5703125" customWidth="1"/>
    <col min="2053" max="2082" width="18.7109375" customWidth="1"/>
    <col min="2308" max="2308" width="33.5703125" customWidth="1"/>
    <col min="2309" max="2338" width="18.7109375" customWidth="1"/>
    <col min="2564" max="2564" width="33.5703125" customWidth="1"/>
    <col min="2565" max="2594" width="18.7109375" customWidth="1"/>
    <col min="2820" max="2820" width="33.5703125" customWidth="1"/>
    <col min="2821" max="2850" width="18.7109375" customWidth="1"/>
    <col min="3076" max="3076" width="33.5703125" customWidth="1"/>
    <col min="3077" max="3106" width="18.7109375" customWidth="1"/>
    <col min="3332" max="3332" width="33.5703125" customWidth="1"/>
    <col min="3333" max="3362" width="18.7109375" customWidth="1"/>
    <col min="3588" max="3588" width="33.5703125" customWidth="1"/>
    <col min="3589" max="3618" width="18.7109375" customWidth="1"/>
    <col min="3844" max="3844" width="33.5703125" customWidth="1"/>
    <col min="3845" max="3874" width="18.7109375" customWidth="1"/>
    <col min="4100" max="4100" width="33.5703125" customWidth="1"/>
    <col min="4101" max="4130" width="18.7109375" customWidth="1"/>
    <col min="4356" max="4356" width="33.5703125" customWidth="1"/>
    <col min="4357" max="4386" width="18.7109375" customWidth="1"/>
    <col min="4612" max="4612" width="33.5703125" customWidth="1"/>
    <col min="4613" max="4642" width="18.7109375" customWidth="1"/>
    <col min="4868" max="4868" width="33.5703125" customWidth="1"/>
    <col min="4869" max="4898" width="18.7109375" customWidth="1"/>
    <col min="5124" max="5124" width="33.5703125" customWidth="1"/>
    <col min="5125" max="5154" width="18.7109375" customWidth="1"/>
    <col min="5380" max="5380" width="33.5703125" customWidth="1"/>
    <col min="5381" max="5410" width="18.7109375" customWidth="1"/>
    <col min="5636" max="5636" width="33.5703125" customWidth="1"/>
    <col min="5637" max="5666" width="18.7109375" customWidth="1"/>
    <col min="5892" max="5892" width="33.5703125" customWidth="1"/>
    <col min="5893" max="5922" width="18.7109375" customWidth="1"/>
    <col min="6148" max="6148" width="33.5703125" customWidth="1"/>
    <col min="6149" max="6178" width="18.7109375" customWidth="1"/>
    <col min="6404" max="6404" width="33.5703125" customWidth="1"/>
    <col min="6405" max="6434" width="18.7109375" customWidth="1"/>
    <col min="6660" max="6660" width="33.5703125" customWidth="1"/>
    <col min="6661" max="6690" width="18.7109375" customWidth="1"/>
    <col min="6916" max="6916" width="33.5703125" customWidth="1"/>
    <col min="6917" max="6946" width="18.7109375" customWidth="1"/>
    <col min="7172" max="7172" width="33.5703125" customWidth="1"/>
    <col min="7173" max="7202" width="18.7109375" customWidth="1"/>
    <col min="7428" max="7428" width="33.5703125" customWidth="1"/>
    <col min="7429" max="7458" width="18.7109375" customWidth="1"/>
    <col min="7684" max="7684" width="33.5703125" customWidth="1"/>
    <col min="7685" max="7714" width="18.7109375" customWidth="1"/>
    <col min="7940" max="7940" width="33.5703125" customWidth="1"/>
    <col min="7941" max="7970" width="18.7109375" customWidth="1"/>
    <col min="8196" max="8196" width="33.5703125" customWidth="1"/>
    <col min="8197" max="8226" width="18.7109375" customWidth="1"/>
    <col min="8452" max="8452" width="33.5703125" customWidth="1"/>
    <col min="8453" max="8482" width="18.7109375" customWidth="1"/>
    <col min="8708" max="8708" width="33.5703125" customWidth="1"/>
    <col min="8709" max="8738" width="18.7109375" customWidth="1"/>
    <col min="8964" max="8964" width="33.5703125" customWidth="1"/>
    <col min="8965" max="8994" width="18.7109375" customWidth="1"/>
    <col min="9220" max="9220" width="33.5703125" customWidth="1"/>
    <col min="9221" max="9250" width="18.7109375" customWidth="1"/>
    <col min="9476" max="9476" width="33.5703125" customWidth="1"/>
    <col min="9477" max="9506" width="18.7109375" customWidth="1"/>
    <col min="9732" max="9732" width="33.5703125" customWidth="1"/>
    <col min="9733" max="9762" width="18.7109375" customWidth="1"/>
    <col min="9988" max="9988" width="33.5703125" customWidth="1"/>
    <col min="9989" max="10018" width="18.7109375" customWidth="1"/>
    <col min="10244" max="10244" width="33.5703125" customWidth="1"/>
    <col min="10245" max="10274" width="18.7109375" customWidth="1"/>
    <col min="10500" max="10500" width="33.5703125" customWidth="1"/>
    <col min="10501" max="10530" width="18.7109375" customWidth="1"/>
    <col min="10756" max="10756" width="33.5703125" customWidth="1"/>
    <col min="10757" max="10786" width="18.7109375" customWidth="1"/>
    <col min="11012" max="11012" width="33.5703125" customWidth="1"/>
    <col min="11013" max="11042" width="18.7109375" customWidth="1"/>
    <col min="11268" max="11268" width="33.5703125" customWidth="1"/>
    <col min="11269" max="11298" width="18.7109375" customWidth="1"/>
    <col min="11524" max="11524" width="33.5703125" customWidth="1"/>
    <col min="11525" max="11554" width="18.7109375" customWidth="1"/>
    <col min="11780" max="11780" width="33.5703125" customWidth="1"/>
    <col min="11781" max="11810" width="18.7109375" customWidth="1"/>
    <col min="12036" max="12036" width="33.5703125" customWidth="1"/>
    <col min="12037" max="12066" width="18.7109375" customWidth="1"/>
    <col min="12292" max="12292" width="33.5703125" customWidth="1"/>
    <col min="12293" max="12322" width="18.7109375" customWidth="1"/>
    <col min="12548" max="12548" width="33.5703125" customWidth="1"/>
    <col min="12549" max="12578" width="18.7109375" customWidth="1"/>
    <col min="12804" max="12804" width="33.5703125" customWidth="1"/>
    <col min="12805" max="12834" width="18.7109375" customWidth="1"/>
    <col min="13060" max="13060" width="33.5703125" customWidth="1"/>
    <col min="13061" max="13090" width="18.7109375" customWidth="1"/>
    <col min="13316" max="13316" width="33.5703125" customWidth="1"/>
    <col min="13317" max="13346" width="18.7109375" customWidth="1"/>
    <col min="13572" max="13572" width="33.5703125" customWidth="1"/>
    <col min="13573" max="13602" width="18.7109375" customWidth="1"/>
    <col min="13828" max="13828" width="33.5703125" customWidth="1"/>
    <col min="13829" max="13858" width="18.7109375" customWidth="1"/>
    <col min="14084" max="14084" width="33.5703125" customWidth="1"/>
    <col min="14085" max="14114" width="18.7109375" customWidth="1"/>
    <col min="14340" max="14340" width="33.5703125" customWidth="1"/>
    <col min="14341" max="14370" width="18.7109375" customWidth="1"/>
    <col min="14596" max="14596" width="33.5703125" customWidth="1"/>
    <col min="14597" max="14626" width="18.7109375" customWidth="1"/>
    <col min="14852" max="14852" width="33.5703125" customWidth="1"/>
    <col min="14853" max="14882" width="18.7109375" customWidth="1"/>
    <col min="15108" max="15108" width="33.5703125" customWidth="1"/>
    <col min="15109" max="15138" width="18.7109375" customWidth="1"/>
    <col min="15364" max="15364" width="33.5703125" customWidth="1"/>
    <col min="15365" max="15394" width="18.7109375" customWidth="1"/>
    <col min="15620" max="15620" width="33.5703125" customWidth="1"/>
    <col min="15621" max="15650" width="18.7109375" customWidth="1"/>
    <col min="15876" max="15876" width="33.5703125" customWidth="1"/>
    <col min="15877" max="15906" width="18.7109375" customWidth="1"/>
    <col min="16132" max="16132" width="33.5703125" customWidth="1"/>
    <col min="16133" max="16162" width="18.7109375" customWidth="1"/>
  </cols>
  <sheetData>
    <row r="1" spans="1:54" s="294" customFormat="1" ht="18">
      <c r="A1" s="294" t="s">
        <v>322</v>
      </c>
    </row>
    <row r="2" spans="1:54" s="299" customFormat="1" ht="12.75">
      <c r="A2" s="299" t="s">
        <v>239</v>
      </c>
    </row>
    <row r="3" spans="1:54" s="94" customFormat="1" ht="12.75">
      <c r="B3" s="6"/>
    </row>
    <row r="4" spans="1:54">
      <c r="B4" s="6"/>
      <c r="C4" s="74" t="s">
        <v>111</v>
      </c>
      <c r="D4" s="74"/>
      <c r="E4" s="45" t="s">
        <v>240</v>
      </c>
    </row>
    <row r="5" spans="1:54">
      <c r="B5" s="6"/>
      <c r="D5" s="74"/>
    </row>
    <row r="6" spans="1:54" s="29" customFormat="1" ht="12.75">
      <c r="A6" s="111" t="s">
        <v>242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</row>
    <row r="7" spans="1:54" s="123" customFormat="1" ht="12.75">
      <c r="A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</row>
    <row r="8" spans="1:54" s="119" customFormat="1">
      <c r="B8" s="81"/>
      <c r="C8" s="81" t="s">
        <v>352</v>
      </c>
      <c r="E8" s="119" t="s">
        <v>12</v>
      </c>
      <c r="F8" s="119" t="s">
        <v>13</v>
      </c>
      <c r="G8" s="119" t="s">
        <v>14</v>
      </c>
      <c r="H8" s="119" t="s">
        <v>15</v>
      </c>
      <c r="I8" s="119" t="s">
        <v>16</v>
      </c>
      <c r="J8" s="119" t="s">
        <v>17</v>
      </c>
      <c r="K8" s="119" t="s">
        <v>18</v>
      </c>
      <c r="L8" s="119" t="s">
        <v>19</v>
      </c>
      <c r="M8" s="119" t="s">
        <v>20</v>
      </c>
      <c r="N8" s="119" t="s">
        <v>21</v>
      </c>
      <c r="O8" s="119" t="s">
        <v>22</v>
      </c>
      <c r="P8" s="119" t="s">
        <v>23</v>
      </c>
      <c r="Q8" s="119" t="s">
        <v>24</v>
      </c>
      <c r="R8" s="119" t="s">
        <v>25</v>
      </c>
      <c r="S8" s="119" t="s">
        <v>26</v>
      </c>
      <c r="T8" s="119" t="s">
        <v>27</v>
      </c>
      <c r="U8" s="119" t="s">
        <v>28</v>
      </c>
      <c r="V8" s="119" t="s">
        <v>29</v>
      </c>
      <c r="W8" s="119" t="s">
        <v>30</v>
      </c>
      <c r="X8" s="119" t="s">
        <v>31</v>
      </c>
      <c r="Y8" s="119" t="s">
        <v>32</v>
      </c>
      <c r="Z8" s="119" t="s">
        <v>33</v>
      </c>
      <c r="AA8" s="119" t="s">
        <v>34</v>
      </c>
      <c r="AB8" s="119" t="s">
        <v>35</v>
      </c>
    </row>
    <row r="9" spans="1:54">
      <c r="B9" s="24"/>
      <c r="C9" s="24" t="s">
        <v>11</v>
      </c>
      <c r="E9" s="117">
        <f t="shared" ref="E9:N16" ca="1" si="0">SUMIFS(E$25:E$39,$D$25:$D$39,$C9)</f>
        <v>22867947</v>
      </c>
      <c r="F9" s="117">
        <f t="shared" ca="1" si="0"/>
        <v>25378875</v>
      </c>
      <c r="G9" s="117">
        <f t="shared" ca="1" si="0"/>
        <v>28248617</v>
      </c>
      <c r="H9" s="117">
        <f t="shared" ca="1" si="0"/>
        <v>26798300</v>
      </c>
      <c r="I9" s="117">
        <f t="shared" ca="1" si="0"/>
        <v>20284844</v>
      </c>
      <c r="J9" s="117">
        <f t="shared" ca="1" si="0"/>
        <v>20306193</v>
      </c>
      <c r="K9" s="117">
        <f t="shared" ca="1" si="0"/>
        <v>20033481</v>
      </c>
      <c r="L9" s="117">
        <f t="shared" ca="1" si="0"/>
        <v>19519209</v>
      </c>
      <c r="M9" s="117">
        <f t="shared" ca="1" si="0"/>
        <v>19571461</v>
      </c>
      <c r="N9" s="117">
        <f t="shared" ca="1" si="0"/>
        <v>18397248</v>
      </c>
      <c r="O9" s="117">
        <f t="shared" ref="O9:AB16" ca="1" si="1">SUMIFS(O$25:O$39,$D$25:$D$39,$C9)</f>
        <v>18713421</v>
      </c>
      <c r="P9" s="117">
        <f t="shared" ca="1" si="1"/>
        <v>18736082</v>
      </c>
      <c r="Q9" s="117">
        <f t="shared" ca="1" si="1"/>
        <v>19158472</v>
      </c>
      <c r="R9" s="117">
        <f t="shared" ca="1" si="1"/>
        <v>18392321</v>
      </c>
      <c r="S9" s="117">
        <f t="shared" ca="1" si="1"/>
        <v>17776448</v>
      </c>
      <c r="T9" s="117">
        <f t="shared" ca="1" si="1"/>
        <v>18154614</v>
      </c>
      <c r="U9" s="117">
        <f t="shared" ca="1" si="1"/>
        <v>18387866</v>
      </c>
      <c r="V9" s="117">
        <f t="shared" ca="1" si="1"/>
        <v>18235252</v>
      </c>
      <c r="W9" s="117">
        <f t="shared" ca="1" si="1"/>
        <v>18245775</v>
      </c>
      <c r="X9" s="117">
        <f t="shared" ca="1" si="1"/>
        <v>18427445</v>
      </c>
      <c r="Y9" s="117">
        <f t="shared" ca="1" si="1"/>
        <v>18688227</v>
      </c>
      <c r="Z9" s="117">
        <f t="shared" ca="1" si="1"/>
        <v>18638375</v>
      </c>
      <c r="AA9" s="117">
        <f t="shared" ca="1" si="1"/>
        <v>18687350</v>
      </c>
      <c r="AB9" s="117">
        <f t="shared" ca="1" si="1"/>
        <v>18918447</v>
      </c>
    </row>
    <row r="10" spans="1:54">
      <c r="B10" s="24"/>
      <c r="C10" s="24" t="s">
        <v>159</v>
      </c>
      <c r="E10" s="117">
        <f t="shared" ca="1" si="0"/>
        <v>0</v>
      </c>
      <c r="F10" s="117">
        <f t="shared" ca="1" si="0"/>
        <v>0</v>
      </c>
      <c r="G10" s="117">
        <f t="shared" ca="1" si="0"/>
        <v>0</v>
      </c>
      <c r="H10" s="117">
        <f t="shared" ca="1" si="0"/>
        <v>0</v>
      </c>
      <c r="I10" s="117">
        <f t="shared" ca="1" si="0"/>
        <v>0</v>
      </c>
      <c r="J10" s="117">
        <f t="shared" ca="1" si="0"/>
        <v>0</v>
      </c>
      <c r="K10" s="117">
        <f t="shared" ca="1" si="0"/>
        <v>0</v>
      </c>
      <c r="L10" s="117">
        <f t="shared" ca="1" si="0"/>
        <v>0</v>
      </c>
      <c r="M10" s="117">
        <f t="shared" ca="1" si="0"/>
        <v>0</v>
      </c>
      <c r="N10" s="117">
        <f t="shared" ca="1" si="0"/>
        <v>0</v>
      </c>
      <c r="O10" s="117">
        <f t="shared" ca="1" si="1"/>
        <v>0</v>
      </c>
      <c r="P10" s="117">
        <f t="shared" ca="1" si="1"/>
        <v>0</v>
      </c>
      <c r="Q10" s="117">
        <f t="shared" ca="1" si="1"/>
        <v>0</v>
      </c>
      <c r="R10" s="117">
        <f t="shared" ca="1" si="1"/>
        <v>0</v>
      </c>
      <c r="S10" s="117">
        <f t="shared" ca="1" si="1"/>
        <v>0</v>
      </c>
      <c r="T10" s="117">
        <f t="shared" ca="1" si="1"/>
        <v>0</v>
      </c>
      <c r="U10" s="117">
        <f t="shared" ca="1" si="1"/>
        <v>0</v>
      </c>
      <c r="V10" s="117">
        <f t="shared" ca="1" si="1"/>
        <v>0</v>
      </c>
      <c r="W10" s="117">
        <f t="shared" ca="1" si="1"/>
        <v>0</v>
      </c>
      <c r="X10" s="117">
        <f t="shared" ca="1" si="1"/>
        <v>0</v>
      </c>
      <c r="Y10" s="117">
        <f t="shared" ca="1" si="1"/>
        <v>0</v>
      </c>
      <c r="Z10" s="117">
        <f t="shared" ca="1" si="1"/>
        <v>0</v>
      </c>
      <c r="AA10" s="117">
        <f t="shared" ca="1" si="1"/>
        <v>0</v>
      </c>
      <c r="AB10" s="117">
        <f t="shared" ca="1" si="1"/>
        <v>0</v>
      </c>
    </row>
    <row r="11" spans="1:54">
      <c r="B11" s="24"/>
      <c r="C11" s="24" t="s">
        <v>67</v>
      </c>
      <c r="E11" s="117">
        <f t="shared" ca="1" si="0"/>
        <v>4991337</v>
      </c>
      <c r="F11" s="117">
        <f t="shared" ca="1" si="0"/>
        <v>4966896</v>
      </c>
      <c r="G11" s="117">
        <f t="shared" ca="1" si="0"/>
        <v>4978773</v>
      </c>
      <c r="H11" s="117">
        <f t="shared" ca="1" si="0"/>
        <v>5387923</v>
      </c>
      <c r="I11" s="117">
        <f t="shared" ca="1" si="0"/>
        <v>6077164</v>
      </c>
      <c r="J11" s="117">
        <f t="shared" ca="1" si="0"/>
        <v>6794032</v>
      </c>
      <c r="K11" s="117">
        <f t="shared" ca="1" si="0"/>
        <v>7313880</v>
      </c>
      <c r="L11" s="117">
        <f t="shared" ca="1" si="0"/>
        <v>7449923</v>
      </c>
      <c r="M11" s="117">
        <f t="shared" ca="1" si="0"/>
        <v>7242696</v>
      </c>
      <c r="N11" s="117">
        <f t="shared" ca="1" si="0"/>
        <v>6720385</v>
      </c>
      <c r="O11" s="117">
        <f t="shared" ca="1" si="1"/>
        <v>6250652</v>
      </c>
      <c r="P11" s="117">
        <f t="shared" ca="1" si="1"/>
        <v>5740572</v>
      </c>
      <c r="Q11" s="117">
        <f t="shared" ca="1" si="1"/>
        <v>5277659</v>
      </c>
      <c r="R11" s="117">
        <f t="shared" ca="1" si="1"/>
        <v>4751492</v>
      </c>
      <c r="S11" s="117">
        <f t="shared" ca="1" si="1"/>
        <v>4244970</v>
      </c>
      <c r="T11" s="117">
        <f t="shared" ca="1" si="1"/>
        <v>3777964</v>
      </c>
      <c r="U11" s="117">
        <f t="shared" ca="1" si="1"/>
        <v>3333281</v>
      </c>
      <c r="V11" s="117">
        <f t="shared" ca="1" si="1"/>
        <v>2939796</v>
      </c>
      <c r="W11" s="117">
        <f t="shared" ca="1" si="1"/>
        <v>2565902</v>
      </c>
      <c r="X11" s="117">
        <f t="shared" ca="1" si="1"/>
        <v>2247794</v>
      </c>
      <c r="Y11" s="117">
        <f t="shared" ca="1" si="1"/>
        <v>3647120</v>
      </c>
      <c r="Z11" s="117">
        <f t="shared" ca="1" si="1"/>
        <v>3666828</v>
      </c>
      <c r="AA11" s="117">
        <f t="shared" ca="1" si="1"/>
        <v>3750711</v>
      </c>
      <c r="AB11" s="117">
        <f t="shared" ca="1" si="1"/>
        <v>3494355</v>
      </c>
    </row>
    <row r="12" spans="1:54">
      <c r="B12" s="24"/>
      <c r="C12" s="24" t="s">
        <v>160</v>
      </c>
      <c r="E12" s="117">
        <f t="shared" ca="1" si="0"/>
        <v>7116603</v>
      </c>
      <c r="F12" s="117">
        <f t="shared" ca="1" si="0"/>
        <v>7173728</v>
      </c>
      <c r="G12" s="117">
        <f t="shared" ca="1" si="0"/>
        <v>17281914</v>
      </c>
      <c r="H12" s="117">
        <f t="shared" ca="1" si="0"/>
        <v>17167260</v>
      </c>
      <c r="I12" s="117">
        <f t="shared" ca="1" si="0"/>
        <v>16259675</v>
      </c>
      <c r="J12" s="117">
        <f t="shared" ca="1" si="0"/>
        <v>15581400</v>
      </c>
      <c r="K12" s="117">
        <f t="shared" ca="1" si="0"/>
        <v>15729021</v>
      </c>
      <c r="L12" s="117">
        <f t="shared" ca="1" si="0"/>
        <v>16432110</v>
      </c>
      <c r="M12" s="117">
        <f t="shared" ca="1" si="0"/>
        <v>17077811</v>
      </c>
      <c r="N12" s="117">
        <f t="shared" ca="1" si="0"/>
        <v>17789170</v>
      </c>
      <c r="O12" s="117">
        <f t="shared" ca="1" si="1"/>
        <v>17988122</v>
      </c>
      <c r="P12" s="117">
        <f t="shared" ca="1" si="1"/>
        <v>17523987</v>
      </c>
      <c r="Q12" s="117">
        <f t="shared" ca="1" si="1"/>
        <v>17397419</v>
      </c>
      <c r="R12" s="117">
        <f t="shared" ca="1" si="1"/>
        <v>17174895</v>
      </c>
      <c r="S12" s="117">
        <f t="shared" ca="1" si="1"/>
        <v>16915636</v>
      </c>
      <c r="T12" s="117">
        <f t="shared" ca="1" si="1"/>
        <v>16641398</v>
      </c>
      <c r="U12" s="117">
        <f t="shared" ca="1" si="1"/>
        <v>17449393</v>
      </c>
      <c r="V12" s="117">
        <f t="shared" ca="1" si="1"/>
        <v>16892471</v>
      </c>
      <c r="W12" s="117">
        <f t="shared" ca="1" si="1"/>
        <v>17098587</v>
      </c>
      <c r="X12" s="117">
        <f t="shared" ca="1" si="1"/>
        <v>17845999</v>
      </c>
      <c r="Y12" s="117">
        <f t="shared" ca="1" si="1"/>
        <v>17694332</v>
      </c>
      <c r="Z12" s="117">
        <f t="shared" ca="1" si="1"/>
        <v>17630987</v>
      </c>
      <c r="AA12" s="117">
        <f t="shared" ca="1" si="1"/>
        <v>17373532</v>
      </c>
      <c r="AB12" s="117">
        <f t="shared" ca="1" si="1"/>
        <v>17625056</v>
      </c>
    </row>
    <row r="13" spans="1:54">
      <c r="B13" s="33"/>
      <c r="C13" s="82" t="s">
        <v>161</v>
      </c>
      <c r="E13" s="117">
        <f t="shared" ca="1" si="0"/>
        <v>10136523</v>
      </c>
      <c r="F13" s="117">
        <f t="shared" ca="1" si="0"/>
        <v>10697333</v>
      </c>
      <c r="G13" s="117">
        <f t="shared" ca="1" si="0"/>
        <v>12691612</v>
      </c>
      <c r="H13" s="117">
        <f t="shared" ca="1" si="0"/>
        <v>13305813</v>
      </c>
      <c r="I13" s="117">
        <f t="shared" ca="1" si="0"/>
        <v>13585705</v>
      </c>
      <c r="J13" s="117">
        <f t="shared" ca="1" si="0"/>
        <v>13905028</v>
      </c>
      <c r="K13" s="117">
        <f t="shared" ca="1" si="0"/>
        <v>14062846</v>
      </c>
      <c r="L13" s="117">
        <f t="shared" ca="1" si="0"/>
        <v>14312073</v>
      </c>
      <c r="M13" s="117">
        <f t="shared" ca="1" si="0"/>
        <v>14935687</v>
      </c>
      <c r="N13" s="117">
        <f t="shared" ca="1" si="0"/>
        <v>14475250</v>
      </c>
      <c r="O13" s="117">
        <f t="shared" ca="1" si="1"/>
        <v>13943668</v>
      </c>
      <c r="P13" s="117">
        <f t="shared" ca="1" si="1"/>
        <v>13595859</v>
      </c>
      <c r="Q13" s="117">
        <f t="shared" ca="1" si="1"/>
        <v>12806867</v>
      </c>
      <c r="R13" s="117">
        <f t="shared" ca="1" si="1"/>
        <v>12169896</v>
      </c>
      <c r="S13" s="117">
        <f t="shared" ca="1" si="1"/>
        <v>11465944</v>
      </c>
      <c r="T13" s="117">
        <f t="shared" ca="1" si="1"/>
        <v>10785374</v>
      </c>
      <c r="U13" s="117">
        <f t="shared" ca="1" si="1"/>
        <v>10101345</v>
      </c>
      <c r="V13" s="117">
        <f t="shared" ca="1" si="1"/>
        <v>10565359</v>
      </c>
      <c r="W13" s="117">
        <f t="shared" ca="1" si="1"/>
        <v>10349512</v>
      </c>
      <c r="X13" s="117">
        <f t="shared" ca="1" si="1"/>
        <v>10257014</v>
      </c>
      <c r="Y13" s="117">
        <f t="shared" ca="1" si="1"/>
        <v>10597875</v>
      </c>
      <c r="Z13" s="117">
        <f t="shared" ca="1" si="1"/>
        <v>10871951</v>
      </c>
      <c r="AA13" s="117">
        <f t="shared" ca="1" si="1"/>
        <v>10995644</v>
      </c>
      <c r="AB13" s="117">
        <f t="shared" ca="1" si="1"/>
        <v>11819612</v>
      </c>
    </row>
    <row r="14" spans="1:54" s="120" customFormat="1">
      <c r="B14" s="33"/>
      <c r="C14" s="121" t="s">
        <v>105</v>
      </c>
      <c r="E14" s="117">
        <f t="shared" ca="1" si="0"/>
        <v>0</v>
      </c>
      <c r="F14" s="117">
        <f t="shared" ca="1" si="0"/>
        <v>0</v>
      </c>
      <c r="G14" s="117">
        <f t="shared" ca="1" si="0"/>
        <v>0</v>
      </c>
      <c r="H14" s="117">
        <f t="shared" ca="1" si="0"/>
        <v>0</v>
      </c>
      <c r="I14" s="117">
        <f t="shared" ca="1" si="0"/>
        <v>0</v>
      </c>
      <c r="J14" s="117">
        <f t="shared" ca="1" si="0"/>
        <v>0</v>
      </c>
      <c r="K14" s="117">
        <f t="shared" ca="1" si="0"/>
        <v>0</v>
      </c>
      <c r="L14" s="117">
        <f t="shared" ca="1" si="0"/>
        <v>0</v>
      </c>
      <c r="M14" s="117">
        <f t="shared" ca="1" si="0"/>
        <v>0</v>
      </c>
      <c r="N14" s="117">
        <f t="shared" ca="1" si="0"/>
        <v>0</v>
      </c>
      <c r="O14" s="117">
        <f t="shared" ca="1" si="1"/>
        <v>0</v>
      </c>
      <c r="P14" s="117">
        <f t="shared" ca="1" si="1"/>
        <v>0</v>
      </c>
      <c r="Q14" s="117">
        <f t="shared" ca="1" si="1"/>
        <v>0</v>
      </c>
      <c r="R14" s="117">
        <f t="shared" ca="1" si="1"/>
        <v>0</v>
      </c>
      <c r="S14" s="117">
        <f t="shared" ca="1" si="1"/>
        <v>0</v>
      </c>
      <c r="T14" s="117">
        <f t="shared" ca="1" si="1"/>
        <v>0</v>
      </c>
      <c r="U14" s="117">
        <f t="shared" ca="1" si="1"/>
        <v>0</v>
      </c>
      <c r="V14" s="117">
        <f t="shared" ca="1" si="1"/>
        <v>0</v>
      </c>
      <c r="W14" s="117">
        <f t="shared" ca="1" si="1"/>
        <v>0</v>
      </c>
      <c r="X14" s="117">
        <f t="shared" ca="1" si="1"/>
        <v>0</v>
      </c>
      <c r="Y14" s="117">
        <f t="shared" ca="1" si="1"/>
        <v>0</v>
      </c>
      <c r="Z14" s="117">
        <f t="shared" ca="1" si="1"/>
        <v>0</v>
      </c>
      <c r="AA14" s="117">
        <f t="shared" ca="1" si="1"/>
        <v>0</v>
      </c>
      <c r="AB14" s="117">
        <f t="shared" ca="1" si="1"/>
        <v>0</v>
      </c>
    </row>
    <row r="15" spans="1:54" s="120" customFormat="1">
      <c r="B15" s="24"/>
      <c r="C15" s="121" t="s">
        <v>162</v>
      </c>
      <c r="E15" s="117">
        <f t="shared" ca="1" si="0"/>
        <v>0</v>
      </c>
      <c r="F15" s="117">
        <f t="shared" ca="1" si="0"/>
        <v>0</v>
      </c>
      <c r="G15" s="117">
        <f t="shared" ca="1" si="0"/>
        <v>0</v>
      </c>
      <c r="H15" s="117">
        <f t="shared" ca="1" si="0"/>
        <v>0</v>
      </c>
      <c r="I15" s="117">
        <f t="shared" ca="1" si="0"/>
        <v>0</v>
      </c>
      <c r="J15" s="117">
        <f t="shared" ca="1" si="0"/>
        <v>0</v>
      </c>
      <c r="K15" s="117">
        <f t="shared" ca="1" si="0"/>
        <v>0</v>
      </c>
      <c r="L15" s="117">
        <f t="shared" ca="1" si="0"/>
        <v>0</v>
      </c>
      <c r="M15" s="117">
        <f t="shared" ca="1" si="0"/>
        <v>0</v>
      </c>
      <c r="N15" s="117">
        <f t="shared" ca="1" si="0"/>
        <v>0</v>
      </c>
      <c r="O15" s="117">
        <f t="shared" ca="1" si="1"/>
        <v>0</v>
      </c>
      <c r="P15" s="117">
        <f t="shared" ca="1" si="1"/>
        <v>0</v>
      </c>
      <c r="Q15" s="117">
        <f t="shared" ca="1" si="1"/>
        <v>0</v>
      </c>
      <c r="R15" s="117">
        <f t="shared" ca="1" si="1"/>
        <v>0</v>
      </c>
      <c r="S15" s="117">
        <f t="shared" ca="1" si="1"/>
        <v>0</v>
      </c>
      <c r="T15" s="117">
        <f t="shared" ca="1" si="1"/>
        <v>0</v>
      </c>
      <c r="U15" s="117">
        <f t="shared" ca="1" si="1"/>
        <v>0</v>
      </c>
      <c r="V15" s="117">
        <f t="shared" ca="1" si="1"/>
        <v>0</v>
      </c>
      <c r="W15" s="117">
        <f t="shared" ca="1" si="1"/>
        <v>0</v>
      </c>
      <c r="X15" s="117">
        <f t="shared" ca="1" si="1"/>
        <v>0</v>
      </c>
      <c r="Y15" s="117">
        <f t="shared" ca="1" si="1"/>
        <v>0</v>
      </c>
      <c r="Z15" s="117">
        <f t="shared" ca="1" si="1"/>
        <v>0</v>
      </c>
      <c r="AA15" s="117">
        <f t="shared" ca="1" si="1"/>
        <v>0</v>
      </c>
      <c r="AB15" s="117">
        <f t="shared" ca="1" si="1"/>
        <v>0</v>
      </c>
    </row>
    <row r="16" spans="1:54">
      <c r="A16" s="120"/>
      <c r="B16" s="40"/>
      <c r="C16" s="122" t="s">
        <v>163</v>
      </c>
      <c r="D16" s="120"/>
      <c r="E16" s="117">
        <f t="shared" ca="1" si="0"/>
        <v>97964907</v>
      </c>
      <c r="F16" s="117">
        <f t="shared" ca="1" si="0"/>
        <v>106148310</v>
      </c>
      <c r="G16" s="117">
        <f t="shared" ca="1" si="0"/>
        <v>136980064</v>
      </c>
      <c r="H16" s="117">
        <f t="shared" ca="1" si="0"/>
        <v>133423156</v>
      </c>
      <c r="I16" s="117">
        <f t="shared" ca="1" si="0"/>
        <v>113036751</v>
      </c>
      <c r="J16" s="117">
        <f t="shared" ca="1" si="0"/>
        <v>112780439</v>
      </c>
      <c r="K16" s="117">
        <f t="shared" ca="1" si="0"/>
        <v>112935211</v>
      </c>
      <c r="L16" s="117">
        <f t="shared" ca="1" si="0"/>
        <v>113183843</v>
      </c>
      <c r="M16" s="117">
        <f t="shared" ca="1" si="0"/>
        <v>115048388</v>
      </c>
      <c r="N16" s="117">
        <f t="shared" ca="1" si="0"/>
        <v>111965719</v>
      </c>
      <c r="O16" s="117">
        <f t="shared" ca="1" si="1"/>
        <v>112310827</v>
      </c>
      <c r="P16" s="117">
        <f t="shared" ca="1" si="1"/>
        <v>110592651</v>
      </c>
      <c r="Q16" s="117">
        <f t="shared" ca="1" si="1"/>
        <v>110354780</v>
      </c>
      <c r="R16" s="117">
        <f t="shared" ca="1" si="1"/>
        <v>106448141</v>
      </c>
      <c r="S16" s="117">
        <f t="shared" ca="1" si="1"/>
        <v>102871530</v>
      </c>
      <c r="T16" s="117">
        <f t="shared" ca="1" si="1"/>
        <v>102309976</v>
      </c>
      <c r="U16" s="117">
        <f t="shared" ca="1" si="1"/>
        <v>103497010</v>
      </c>
      <c r="V16" s="117">
        <f t="shared" ca="1" si="1"/>
        <v>101995853</v>
      </c>
      <c r="W16" s="117">
        <f t="shared" ca="1" si="1"/>
        <v>101849913</v>
      </c>
      <c r="X16" s="117">
        <f t="shared" ca="1" si="1"/>
        <v>103479141</v>
      </c>
      <c r="Y16" s="117">
        <f t="shared" ca="1" si="1"/>
        <v>87038035</v>
      </c>
      <c r="Z16" s="117">
        <f t="shared" ca="1" si="1"/>
        <v>86934141</v>
      </c>
      <c r="AA16" s="117">
        <f t="shared" ca="1" si="1"/>
        <v>86826284</v>
      </c>
      <c r="AB16" s="117">
        <f t="shared" ca="1" si="1"/>
        <v>107131425</v>
      </c>
    </row>
    <row r="17" spans="1:54">
      <c r="B17" s="40"/>
      <c r="C17" s="40" t="s">
        <v>164</v>
      </c>
      <c r="E17" s="117">
        <f t="shared" ref="E17:AB17" ca="1" si="2">SUM(E9:E15)</f>
        <v>45112410</v>
      </c>
      <c r="F17" s="117">
        <f t="shared" ca="1" si="2"/>
        <v>48216832</v>
      </c>
      <c r="G17" s="117">
        <f t="shared" ca="1" si="2"/>
        <v>63200916</v>
      </c>
      <c r="H17" s="117">
        <f t="shared" ca="1" si="2"/>
        <v>62659296</v>
      </c>
      <c r="I17" s="117">
        <f t="shared" ca="1" si="2"/>
        <v>56207388</v>
      </c>
      <c r="J17" s="117">
        <f t="shared" ca="1" si="2"/>
        <v>56586653</v>
      </c>
      <c r="K17" s="117">
        <f t="shared" ca="1" si="2"/>
        <v>57139228</v>
      </c>
      <c r="L17" s="117">
        <f t="shared" ca="1" si="2"/>
        <v>57713315</v>
      </c>
      <c r="M17" s="117">
        <f t="shared" ca="1" si="2"/>
        <v>58827655</v>
      </c>
      <c r="N17" s="117">
        <f t="shared" ca="1" si="2"/>
        <v>57382053</v>
      </c>
      <c r="O17" s="117">
        <f t="shared" ca="1" si="2"/>
        <v>56895863</v>
      </c>
      <c r="P17" s="117">
        <f t="shared" ca="1" si="2"/>
        <v>55596500</v>
      </c>
      <c r="Q17" s="117">
        <f t="shared" ca="1" si="2"/>
        <v>54640417</v>
      </c>
      <c r="R17" s="117">
        <f t="shared" ca="1" si="2"/>
        <v>52488604</v>
      </c>
      <c r="S17" s="117">
        <f t="shared" ca="1" si="2"/>
        <v>50402998</v>
      </c>
      <c r="T17" s="117">
        <f t="shared" ca="1" si="2"/>
        <v>49359350</v>
      </c>
      <c r="U17" s="117">
        <f t="shared" ca="1" si="2"/>
        <v>49271885</v>
      </c>
      <c r="V17" s="117">
        <f t="shared" ca="1" si="2"/>
        <v>48632878</v>
      </c>
      <c r="W17" s="117">
        <f t="shared" ca="1" si="2"/>
        <v>48259776</v>
      </c>
      <c r="X17" s="117">
        <f t="shared" ca="1" si="2"/>
        <v>48778252</v>
      </c>
      <c r="Y17" s="117">
        <f t="shared" ca="1" si="2"/>
        <v>50627554</v>
      </c>
      <c r="Z17" s="117">
        <f t="shared" ca="1" si="2"/>
        <v>50808141</v>
      </c>
      <c r="AA17" s="117">
        <f t="shared" ca="1" si="2"/>
        <v>50807237</v>
      </c>
      <c r="AB17" s="117">
        <f t="shared" ca="1" si="2"/>
        <v>51857470</v>
      </c>
    </row>
    <row r="18" spans="1:54">
      <c r="B18" s="6"/>
      <c r="C18" s="40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</row>
    <row r="19" spans="1:54" s="29" customFormat="1" ht="12.75">
      <c r="A19" s="111" t="s">
        <v>241</v>
      </c>
      <c r="B19" s="111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8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</row>
    <row r="20" spans="1:54" s="123" customFormat="1" ht="12.75">
      <c r="A20" s="193"/>
      <c r="B20" s="193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122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</row>
    <row r="21" spans="1:54" s="123" customFormat="1" ht="12.75">
      <c r="A21" s="193"/>
      <c r="B21" s="193"/>
      <c r="C21" s="318" t="s">
        <v>409</v>
      </c>
      <c r="D21" s="89"/>
      <c r="E21" s="319"/>
      <c r="F21" s="319"/>
      <c r="G21" s="319"/>
      <c r="H21" s="319"/>
      <c r="I21" s="319"/>
      <c r="J21" s="319"/>
      <c r="K21" s="319"/>
      <c r="L21" s="319"/>
      <c r="M21" s="319"/>
      <c r="N21" s="90"/>
      <c r="O21" s="90"/>
      <c r="P21" s="90"/>
      <c r="Q21" s="90"/>
      <c r="R21" s="90"/>
      <c r="S21" s="90"/>
      <c r="T21" s="90"/>
      <c r="U21" s="90"/>
      <c r="V21" s="122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</row>
    <row r="22" spans="1:54" s="123" customFormat="1" ht="12.75">
      <c r="A22" s="193"/>
      <c r="B22" s="193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12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</row>
    <row r="23" spans="1:54">
      <c r="B23" s="123"/>
      <c r="E23" s="75" t="s">
        <v>113</v>
      </c>
      <c r="F23" s="75" t="s">
        <v>114</v>
      </c>
      <c r="G23" s="75" t="s">
        <v>115</v>
      </c>
      <c r="H23" s="75" t="s">
        <v>116</v>
      </c>
      <c r="I23" s="75" t="s">
        <v>117</v>
      </c>
      <c r="J23" s="75" t="s">
        <v>118</v>
      </c>
      <c r="K23" s="75" t="s">
        <v>119</v>
      </c>
      <c r="L23" s="75" t="s">
        <v>120</v>
      </c>
      <c r="M23" s="75" t="s">
        <v>121</v>
      </c>
      <c r="N23" s="75" t="s">
        <v>122</v>
      </c>
      <c r="O23" s="75" t="s">
        <v>123</v>
      </c>
      <c r="P23" s="75" t="s">
        <v>124</v>
      </c>
      <c r="Q23" s="75" t="s">
        <v>125</v>
      </c>
      <c r="R23" s="75" t="s">
        <v>126</v>
      </c>
      <c r="S23" s="75" t="s">
        <v>127</v>
      </c>
      <c r="T23" s="75" t="s">
        <v>128</v>
      </c>
      <c r="U23" s="75" t="s">
        <v>129</v>
      </c>
      <c r="V23" s="75" t="s">
        <v>130</v>
      </c>
      <c r="W23" s="75" t="s">
        <v>131</v>
      </c>
      <c r="X23" s="75" t="s">
        <v>132</v>
      </c>
      <c r="Y23" s="75" t="s">
        <v>133</v>
      </c>
      <c r="Z23" s="75" t="s">
        <v>134</v>
      </c>
      <c r="AA23" s="75" t="s">
        <v>135</v>
      </c>
      <c r="AB23" s="75" t="s">
        <v>136</v>
      </c>
      <c r="AC23" s="75" t="s">
        <v>137</v>
      </c>
      <c r="AD23" s="75" t="s">
        <v>138</v>
      </c>
      <c r="AE23" s="75" t="s">
        <v>139</v>
      </c>
    </row>
    <row r="24" spans="1:54">
      <c r="C24" s="95"/>
      <c r="D24" s="81" t="s">
        <v>352</v>
      </c>
      <c r="E24" s="77">
        <v>38807</v>
      </c>
      <c r="F24" s="77">
        <v>38898</v>
      </c>
      <c r="G24" s="77">
        <v>38990</v>
      </c>
      <c r="H24" s="77">
        <v>39082</v>
      </c>
      <c r="I24" s="77">
        <v>39172</v>
      </c>
      <c r="J24" s="77">
        <v>39263</v>
      </c>
      <c r="K24" s="77">
        <v>39355</v>
      </c>
      <c r="L24" s="77">
        <v>39447</v>
      </c>
      <c r="M24" s="77">
        <v>39538</v>
      </c>
      <c r="N24" s="77">
        <v>39629</v>
      </c>
      <c r="O24" s="77">
        <v>39721</v>
      </c>
      <c r="P24" s="77">
        <v>39813</v>
      </c>
      <c r="Q24" s="77">
        <v>39903</v>
      </c>
      <c r="R24" s="77">
        <v>39994</v>
      </c>
      <c r="S24" s="77">
        <v>40086</v>
      </c>
      <c r="T24" s="77">
        <v>40178</v>
      </c>
      <c r="U24" s="77">
        <v>40268</v>
      </c>
      <c r="V24" s="77">
        <v>40359</v>
      </c>
      <c r="W24" s="77">
        <v>40451</v>
      </c>
      <c r="X24" s="77">
        <v>40543</v>
      </c>
      <c r="AB24" s="77">
        <v>40908</v>
      </c>
      <c r="AC24" s="77" t="s">
        <v>142</v>
      </c>
      <c r="AD24" s="77" t="s">
        <v>142</v>
      </c>
      <c r="AE24" s="77" t="s">
        <v>142</v>
      </c>
    </row>
    <row r="25" spans="1:54">
      <c r="C25" s="78" t="s">
        <v>143</v>
      </c>
      <c r="D25" s="79" t="str">
        <f ca="1">OFFSET('SNL Portfolio Mapping'!$B$5,MATCH('SNL Loans - SHUSA (Sovereign)'!$C25,'SNL Portfolio Mapping'!$M$6:$M$40,0),)</f>
        <v>N/A</v>
      </c>
      <c r="E25" s="80">
        <v>21279576</v>
      </c>
      <c r="F25" s="80">
        <v>23606759</v>
      </c>
      <c r="G25" s="80">
        <v>26232845</v>
      </c>
      <c r="H25" s="80">
        <v>24729883</v>
      </c>
      <c r="I25" s="80">
        <v>18190831</v>
      </c>
      <c r="J25" s="80">
        <v>18109139</v>
      </c>
      <c r="K25" s="80">
        <v>17732630</v>
      </c>
      <c r="L25" s="80">
        <v>17018720</v>
      </c>
      <c r="M25" s="80">
        <v>16834594</v>
      </c>
      <c r="N25" s="80">
        <v>15254276</v>
      </c>
      <c r="O25" s="80">
        <v>15215594</v>
      </c>
      <c r="P25" s="80">
        <v>14963594</v>
      </c>
      <c r="Q25" s="80">
        <v>15204070</v>
      </c>
      <c r="R25" s="80">
        <v>14323166</v>
      </c>
      <c r="S25" s="80">
        <v>13183306</v>
      </c>
      <c r="T25" s="80">
        <v>13491875</v>
      </c>
      <c r="U25" s="80">
        <v>13653891</v>
      </c>
      <c r="V25" s="80">
        <v>13377920</v>
      </c>
      <c r="W25" s="80">
        <v>13246188</v>
      </c>
      <c r="X25" s="80">
        <v>13308189</v>
      </c>
      <c r="Y25" s="80">
        <v>22753</v>
      </c>
      <c r="Z25" s="80">
        <v>31663</v>
      </c>
      <c r="AA25" s="80">
        <v>128242</v>
      </c>
      <c r="AB25" s="80">
        <v>13533574</v>
      </c>
      <c r="AC25" s="80" t="s">
        <v>142</v>
      </c>
      <c r="AD25" s="80" t="s">
        <v>142</v>
      </c>
      <c r="AE25" s="80" t="s">
        <v>142</v>
      </c>
    </row>
    <row r="26" spans="1:54" ht="12.75" customHeight="1">
      <c r="C26" s="78" t="s">
        <v>144</v>
      </c>
      <c r="D26" s="79" t="str">
        <f ca="1">OFFSET('SNL Portfolio Mapping'!$B$5,MATCH('SNL Loans - SHUSA (Sovereign)'!$C26,'SNL Portfolio Mapping'!$M$6:$M$40,0),)</f>
        <v>N/A</v>
      </c>
      <c r="E26" s="80">
        <v>1588371</v>
      </c>
      <c r="F26" s="80">
        <v>1772116</v>
      </c>
      <c r="G26" s="80">
        <v>2015772</v>
      </c>
      <c r="H26" s="80">
        <v>2068417</v>
      </c>
      <c r="I26" s="80">
        <v>2094013</v>
      </c>
      <c r="J26" s="80">
        <v>2197054</v>
      </c>
      <c r="K26" s="80">
        <v>2300851</v>
      </c>
      <c r="L26" s="80">
        <v>2500489</v>
      </c>
      <c r="M26" s="80">
        <v>2736867</v>
      </c>
      <c r="N26" s="80">
        <v>3142972</v>
      </c>
      <c r="O26" s="80">
        <v>3497827</v>
      </c>
      <c r="P26" s="80">
        <v>3772488</v>
      </c>
      <c r="Q26" s="80">
        <v>3954402</v>
      </c>
      <c r="R26" s="80">
        <v>4069155</v>
      </c>
      <c r="S26" s="80">
        <v>4593142</v>
      </c>
      <c r="T26" s="80">
        <v>4662739</v>
      </c>
      <c r="U26" s="80">
        <v>4733975</v>
      </c>
      <c r="V26" s="80">
        <v>4857332</v>
      </c>
      <c r="W26" s="80">
        <v>4999587</v>
      </c>
      <c r="X26" s="80">
        <v>5119256</v>
      </c>
      <c r="Y26" s="80">
        <v>5169</v>
      </c>
      <c r="Z26" s="80">
        <v>6791</v>
      </c>
      <c r="AA26" s="80">
        <v>11194</v>
      </c>
      <c r="AB26" s="80">
        <v>5384873</v>
      </c>
      <c r="AC26" s="80" t="s">
        <v>142</v>
      </c>
      <c r="AD26" s="80" t="s">
        <v>142</v>
      </c>
      <c r="AE26" s="80" t="s">
        <v>142</v>
      </c>
    </row>
    <row r="27" spans="1:54">
      <c r="C27" s="78" t="s">
        <v>145</v>
      </c>
      <c r="D27" s="79" t="str">
        <f ca="1">OFFSET('SNL Portfolio Mapping'!$B$5,MATCH('SNL Loans - SHUSA (Sovereign)'!$C27,'SNL Portfolio Mapping'!$M$6:$M$40,0),)</f>
        <v>RRE</v>
      </c>
      <c r="E27" s="80">
        <v>22867947</v>
      </c>
      <c r="F27" s="80">
        <v>25378875</v>
      </c>
      <c r="G27" s="80">
        <v>28248617</v>
      </c>
      <c r="H27" s="80">
        <v>26798300</v>
      </c>
      <c r="I27" s="80">
        <v>20284844</v>
      </c>
      <c r="J27" s="80">
        <v>20306193</v>
      </c>
      <c r="K27" s="80">
        <v>20033481</v>
      </c>
      <c r="L27" s="80">
        <v>19519209</v>
      </c>
      <c r="M27" s="80">
        <v>19571461</v>
      </c>
      <c r="N27" s="80">
        <v>18397248</v>
      </c>
      <c r="O27" s="80">
        <v>18713421</v>
      </c>
      <c r="P27" s="80">
        <v>18736082</v>
      </c>
      <c r="Q27" s="80">
        <v>19158472</v>
      </c>
      <c r="R27" s="80">
        <v>18392321</v>
      </c>
      <c r="S27" s="80">
        <v>17776448</v>
      </c>
      <c r="T27" s="80">
        <v>18154614</v>
      </c>
      <c r="U27" s="80">
        <v>18387866</v>
      </c>
      <c r="V27" s="80">
        <v>18235252</v>
      </c>
      <c r="W27" s="80">
        <v>18245775</v>
      </c>
      <c r="X27" s="80">
        <v>18427445</v>
      </c>
      <c r="Y27" s="80">
        <v>18688227</v>
      </c>
      <c r="Z27" s="80">
        <v>18638375</v>
      </c>
      <c r="AA27" s="80">
        <v>18687350</v>
      </c>
      <c r="AB27" s="80">
        <v>18918447</v>
      </c>
      <c r="AC27" s="80" t="s">
        <v>142</v>
      </c>
      <c r="AD27" s="80" t="s">
        <v>142</v>
      </c>
      <c r="AE27" s="80" t="s">
        <v>142</v>
      </c>
    </row>
    <row r="28" spans="1:54">
      <c r="C28" s="78" t="s">
        <v>146</v>
      </c>
      <c r="D28" s="79" t="str">
        <f ca="1">OFFSET('SNL Portfolio Mapping'!$B$5,MATCH('SNL Loans - SHUSA (Sovereign)'!$C28,'SNL Portfolio Mapping'!$M$6:$M$40,0),)</f>
        <v>CRE</v>
      </c>
      <c r="E28" s="80">
        <v>2003853</v>
      </c>
      <c r="F28" s="80">
        <v>2072269</v>
      </c>
      <c r="G28" s="80">
        <v>2365223</v>
      </c>
      <c r="H28" s="80">
        <v>2255008</v>
      </c>
      <c r="I28" s="80">
        <v>2367322</v>
      </c>
      <c r="J28" s="80">
        <v>2562229</v>
      </c>
      <c r="K28" s="80">
        <v>2522757</v>
      </c>
      <c r="L28" s="80">
        <v>2641135</v>
      </c>
      <c r="M28" s="80">
        <v>2663794</v>
      </c>
      <c r="N28" s="80">
        <v>2800608</v>
      </c>
      <c r="O28" s="80">
        <v>2835170</v>
      </c>
      <c r="P28" s="80">
        <v>2801872</v>
      </c>
      <c r="Q28" s="80">
        <v>2909502</v>
      </c>
      <c r="R28" s="80">
        <v>2830835</v>
      </c>
      <c r="S28" s="80">
        <v>2795135</v>
      </c>
      <c r="T28" s="80">
        <v>2388484</v>
      </c>
      <c r="U28" s="80">
        <v>1810947</v>
      </c>
      <c r="V28" s="80">
        <v>1261882</v>
      </c>
      <c r="W28" s="80">
        <v>1177045</v>
      </c>
      <c r="X28" s="80">
        <v>945570</v>
      </c>
      <c r="Y28" s="80">
        <v>856962</v>
      </c>
      <c r="Z28" s="80">
        <v>849999</v>
      </c>
      <c r="AA28" s="80">
        <v>768725</v>
      </c>
      <c r="AB28" s="80">
        <v>827760</v>
      </c>
      <c r="AC28" s="80" t="s">
        <v>142</v>
      </c>
      <c r="AD28" s="80" t="s">
        <v>142</v>
      </c>
      <c r="AE28" s="80" t="s">
        <v>142</v>
      </c>
    </row>
    <row r="29" spans="1:54" ht="12.75" customHeight="1">
      <c r="B29" s="20" t="s">
        <v>4</v>
      </c>
      <c r="C29" s="78" t="s">
        <v>147</v>
      </c>
      <c r="D29" s="79" t="str">
        <f ca="1">OFFSET('SNL Portfolio Mapping'!$B$5,MATCH('SNL Loans - SHUSA (Sovereign)'!$C29,'SNL Portfolio Mapping'!$M$6:$M$40,0),)</f>
        <v>CRE</v>
      </c>
      <c r="E29" s="80">
        <v>480525</v>
      </c>
      <c r="F29" s="80">
        <v>476932</v>
      </c>
      <c r="G29" s="80">
        <v>5899371</v>
      </c>
      <c r="H29" s="80">
        <v>5691386</v>
      </c>
      <c r="I29" s="80">
        <v>4728513</v>
      </c>
      <c r="J29" s="80">
        <v>3937213</v>
      </c>
      <c r="K29" s="80">
        <v>3986497</v>
      </c>
      <c r="L29" s="80">
        <v>4496699</v>
      </c>
      <c r="M29" s="80">
        <v>4655945</v>
      </c>
      <c r="N29" s="80">
        <v>4999662</v>
      </c>
      <c r="O29" s="80">
        <v>5206610</v>
      </c>
      <c r="P29" s="80">
        <v>4811351</v>
      </c>
      <c r="Q29" s="80">
        <v>4860366</v>
      </c>
      <c r="R29" s="80">
        <v>4813759</v>
      </c>
      <c r="S29" s="80">
        <v>4746604</v>
      </c>
      <c r="T29" s="80">
        <v>4823146</v>
      </c>
      <c r="U29" s="80">
        <v>5647391</v>
      </c>
      <c r="V29" s="80">
        <v>5497587</v>
      </c>
      <c r="W29" s="80">
        <v>5817195</v>
      </c>
      <c r="X29" s="80">
        <v>6620244</v>
      </c>
      <c r="Y29" s="80">
        <v>6795739</v>
      </c>
      <c r="Z29" s="80">
        <v>6881873</v>
      </c>
      <c r="AA29" s="80">
        <v>6913745</v>
      </c>
      <c r="AB29" s="80">
        <v>7026062</v>
      </c>
      <c r="AC29" s="80" t="s">
        <v>142</v>
      </c>
      <c r="AD29" s="80" t="s">
        <v>142</v>
      </c>
      <c r="AE29" s="80" t="s">
        <v>142</v>
      </c>
    </row>
    <row r="30" spans="1:54" ht="12.75" customHeight="1">
      <c r="C30" s="78" t="s">
        <v>148</v>
      </c>
      <c r="D30" s="79" t="str">
        <f ca="1">OFFSET('SNL Portfolio Mapping'!$B$5,MATCH('SNL Loans - SHUSA (Sovereign)'!$C30,'SNL Portfolio Mapping'!$M$6:$M$40,0),)</f>
        <v>CRE</v>
      </c>
      <c r="E30" s="80" t="s">
        <v>142</v>
      </c>
      <c r="F30" s="80" t="s">
        <v>142</v>
      </c>
      <c r="G30" s="80" t="s">
        <v>142</v>
      </c>
      <c r="H30" s="80" t="s">
        <v>142</v>
      </c>
      <c r="I30" s="80" t="s">
        <v>142</v>
      </c>
      <c r="J30" s="80" t="s">
        <v>142</v>
      </c>
      <c r="K30" s="80" t="s">
        <v>142</v>
      </c>
      <c r="L30" s="80" t="s">
        <v>142</v>
      </c>
      <c r="M30" s="80" t="s">
        <v>142</v>
      </c>
      <c r="N30" s="80" t="s">
        <v>142</v>
      </c>
      <c r="O30" s="80" t="s">
        <v>142</v>
      </c>
      <c r="P30" s="80" t="s">
        <v>142</v>
      </c>
      <c r="Q30" s="80" t="s">
        <v>142</v>
      </c>
      <c r="R30" s="80" t="s">
        <v>142</v>
      </c>
      <c r="S30" s="80" t="s">
        <v>142</v>
      </c>
      <c r="T30" s="80" t="s">
        <v>142</v>
      </c>
      <c r="U30" s="80" t="s">
        <v>142</v>
      </c>
      <c r="V30" s="80" t="s">
        <v>142</v>
      </c>
      <c r="W30" s="80" t="s">
        <v>142</v>
      </c>
      <c r="X30" s="80" t="s">
        <v>142</v>
      </c>
      <c r="Y30" s="80" t="s">
        <v>142</v>
      </c>
      <c r="Z30" s="80" t="s">
        <v>142</v>
      </c>
      <c r="AA30" s="80" t="s">
        <v>142</v>
      </c>
      <c r="AB30" s="80" t="s">
        <v>142</v>
      </c>
      <c r="AC30" s="80" t="s">
        <v>142</v>
      </c>
      <c r="AD30" s="80" t="s">
        <v>142</v>
      </c>
      <c r="AE30" s="80" t="s">
        <v>142</v>
      </c>
    </row>
    <row r="31" spans="1:54" ht="12.75" customHeight="1">
      <c r="C31" s="78" t="s">
        <v>149</v>
      </c>
      <c r="D31" s="79" t="str">
        <f ca="1">OFFSET('SNL Portfolio Mapping'!$B$5,MATCH('SNL Loans - SHUSA (Sovereign)'!$C31,'SNL Portfolio Mapping'!$M$6:$M$40,0),)</f>
        <v>N/A</v>
      </c>
      <c r="E31" s="80" t="s">
        <v>142</v>
      </c>
      <c r="F31" s="80" t="s">
        <v>142</v>
      </c>
      <c r="G31" s="80" t="s">
        <v>142</v>
      </c>
      <c r="H31" s="80" t="s">
        <v>142</v>
      </c>
      <c r="I31" s="80" t="s">
        <v>142</v>
      </c>
      <c r="J31" s="80" t="s">
        <v>142</v>
      </c>
      <c r="K31" s="80" t="s">
        <v>142</v>
      </c>
      <c r="L31" s="80" t="s">
        <v>142</v>
      </c>
      <c r="M31" s="80" t="s">
        <v>142</v>
      </c>
      <c r="N31" s="80" t="s">
        <v>142</v>
      </c>
      <c r="O31" s="80" t="s">
        <v>142</v>
      </c>
      <c r="P31" s="80" t="s">
        <v>142</v>
      </c>
      <c r="Q31" s="80" t="s">
        <v>142</v>
      </c>
      <c r="R31" s="80" t="s">
        <v>142</v>
      </c>
      <c r="S31" s="80" t="s">
        <v>142</v>
      </c>
      <c r="T31" s="80" t="s">
        <v>142</v>
      </c>
      <c r="U31" s="80" t="s">
        <v>142</v>
      </c>
      <c r="V31" s="80" t="s">
        <v>142</v>
      </c>
      <c r="W31" s="80" t="s">
        <v>142</v>
      </c>
      <c r="X31" s="80" t="s">
        <v>142</v>
      </c>
      <c r="Y31" s="80" t="s">
        <v>142</v>
      </c>
      <c r="Z31" s="80" t="s">
        <v>142</v>
      </c>
      <c r="AA31" s="80" t="s">
        <v>142</v>
      </c>
      <c r="AB31" s="80" t="s">
        <v>142</v>
      </c>
      <c r="AC31" s="80" t="s">
        <v>142</v>
      </c>
      <c r="AD31" s="80" t="s">
        <v>142</v>
      </c>
      <c r="AE31" s="80" t="s">
        <v>142</v>
      </c>
    </row>
    <row r="32" spans="1:54" ht="12.75" customHeight="1">
      <c r="C32" s="78" t="s">
        <v>150</v>
      </c>
      <c r="D32" s="79" t="str">
        <f ca="1">OFFSET('SNL Portfolio Mapping'!$B$5,MATCH('SNL Loans - SHUSA (Sovereign)'!$C32,'SNL Portfolio Mapping'!$M$6:$M$40,0),)</f>
        <v>CRE</v>
      </c>
      <c r="E32" s="80" t="s">
        <v>142</v>
      </c>
      <c r="F32" s="80" t="s">
        <v>142</v>
      </c>
      <c r="G32" s="80" t="s">
        <v>142</v>
      </c>
      <c r="H32" s="80" t="s">
        <v>142</v>
      </c>
      <c r="I32" s="80" t="s">
        <v>142</v>
      </c>
      <c r="J32" s="80" t="s">
        <v>142</v>
      </c>
      <c r="K32" s="80" t="s">
        <v>142</v>
      </c>
      <c r="L32" s="80" t="s">
        <v>142</v>
      </c>
      <c r="M32" s="80" t="s">
        <v>142</v>
      </c>
      <c r="N32" s="80" t="s">
        <v>142</v>
      </c>
      <c r="O32" s="80" t="s">
        <v>142</v>
      </c>
      <c r="P32" s="80" t="s">
        <v>142</v>
      </c>
      <c r="Q32" s="80" t="s">
        <v>142</v>
      </c>
      <c r="R32" s="80" t="s">
        <v>142</v>
      </c>
      <c r="S32" s="80" t="s">
        <v>142</v>
      </c>
      <c r="T32" s="80" t="s">
        <v>142</v>
      </c>
      <c r="U32" s="80" t="s">
        <v>142</v>
      </c>
      <c r="V32" s="80" t="s">
        <v>142</v>
      </c>
      <c r="W32" s="80" t="s">
        <v>142</v>
      </c>
      <c r="X32" s="80" t="s">
        <v>142</v>
      </c>
      <c r="Y32" s="80" t="s">
        <v>142</v>
      </c>
      <c r="Z32" s="80" t="s">
        <v>142</v>
      </c>
      <c r="AA32" s="80" t="s">
        <v>142</v>
      </c>
      <c r="AB32" s="80" t="s">
        <v>142</v>
      </c>
      <c r="AC32" s="80" t="s">
        <v>142</v>
      </c>
      <c r="AD32" s="80" t="s">
        <v>142</v>
      </c>
      <c r="AE32" s="80" t="s">
        <v>142</v>
      </c>
    </row>
    <row r="33" spans="3:31">
      <c r="C33" s="78" t="s">
        <v>151</v>
      </c>
      <c r="D33" s="79" t="str">
        <f ca="1">OFFSET('SNL Portfolio Mapping'!$B$5,MATCH('SNL Loans - SHUSA (Sovereign)'!$C33,'SNL Portfolio Mapping'!$M$6:$M$40,0),)</f>
        <v>CRE</v>
      </c>
      <c r="E33" s="80">
        <v>4632225</v>
      </c>
      <c r="F33" s="80">
        <v>4624527</v>
      </c>
      <c r="G33" s="80">
        <v>9017320</v>
      </c>
      <c r="H33" s="80">
        <v>9220866</v>
      </c>
      <c r="I33" s="80">
        <v>9163840</v>
      </c>
      <c r="J33" s="80">
        <v>9081958</v>
      </c>
      <c r="K33" s="80">
        <v>9219767</v>
      </c>
      <c r="L33" s="80">
        <v>9294276</v>
      </c>
      <c r="M33" s="80">
        <v>9758072</v>
      </c>
      <c r="N33" s="80">
        <v>9988900</v>
      </c>
      <c r="O33" s="80">
        <v>9946342</v>
      </c>
      <c r="P33" s="80">
        <v>9910764</v>
      </c>
      <c r="Q33" s="80">
        <v>9627551</v>
      </c>
      <c r="R33" s="80">
        <v>9530301</v>
      </c>
      <c r="S33" s="80">
        <v>9373897</v>
      </c>
      <c r="T33" s="80">
        <v>9429768</v>
      </c>
      <c r="U33" s="80">
        <v>9991055</v>
      </c>
      <c r="V33" s="80">
        <v>10133002</v>
      </c>
      <c r="W33" s="80">
        <v>10104347</v>
      </c>
      <c r="X33" s="80">
        <v>10280185</v>
      </c>
      <c r="Y33" s="80">
        <v>10041631</v>
      </c>
      <c r="Z33" s="80">
        <v>9899115</v>
      </c>
      <c r="AA33" s="80">
        <v>9691062</v>
      </c>
      <c r="AB33" s="80">
        <v>9771234</v>
      </c>
      <c r="AC33" s="80" t="s">
        <v>142</v>
      </c>
      <c r="AD33" s="80" t="s">
        <v>142</v>
      </c>
      <c r="AE33" s="80" t="s">
        <v>142</v>
      </c>
    </row>
    <row r="34" spans="3:31" ht="12.75" customHeight="1">
      <c r="C34" s="78" t="s">
        <v>152</v>
      </c>
      <c r="D34" s="79" t="str">
        <f ca="1">OFFSET('SNL Portfolio Mapping'!$B$5,MATCH('SNL Loans - SHUSA (Sovereign)'!$C34,'SNL Portfolio Mapping'!$M$6:$M$40,0),)</f>
        <v>N/A</v>
      </c>
      <c r="E34" s="80">
        <v>29984550</v>
      </c>
      <c r="F34" s="80">
        <v>32552603</v>
      </c>
      <c r="G34" s="80">
        <v>45530531</v>
      </c>
      <c r="H34" s="80">
        <v>43965560</v>
      </c>
      <c r="I34" s="80">
        <v>36544519</v>
      </c>
      <c r="J34" s="80">
        <v>35887593</v>
      </c>
      <c r="K34" s="80">
        <v>35762502</v>
      </c>
      <c r="L34" s="80">
        <v>35951319</v>
      </c>
      <c r="M34" s="80">
        <v>36649272</v>
      </c>
      <c r="N34" s="80">
        <v>36186418</v>
      </c>
      <c r="O34" s="80">
        <v>36701543</v>
      </c>
      <c r="P34" s="80">
        <v>36260069</v>
      </c>
      <c r="Q34" s="80">
        <v>36555891</v>
      </c>
      <c r="R34" s="80">
        <v>35567216</v>
      </c>
      <c r="S34" s="80">
        <v>34692084</v>
      </c>
      <c r="T34" s="80">
        <v>34796012</v>
      </c>
      <c r="U34" s="80">
        <v>35837259</v>
      </c>
      <c r="V34" s="80">
        <v>35127723</v>
      </c>
      <c r="W34" s="80">
        <v>35344362</v>
      </c>
      <c r="X34" s="80">
        <v>36273444</v>
      </c>
      <c r="Y34" s="80">
        <v>36382559</v>
      </c>
      <c r="Z34" s="80">
        <v>36269362</v>
      </c>
      <c r="AA34" s="80">
        <v>36060882</v>
      </c>
      <c r="AB34" s="80">
        <v>36543503</v>
      </c>
      <c r="AC34" s="80" t="s">
        <v>142</v>
      </c>
      <c r="AD34" s="80" t="s">
        <v>142</v>
      </c>
      <c r="AE34" s="80" t="s">
        <v>142</v>
      </c>
    </row>
    <row r="35" spans="3:31">
      <c r="C35" s="78" t="s">
        <v>153</v>
      </c>
      <c r="D35" s="79" t="str">
        <f ca="1">OFFSET('SNL Portfolio Mapping'!$B$5,MATCH('SNL Loans - SHUSA (Sovereign)'!$C35,'SNL Portfolio Mapping'!$M$6:$M$40,0),)</f>
        <v>C&amp;I</v>
      </c>
      <c r="E35" s="80">
        <v>10136523</v>
      </c>
      <c r="F35" s="80">
        <v>10697333</v>
      </c>
      <c r="G35" s="80">
        <v>12691612</v>
      </c>
      <c r="H35" s="80">
        <v>13305813</v>
      </c>
      <c r="I35" s="80">
        <v>13585705</v>
      </c>
      <c r="J35" s="80">
        <v>13905028</v>
      </c>
      <c r="K35" s="80">
        <v>14062846</v>
      </c>
      <c r="L35" s="80">
        <v>14312073</v>
      </c>
      <c r="M35" s="80">
        <v>14935687</v>
      </c>
      <c r="N35" s="80">
        <v>14475250</v>
      </c>
      <c r="O35" s="80">
        <v>13943668</v>
      </c>
      <c r="P35" s="80">
        <v>13595859</v>
      </c>
      <c r="Q35" s="80">
        <v>12806867</v>
      </c>
      <c r="R35" s="80">
        <v>12169896</v>
      </c>
      <c r="S35" s="80">
        <v>11465944</v>
      </c>
      <c r="T35" s="80">
        <v>10785374</v>
      </c>
      <c r="U35" s="80">
        <v>10101345</v>
      </c>
      <c r="V35" s="80">
        <v>10565359</v>
      </c>
      <c r="W35" s="80">
        <v>10349512</v>
      </c>
      <c r="X35" s="80">
        <v>10257014</v>
      </c>
      <c r="Y35" s="80">
        <v>10597875</v>
      </c>
      <c r="Z35" s="80">
        <v>10871951</v>
      </c>
      <c r="AA35" s="80">
        <v>10995644</v>
      </c>
      <c r="AB35" s="80">
        <v>11819612</v>
      </c>
      <c r="AC35" s="80" t="s">
        <v>142</v>
      </c>
      <c r="AD35" s="80" t="s">
        <v>142</v>
      </c>
      <c r="AE35" s="80" t="s">
        <v>142</v>
      </c>
    </row>
    <row r="36" spans="3:31" ht="12.75" customHeight="1">
      <c r="C36" s="78" t="s">
        <v>154</v>
      </c>
      <c r="D36" s="79" t="str">
        <f ca="1">OFFSET('SNL Portfolio Mapping'!$B$5,MATCH('SNL Loans - SHUSA (Sovereign)'!$C36,'SNL Portfolio Mapping'!$M$6:$M$40,0),)</f>
        <v>Other Consumer Loans (Excl Auto)</v>
      </c>
      <c r="E36" s="80">
        <v>0</v>
      </c>
      <c r="F36" s="80">
        <v>0</v>
      </c>
      <c r="G36" s="80">
        <v>0</v>
      </c>
      <c r="H36" s="80">
        <v>0</v>
      </c>
      <c r="I36" s="80">
        <v>0</v>
      </c>
      <c r="J36" s="80">
        <v>0</v>
      </c>
      <c r="K36" s="80">
        <v>0</v>
      </c>
      <c r="L36" s="80">
        <v>0</v>
      </c>
      <c r="M36" s="80">
        <v>0</v>
      </c>
      <c r="N36" s="80">
        <v>0</v>
      </c>
      <c r="O36" s="80">
        <v>0</v>
      </c>
      <c r="P36" s="80">
        <v>0</v>
      </c>
      <c r="Q36" s="80">
        <v>0</v>
      </c>
      <c r="R36" s="80">
        <v>0</v>
      </c>
      <c r="S36" s="80">
        <v>0</v>
      </c>
      <c r="T36" s="80">
        <v>0</v>
      </c>
      <c r="U36" s="80">
        <v>0</v>
      </c>
      <c r="V36" s="80">
        <v>0</v>
      </c>
      <c r="W36" s="80">
        <v>0</v>
      </c>
      <c r="X36" s="80">
        <v>0</v>
      </c>
      <c r="Y36" s="80">
        <v>0</v>
      </c>
      <c r="Z36" s="80">
        <v>181816</v>
      </c>
      <c r="AA36" s="80">
        <v>181271</v>
      </c>
      <c r="AB36" s="80">
        <v>187995</v>
      </c>
      <c r="AC36" s="80" t="s">
        <v>142</v>
      </c>
      <c r="AD36" s="80" t="s">
        <v>142</v>
      </c>
      <c r="AE36" s="80" t="s">
        <v>142</v>
      </c>
    </row>
    <row r="37" spans="3:31" ht="12.75" customHeight="1">
      <c r="C37" s="78" t="s">
        <v>155</v>
      </c>
      <c r="D37" s="79" t="str">
        <f ca="1">OFFSET('SNL Portfolio Mapping'!$B$5,MATCH('SNL Loans - SHUSA (Sovereign)'!$C37,'SNL Portfolio Mapping'!$M$6:$M$40,0),)</f>
        <v>Other Consumer Loans (Excl Auto)</v>
      </c>
      <c r="E37" s="80">
        <v>4991337</v>
      </c>
      <c r="F37" s="80">
        <v>4966896</v>
      </c>
      <c r="G37" s="80">
        <v>4978773</v>
      </c>
      <c r="H37" s="80">
        <v>5387923</v>
      </c>
      <c r="I37" s="80">
        <v>6077164</v>
      </c>
      <c r="J37" s="80">
        <v>6794032</v>
      </c>
      <c r="K37" s="80">
        <v>7313880</v>
      </c>
      <c r="L37" s="80">
        <v>7449923</v>
      </c>
      <c r="M37" s="80">
        <v>7242696</v>
      </c>
      <c r="N37" s="80">
        <v>6720385</v>
      </c>
      <c r="O37" s="80">
        <v>6250652</v>
      </c>
      <c r="P37" s="80">
        <v>5740572</v>
      </c>
      <c r="Q37" s="80">
        <v>5277659</v>
      </c>
      <c r="R37" s="80">
        <v>4751492</v>
      </c>
      <c r="S37" s="80">
        <v>4244970</v>
      </c>
      <c r="T37" s="80">
        <v>3777964</v>
      </c>
      <c r="U37" s="80">
        <v>3333281</v>
      </c>
      <c r="V37" s="80">
        <v>2939796</v>
      </c>
      <c r="W37" s="80">
        <v>2565902</v>
      </c>
      <c r="X37" s="80">
        <v>2247794</v>
      </c>
      <c r="Y37" s="80">
        <v>3647120</v>
      </c>
      <c r="Z37" s="80">
        <v>3485012</v>
      </c>
      <c r="AA37" s="80">
        <v>3569440</v>
      </c>
      <c r="AB37" s="80">
        <v>3306360</v>
      </c>
      <c r="AC37" s="80" t="s">
        <v>142</v>
      </c>
      <c r="AD37" s="80" t="s">
        <v>142</v>
      </c>
      <c r="AE37" s="80" t="s">
        <v>142</v>
      </c>
    </row>
    <row r="38" spans="3:31">
      <c r="C38" s="78" t="s">
        <v>156</v>
      </c>
      <c r="D38" s="79" t="str">
        <f ca="1">OFFSET('SNL Portfolio Mapping'!$B$5,MATCH('SNL Loans - SHUSA (Sovereign)'!$C38,'SNL Portfolio Mapping'!$M$6:$M$40,0),)</f>
        <v>Leases</v>
      </c>
      <c r="Y38" s="80" t="s">
        <v>142</v>
      </c>
      <c r="Z38" s="80" t="s">
        <v>142</v>
      </c>
      <c r="AA38" s="80" t="s">
        <v>142</v>
      </c>
    </row>
    <row r="39" spans="3:31">
      <c r="C39" s="78" t="s">
        <v>157</v>
      </c>
      <c r="D39" s="79" t="str">
        <f ca="1">OFFSET('SNL Portfolio Mapping'!$B$5,MATCH('SNL Loans - SHUSA (Sovereign)'!$C39,'SNL Portfolio Mapping'!$M$6:$M$40,0),)</f>
        <v>N/A</v>
      </c>
      <c r="E39" s="80">
        <v>45112410</v>
      </c>
      <c r="F39" s="80">
        <v>48216832</v>
      </c>
      <c r="G39" s="80">
        <v>63200916</v>
      </c>
      <c r="H39" s="80">
        <v>62659296</v>
      </c>
      <c r="I39" s="80">
        <v>56207388</v>
      </c>
      <c r="J39" s="80">
        <v>56586653</v>
      </c>
      <c r="K39" s="80">
        <v>57139228</v>
      </c>
      <c r="L39" s="80">
        <v>57713315</v>
      </c>
      <c r="M39" s="80">
        <v>58827655</v>
      </c>
      <c r="N39" s="80">
        <v>57382053</v>
      </c>
      <c r="O39" s="80">
        <v>56895863</v>
      </c>
      <c r="P39" s="80">
        <v>55596500</v>
      </c>
      <c r="Q39" s="80">
        <v>54640417</v>
      </c>
      <c r="R39" s="80">
        <v>52488604</v>
      </c>
      <c r="S39" s="80">
        <v>50402998</v>
      </c>
      <c r="T39" s="80">
        <v>49359350</v>
      </c>
      <c r="U39" s="80">
        <v>49271885</v>
      </c>
      <c r="V39" s="80">
        <v>48632878</v>
      </c>
      <c r="W39" s="80">
        <v>48259776</v>
      </c>
      <c r="X39" s="80">
        <v>48778252</v>
      </c>
      <c r="Y39" s="80">
        <v>50627554</v>
      </c>
      <c r="Z39" s="80">
        <v>50626325</v>
      </c>
      <c r="AA39" s="80">
        <v>50625966</v>
      </c>
      <c r="AB39" s="80">
        <v>51669475</v>
      </c>
      <c r="AC39" s="80" t="s">
        <v>142</v>
      </c>
      <c r="AD39" s="80" t="s">
        <v>142</v>
      </c>
      <c r="AE39" s="80" t="s">
        <v>142</v>
      </c>
    </row>
    <row r="40" spans="3:31" ht="12.75" customHeight="1"/>
    <row r="41" spans="3:31" ht="15.75" customHeight="1"/>
  </sheetData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T38"/>
  <sheetViews>
    <sheetView showGridLines="0" zoomScale="80" workbookViewId="0">
      <selection activeCell="A2" sqref="A2"/>
    </sheetView>
  </sheetViews>
  <sheetFormatPr defaultRowHeight="12.75"/>
  <cols>
    <col min="1" max="1" width="3.7109375" style="229" customWidth="1"/>
    <col min="2" max="2" width="9.140625" style="229"/>
    <col min="3" max="3" width="43.85546875" style="229" bestFit="1" customWidth="1"/>
    <col min="4" max="4" width="32.28515625" style="229" bestFit="1" customWidth="1"/>
    <col min="5" max="5" width="21" style="229" customWidth="1"/>
    <col min="6" max="6" width="19.5703125" style="229" customWidth="1"/>
    <col min="7" max="16384" width="9.140625" style="229"/>
  </cols>
  <sheetData>
    <row r="1" spans="1:20" s="291" customFormat="1" ht="18">
      <c r="A1" s="290" t="s">
        <v>379</v>
      </c>
    </row>
    <row r="2" spans="1:20" s="305" customFormat="1">
      <c r="A2" s="304" t="s">
        <v>408</v>
      </c>
    </row>
    <row r="4" spans="1:20" ht="13.5" customHeight="1"/>
    <row r="6" spans="1:20" s="232" customFormat="1">
      <c r="A6" s="230"/>
      <c r="B6" s="230"/>
      <c r="C6" s="230" t="s">
        <v>381</v>
      </c>
      <c r="D6" s="231">
        <f ca="1">TODAY()</f>
        <v>42524</v>
      </c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</row>
    <row r="7" spans="1:20" s="235" customFormat="1">
      <c r="A7" s="229"/>
      <c r="B7" s="229"/>
      <c r="C7" s="233"/>
      <c r="D7" s="234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</row>
    <row r="8" spans="1:20" s="238" customFormat="1">
      <c r="A8" s="229"/>
      <c r="B8" s="229"/>
      <c r="C8" s="33" t="s">
        <v>382</v>
      </c>
      <c r="D8" s="236" t="s">
        <v>383</v>
      </c>
      <c r="E8" s="237" t="s">
        <v>384</v>
      </c>
      <c r="F8" s="237" t="s">
        <v>384</v>
      </c>
      <c r="G8" s="237" t="s">
        <v>384</v>
      </c>
      <c r="H8" s="237" t="s">
        <v>384</v>
      </c>
      <c r="I8" s="237" t="s">
        <v>384</v>
      </c>
      <c r="J8" s="237" t="s">
        <v>384</v>
      </c>
      <c r="K8" s="237" t="s">
        <v>384</v>
      </c>
      <c r="L8" s="237" t="s">
        <v>384</v>
      </c>
      <c r="M8" s="237" t="s">
        <v>384</v>
      </c>
      <c r="N8" s="237" t="s">
        <v>384</v>
      </c>
      <c r="O8" s="237" t="s">
        <v>384</v>
      </c>
      <c r="P8" s="237" t="s">
        <v>384</v>
      </c>
      <c r="Q8" s="237" t="s">
        <v>384</v>
      </c>
      <c r="R8" s="237" t="s">
        <v>384</v>
      </c>
      <c r="S8" s="237" t="s">
        <v>384</v>
      </c>
      <c r="T8" s="237" t="s">
        <v>384</v>
      </c>
    </row>
    <row r="9" spans="1:20">
      <c r="C9" s="239"/>
      <c r="E9" s="240">
        <v>102000</v>
      </c>
      <c r="F9" s="240">
        <v>102000</v>
      </c>
      <c r="G9" s="240">
        <v>102000</v>
      </c>
      <c r="H9" s="240">
        <v>102000</v>
      </c>
      <c r="I9" s="240">
        <v>102000</v>
      </c>
      <c r="J9" s="240">
        <v>102000</v>
      </c>
      <c r="K9" s="240">
        <v>102000</v>
      </c>
      <c r="L9" s="240">
        <v>102000</v>
      </c>
      <c r="M9" s="240">
        <v>102000</v>
      </c>
      <c r="N9" s="240">
        <v>102000</v>
      </c>
      <c r="O9" s="240">
        <v>102000</v>
      </c>
      <c r="P9" s="240">
        <v>102000</v>
      </c>
      <c r="Q9" s="240">
        <v>102000</v>
      </c>
      <c r="R9" s="240">
        <v>102000</v>
      </c>
      <c r="S9" s="240">
        <v>102000</v>
      </c>
      <c r="T9" s="240">
        <v>102000</v>
      </c>
    </row>
    <row r="10" spans="1:20" s="243" customFormat="1">
      <c r="A10" s="229"/>
      <c r="B10" s="229"/>
      <c r="C10" s="241"/>
      <c r="D10" s="241"/>
      <c r="E10" s="241" t="s">
        <v>316</v>
      </c>
      <c r="F10" s="241" t="s">
        <v>199</v>
      </c>
      <c r="G10" s="241" t="s">
        <v>168</v>
      </c>
      <c r="H10" s="241" t="s">
        <v>48</v>
      </c>
      <c r="I10" s="241" t="s">
        <v>47</v>
      </c>
      <c r="J10" s="241" t="s">
        <v>46</v>
      </c>
      <c r="K10" s="241" t="s">
        <v>45</v>
      </c>
      <c r="L10" s="241" t="s">
        <v>44</v>
      </c>
      <c r="M10" s="241" t="s">
        <v>43</v>
      </c>
      <c r="N10" s="241" t="s">
        <v>42</v>
      </c>
      <c r="O10" s="241" t="s">
        <v>41</v>
      </c>
      <c r="P10" s="241" t="s">
        <v>40</v>
      </c>
      <c r="Q10" s="241" t="s">
        <v>39</v>
      </c>
      <c r="R10" s="241" t="s">
        <v>38</v>
      </c>
      <c r="S10" s="241" t="s">
        <v>37</v>
      </c>
      <c r="T10" s="242" t="s">
        <v>36</v>
      </c>
    </row>
    <row r="11" spans="1:20" s="238" customFormat="1">
      <c r="A11" s="229"/>
      <c r="B11" s="229"/>
      <c r="C11" s="244" t="s">
        <v>169</v>
      </c>
      <c r="D11" s="245" t="str">
        <f>INDEX('SNL Portfolio Mapping'!$B:$B,MATCH(C11,'SNL Portfolio Mapping'!$G:$G,0))</f>
        <v>RRE</v>
      </c>
      <c r="E11" s="273">
        <f>INDEX('SNL Table Raw Data'!$C$58:$S$85,MATCH($C11,'SNL Table Raw Data'!$A$58:$A$85,0),MATCH(E$10,'SNL Table Raw Data'!$C$5:$S$5,0))</f>
        <v>3520</v>
      </c>
      <c r="F11" s="273">
        <f>INDEX('SNL Table Raw Data'!$C$58:$S$85,MATCH($C11,'SNL Table Raw Data'!$A$58:$A$85,0),MATCH(F$10,'SNL Table Raw Data'!$C$5:$S$5,0))</f>
        <v>4552</v>
      </c>
      <c r="G11" s="273">
        <f>INDEX('SNL Table Raw Data'!$C$58:$S$85,MATCH($C11,'SNL Table Raw Data'!$A$58:$A$85,0),MATCH(G$10,'SNL Table Raw Data'!$C$5:$S$5,0))</f>
        <v>5336</v>
      </c>
      <c r="H11" s="273">
        <f>INDEX('SNL Table Raw Data'!$C$58:$S$85,MATCH($C11,'SNL Table Raw Data'!$A$58:$A$85,0),MATCH(H$10,'SNL Table Raw Data'!$C$5:$S$5,0))</f>
        <v>6248</v>
      </c>
      <c r="I11" s="273">
        <f>INDEX('SNL Table Raw Data'!$C$58:$S$85,MATCH($C11,'SNL Table Raw Data'!$A$58:$A$85,0),MATCH(I$10,'SNL Table Raw Data'!$C$5:$S$5,0))</f>
        <v>8650</v>
      </c>
      <c r="J11" s="273">
        <f>INDEX('SNL Table Raw Data'!$C$58:$S$85,MATCH($C11,'SNL Table Raw Data'!$A$58:$A$85,0),MATCH(J$10,'SNL Table Raw Data'!$C$5:$S$5,0))</f>
        <v>141843</v>
      </c>
      <c r="K11" s="273">
        <f>INDEX('SNL Table Raw Data'!$C$58:$S$85,MATCH($C11,'SNL Table Raw Data'!$A$58:$A$85,0),MATCH(K$10,'SNL Table Raw Data'!$C$5:$S$5,0))</f>
        <v>12878</v>
      </c>
      <c r="L11" s="273">
        <f>INDEX('SNL Table Raw Data'!$C$58:$S$85,MATCH($C11,'SNL Table Raw Data'!$A$58:$A$85,0),MATCH(L$10,'SNL Table Raw Data'!$C$5:$S$5,0))</f>
        <v>5679</v>
      </c>
      <c r="M11" s="273">
        <f>INDEX('SNL Table Raw Data'!$C$58:$S$85,MATCH($C11,'SNL Table Raw Data'!$A$58:$A$85,0),MATCH(M$10,'SNL Table Raw Data'!$C$5:$S$5,0))</f>
        <v>13967</v>
      </c>
      <c r="N11" s="273">
        <f>INDEX('SNL Table Raw Data'!$C$58:$S$85,MATCH($C11,'SNL Table Raw Data'!$A$58:$A$85,0),MATCH(N$10,'SNL Table Raw Data'!$C$5:$S$5,0))</f>
        <v>8117</v>
      </c>
      <c r="O11" s="273">
        <f>INDEX('SNL Table Raw Data'!$C$58:$S$85,MATCH($C11,'SNL Table Raw Data'!$A$58:$A$85,0),MATCH(O$10,'SNL Table Raw Data'!$C$5:$S$5,0))</f>
        <v>9163</v>
      </c>
      <c r="P11" s="273">
        <f>INDEX('SNL Table Raw Data'!$C$58:$S$85,MATCH($C11,'SNL Table Raw Data'!$A$58:$A$85,0),MATCH(P$10,'SNL Table Raw Data'!$C$5:$S$5,0))</f>
        <v>17509</v>
      </c>
      <c r="Q11" s="273">
        <f>INDEX('SNL Table Raw Data'!$C$58:$S$85,MATCH($C11,'SNL Table Raw Data'!$A$58:$A$85,0),MATCH(Q$10,'SNL Table Raw Data'!$C$5:$S$5,0))</f>
        <v>14901</v>
      </c>
      <c r="R11" s="273">
        <f>INDEX('SNL Table Raw Data'!$C$58:$S$85,MATCH($C11,'SNL Table Raw Data'!$A$58:$A$85,0),MATCH(R$10,'SNL Table Raw Data'!$C$5:$S$5,0))</f>
        <v>26033</v>
      </c>
      <c r="S11" s="273">
        <f>INDEX('SNL Table Raw Data'!$C$58:$S$85,MATCH($C11,'SNL Table Raw Data'!$A$58:$A$85,0),MATCH(S$10,'SNL Table Raw Data'!$C$5:$S$5,0))</f>
        <v>25433</v>
      </c>
      <c r="T11" s="273">
        <f>INDEX('SNL Table Raw Data'!$C$58:$S$85,MATCH($C11,'SNL Table Raw Data'!$A$58:$A$85,0),MATCH(T$10,'SNL Table Raw Data'!$C$5:$S$5,0))</f>
        <v>23549</v>
      </c>
    </row>
    <row r="12" spans="1:20" s="238" customFormat="1">
      <c r="A12" s="229"/>
      <c r="B12" s="229"/>
      <c r="C12" s="244" t="s">
        <v>170</v>
      </c>
      <c r="D12" s="245" t="str">
        <f>INDEX('SNL Portfolio Mapping'!$B:$B,MATCH(C12,'SNL Portfolio Mapping'!$G:$G,0))</f>
        <v>RRE</v>
      </c>
      <c r="E12" s="273">
        <f>INDEX('SNL Table Raw Data'!$C$58:$S$85,MATCH($C12,'SNL Table Raw Data'!$A$58:$A$85,0),MATCH(E$10,'SNL Table Raw Data'!$C$5:$S$5,0))</f>
        <v>1471</v>
      </c>
      <c r="F12" s="273">
        <f>INDEX('SNL Table Raw Data'!$C$58:$S$85,MATCH($C12,'SNL Table Raw Data'!$A$58:$A$85,0),MATCH(F$10,'SNL Table Raw Data'!$C$5:$S$5,0))</f>
        <v>727</v>
      </c>
      <c r="G12" s="273">
        <f>INDEX('SNL Table Raw Data'!$C$58:$S$85,MATCH($C12,'SNL Table Raw Data'!$A$58:$A$85,0),MATCH(G$10,'SNL Table Raw Data'!$C$5:$S$5,0))</f>
        <v>976</v>
      </c>
      <c r="H12" s="273">
        <f>INDEX('SNL Table Raw Data'!$C$58:$S$85,MATCH($C12,'SNL Table Raw Data'!$A$58:$A$85,0),MATCH(H$10,'SNL Table Raw Data'!$C$5:$S$5,0))</f>
        <v>707</v>
      </c>
      <c r="I12" s="273">
        <f>INDEX('SNL Table Raw Data'!$C$58:$S$85,MATCH($C12,'SNL Table Raw Data'!$A$58:$A$85,0),MATCH(I$10,'SNL Table Raw Data'!$C$5:$S$5,0))</f>
        <v>968</v>
      </c>
      <c r="J12" s="273">
        <f>INDEX('SNL Table Raw Data'!$C$58:$S$85,MATCH($C12,'SNL Table Raw Data'!$A$58:$A$85,0),MATCH(J$10,'SNL Table Raw Data'!$C$5:$S$5,0))</f>
        <v>1249</v>
      </c>
      <c r="K12" s="273">
        <f>INDEX('SNL Table Raw Data'!$C$58:$S$85,MATCH($C12,'SNL Table Raw Data'!$A$58:$A$85,0),MATCH(K$10,'SNL Table Raw Data'!$C$5:$S$5,0))</f>
        <v>1907</v>
      </c>
      <c r="L12" s="273">
        <f>INDEX('SNL Table Raw Data'!$C$58:$S$85,MATCH($C12,'SNL Table Raw Data'!$A$58:$A$85,0),MATCH(L$10,'SNL Table Raw Data'!$C$5:$S$5,0))</f>
        <v>2016</v>
      </c>
      <c r="M12" s="273">
        <f>INDEX('SNL Table Raw Data'!$C$58:$S$85,MATCH($C12,'SNL Table Raw Data'!$A$58:$A$85,0),MATCH(M$10,'SNL Table Raw Data'!$C$5:$S$5,0))</f>
        <v>2032</v>
      </c>
      <c r="N12" s="273">
        <f>INDEX('SNL Table Raw Data'!$C$58:$S$85,MATCH($C12,'SNL Table Raw Data'!$A$58:$A$85,0),MATCH(N$10,'SNL Table Raw Data'!$C$5:$S$5,0))</f>
        <v>3034</v>
      </c>
      <c r="O12" s="273">
        <f>INDEX('SNL Table Raw Data'!$C$58:$S$85,MATCH($C12,'SNL Table Raw Data'!$A$58:$A$85,0),MATCH(O$10,'SNL Table Raw Data'!$C$5:$S$5,0))</f>
        <v>854</v>
      </c>
      <c r="P12" s="273">
        <f>INDEX('SNL Table Raw Data'!$C$58:$S$85,MATCH($C12,'SNL Table Raw Data'!$A$58:$A$85,0),MATCH(P$10,'SNL Table Raw Data'!$C$5:$S$5,0))</f>
        <v>3330</v>
      </c>
      <c r="Q12" s="273">
        <f>INDEX('SNL Table Raw Data'!$C$58:$S$85,MATCH($C12,'SNL Table Raw Data'!$A$58:$A$85,0),MATCH(Q$10,'SNL Table Raw Data'!$C$5:$S$5,0))</f>
        <v>4927</v>
      </c>
      <c r="R12" s="273">
        <f>INDEX('SNL Table Raw Data'!$C$58:$S$85,MATCH($C12,'SNL Table Raw Data'!$A$58:$A$85,0),MATCH(R$10,'SNL Table Raw Data'!$C$5:$S$5,0))</f>
        <v>11114</v>
      </c>
      <c r="S12" s="273">
        <f>INDEX('SNL Table Raw Data'!$C$58:$S$85,MATCH($C12,'SNL Table Raw Data'!$A$58:$A$85,0),MATCH(S$10,'SNL Table Raw Data'!$C$5:$S$5,0))</f>
        <v>4685</v>
      </c>
      <c r="T12" s="273">
        <f>INDEX('SNL Table Raw Data'!$C$58:$S$85,MATCH($C12,'SNL Table Raw Data'!$A$58:$A$85,0),MATCH(T$10,'SNL Table Raw Data'!$C$5:$S$5,0))</f>
        <v>4804</v>
      </c>
    </row>
    <row r="13" spans="1:20" s="238" customFormat="1">
      <c r="A13" s="229"/>
      <c r="B13" s="229"/>
      <c r="C13" s="244" t="s">
        <v>171</v>
      </c>
      <c r="D13" s="245" t="str">
        <f>INDEX('SNL Portfolio Mapping'!$B:$B,MATCH(C13,'SNL Portfolio Mapping'!$G:$G,0))</f>
        <v>RRE</v>
      </c>
      <c r="E13" s="273">
        <f>INDEX('SNL Table Raw Data'!$C$10:$L$55,MATCH('SHUSA SNL Loans'!$C13,'SNL Table Raw Data'!$A$10:$A$55,0),MATCH('SHUSA SNL Loans'!E$10,'SNL Table Raw Data'!$C$5:$L$5,0))</f>
        <v>1665037</v>
      </c>
      <c r="F13" s="273">
        <f>INDEX('SNL Table Raw Data'!$C$58:$S$85,MATCH($C13,'SNL Table Raw Data'!$A$58:$A$85,0),MATCH(F$10,'SNL Table Raw Data'!$C$5:$S$5,0))</f>
        <v>2979</v>
      </c>
      <c r="G13" s="273">
        <f>INDEX('SNL Table Raw Data'!$C$58:$S$85,MATCH($C13,'SNL Table Raw Data'!$A$58:$A$85,0),MATCH(G$10,'SNL Table Raw Data'!$C$5:$S$5,0))</f>
        <v>4148</v>
      </c>
      <c r="H13" s="273">
        <f>INDEX('SNL Table Raw Data'!$C$58:$S$85,MATCH($C13,'SNL Table Raw Data'!$A$58:$A$85,0),MATCH(H$10,'SNL Table Raw Data'!$C$5:$S$5,0))</f>
        <v>3122</v>
      </c>
      <c r="I13" s="273">
        <f>INDEX('SNL Table Raw Data'!$C$58:$S$85,MATCH($C13,'SNL Table Raw Data'!$A$58:$A$85,0),MATCH(I$10,'SNL Table Raw Data'!$C$5:$S$5,0))</f>
        <v>3017</v>
      </c>
      <c r="J13" s="273">
        <f>INDEX('SNL Table Raw Data'!$C$58:$S$85,MATCH($C13,'SNL Table Raw Data'!$A$58:$A$85,0),MATCH(J$10,'SNL Table Raw Data'!$C$5:$S$5,0))</f>
        <v>3446</v>
      </c>
      <c r="K13" s="273">
        <f>INDEX('SNL Table Raw Data'!$C$58:$S$85,MATCH($C13,'SNL Table Raw Data'!$A$58:$A$85,0),MATCH(K$10,'SNL Table Raw Data'!$C$5:$S$5,0))</f>
        <v>4678</v>
      </c>
      <c r="L13" s="273">
        <f>INDEX('SNL Table Raw Data'!$C$58:$S$85,MATCH($C13,'SNL Table Raw Data'!$A$58:$A$85,0),MATCH(L$10,'SNL Table Raw Data'!$C$5:$S$5,0))</f>
        <v>4698</v>
      </c>
      <c r="M13" s="273">
        <f>INDEX('SNL Table Raw Data'!$C$58:$S$85,MATCH($C13,'SNL Table Raw Data'!$A$58:$A$85,0),MATCH(M$10,'SNL Table Raw Data'!$C$5:$S$5,0))</f>
        <v>4772</v>
      </c>
      <c r="N13" s="273">
        <f>INDEX('SNL Table Raw Data'!$C$58:$S$85,MATCH($C13,'SNL Table Raw Data'!$A$58:$A$85,0),MATCH(N$10,'SNL Table Raw Data'!$C$5:$S$5,0))</f>
        <v>8071</v>
      </c>
      <c r="O13" s="273">
        <f>INDEX('SNL Table Raw Data'!$C$58:$S$85,MATCH($C13,'SNL Table Raw Data'!$A$58:$A$85,0),MATCH(O$10,'SNL Table Raw Data'!$C$5:$S$5,0))</f>
        <v>4686</v>
      </c>
      <c r="P13" s="273">
        <f>INDEX('SNL Table Raw Data'!$C$58:$S$85,MATCH($C13,'SNL Table Raw Data'!$A$58:$A$85,0),MATCH(P$10,'SNL Table Raw Data'!$C$5:$S$5,0))</f>
        <v>6221</v>
      </c>
      <c r="Q13" s="273">
        <f>INDEX('SNL Table Raw Data'!$C$58:$S$85,MATCH($C13,'SNL Table Raw Data'!$A$58:$A$85,0),MATCH(Q$10,'SNL Table Raw Data'!$C$5:$S$5,0))</f>
        <v>5734</v>
      </c>
      <c r="R13" s="273">
        <f>INDEX('SNL Table Raw Data'!$C$58:$S$85,MATCH($C13,'SNL Table Raw Data'!$A$58:$A$85,0),MATCH(R$10,'SNL Table Raw Data'!$C$5:$S$5,0))</f>
        <v>13332</v>
      </c>
      <c r="S13" s="273">
        <f>INDEX('SNL Table Raw Data'!$C$58:$S$85,MATCH($C13,'SNL Table Raw Data'!$A$58:$A$85,0),MATCH(S$10,'SNL Table Raw Data'!$C$5:$S$5,0))</f>
        <v>6750</v>
      </c>
      <c r="T13" s="273">
        <f>INDEX('SNL Table Raw Data'!$C$58:$S$85,MATCH($C13,'SNL Table Raw Data'!$A$58:$A$85,0),MATCH(T$10,'SNL Table Raw Data'!$C$5:$S$5,0))</f>
        <v>5473</v>
      </c>
    </row>
    <row r="14" spans="1:20" s="238" customFormat="1">
      <c r="A14" s="229"/>
      <c r="B14" s="229"/>
      <c r="C14" s="244" t="s">
        <v>172</v>
      </c>
      <c r="D14" s="245" t="str">
        <f>INDEX('SNL Portfolio Mapping'!$B:$B,MATCH(C14,'SNL Portfolio Mapping'!$G:$G,0))</f>
        <v>CRE</v>
      </c>
      <c r="E14" s="273">
        <f>INDEX('SNL Table Raw Data'!$C$58:$S$85,MATCH($C14,'SNL Table Raw Data'!$A$58:$A$85,0),MATCH(E$10,'SNL Table Raw Data'!$C$5:$S$5,0))</f>
        <v>0</v>
      </c>
      <c r="F14" s="273">
        <f>INDEX('SNL Table Raw Data'!$C$58:$S$85,MATCH($C14,'SNL Table Raw Data'!$A$58:$A$85,0),MATCH(F$10,'SNL Table Raw Data'!$C$5:$S$5,0))</f>
        <v>0</v>
      </c>
      <c r="G14" s="273">
        <f>INDEX('SNL Table Raw Data'!$C$58:$S$85,MATCH($C14,'SNL Table Raw Data'!$A$58:$A$85,0),MATCH(G$10,'SNL Table Raw Data'!$C$5:$S$5,0))</f>
        <v>543</v>
      </c>
      <c r="H14" s="273">
        <f>INDEX('SNL Table Raw Data'!$C$58:$S$85,MATCH($C14,'SNL Table Raw Data'!$A$58:$A$85,0),MATCH(H$10,'SNL Table Raw Data'!$C$5:$S$5,0))</f>
        <v>0</v>
      </c>
      <c r="I14" s="273">
        <f>INDEX('SNL Table Raw Data'!$C$58:$S$85,MATCH($C14,'SNL Table Raw Data'!$A$58:$A$85,0),MATCH(I$10,'SNL Table Raw Data'!$C$5:$S$5,0))</f>
        <v>-59</v>
      </c>
      <c r="J14" s="273">
        <f>INDEX('SNL Table Raw Data'!$C$58:$S$85,MATCH($C14,'SNL Table Raw Data'!$A$58:$A$85,0),MATCH(J$10,'SNL Table Raw Data'!$C$5:$S$5,0))</f>
        <v>5</v>
      </c>
      <c r="K14" s="273">
        <f>INDEX('SNL Table Raw Data'!$C$58:$S$85,MATCH($C14,'SNL Table Raw Data'!$A$58:$A$85,0),MATCH(K$10,'SNL Table Raw Data'!$C$5:$S$5,0))</f>
        <v>0</v>
      </c>
      <c r="L14" s="273">
        <f>INDEX('SNL Table Raw Data'!$C$58:$S$85,MATCH($C14,'SNL Table Raw Data'!$A$58:$A$85,0),MATCH(L$10,'SNL Table Raw Data'!$C$5:$S$5,0))</f>
        <v>0</v>
      </c>
      <c r="M14" s="273">
        <f>INDEX('SNL Table Raw Data'!$C$58:$S$85,MATCH($C14,'SNL Table Raw Data'!$A$58:$A$85,0),MATCH(M$10,'SNL Table Raw Data'!$C$5:$S$5,0))</f>
        <v>-2</v>
      </c>
      <c r="N14" s="273">
        <f>INDEX('SNL Table Raw Data'!$C$58:$S$85,MATCH($C14,'SNL Table Raw Data'!$A$58:$A$85,0),MATCH(N$10,'SNL Table Raw Data'!$C$5:$S$5,0))</f>
        <v>0</v>
      </c>
      <c r="O14" s="273">
        <f>INDEX('SNL Table Raw Data'!$C$58:$S$85,MATCH($C14,'SNL Table Raw Data'!$A$58:$A$85,0),MATCH(O$10,'SNL Table Raw Data'!$C$5:$S$5,0))</f>
        <v>462</v>
      </c>
      <c r="P14" s="273">
        <f>INDEX('SNL Table Raw Data'!$C$58:$S$85,MATCH($C14,'SNL Table Raw Data'!$A$58:$A$85,0),MATCH(P$10,'SNL Table Raw Data'!$C$5:$S$5,0))</f>
        <v>146</v>
      </c>
      <c r="Q14" s="273">
        <f>INDEX('SNL Table Raw Data'!$C$58:$S$85,MATCH($C14,'SNL Table Raw Data'!$A$58:$A$85,0),MATCH(Q$10,'SNL Table Raw Data'!$C$5:$S$5,0))</f>
        <v>-2166</v>
      </c>
      <c r="R14" s="273">
        <f>INDEX('SNL Table Raw Data'!$C$58:$S$85,MATCH($C14,'SNL Table Raw Data'!$A$58:$A$85,0),MATCH(R$10,'SNL Table Raw Data'!$C$5:$S$5,0))</f>
        <v>249</v>
      </c>
      <c r="S14" s="273">
        <f>INDEX('SNL Table Raw Data'!$C$58:$S$85,MATCH($C14,'SNL Table Raw Data'!$A$58:$A$85,0),MATCH(S$10,'SNL Table Raw Data'!$C$5:$S$5,0))</f>
        <v>-89</v>
      </c>
      <c r="T14" s="273">
        <f>INDEX('SNL Table Raw Data'!$C$58:$S$85,MATCH($C14,'SNL Table Raw Data'!$A$58:$A$85,0),MATCH(T$10,'SNL Table Raw Data'!$C$5:$S$5,0))</f>
        <v>3105</v>
      </c>
    </row>
    <row r="15" spans="1:20" s="238" customFormat="1">
      <c r="A15" s="229"/>
      <c r="B15" s="229"/>
      <c r="C15" s="244" t="s">
        <v>173</v>
      </c>
      <c r="D15" s="245" t="str">
        <f>INDEX('SNL Portfolio Mapping'!$B:$B,MATCH(C15,'SNL Portfolio Mapping'!$G:$G,0))</f>
        <v>CRE</v>
      </c>
      <c r="E15" s="273">
        <f>INDEX('SNL Table Raw Data'!$C$58:$S$85,MATCH($C15,'SNL Table Raw Data'!$A$58:$A$85,0),MATCH(E$10,'SNL Table Raw Data'!$C$5:$S$5,0))</f>
        <v>0</v>
      </c>
      <c r="F15" s="273">
        <f>INDEX('SNL Table Raw Data'!$C$58:$S$85,MATCH($C15,'SNL Table Raw Data'!$A$58:$A$85,0),MATCH(F$10,'SNL Table Raw Data'!$C$5:$S$5,0))</f>
        <v>-4</v>
      </c>
      <c r="G15" s="273">
        <f>INDEX('SNL Table Raw Data'!$C$58:$S$85,MATCH($C15,'SNL Table Raw Data'!$A$58:$A$85,0),MATCH(G$10,'SNL Table Raw Data'!$C$5:$S$5,0))</f>
        <v>-20</v>
      </c>
      <c r="H15" s="273">
        <f>INDEX('SNL Table Raw Data'!$C$58:$S$85,MATCH($C15,'SNL Table Raw Data'!$A$58:$A$85,0),MATCH(H$10,'SNL Table Raw Data'!$C$5:$S$5,0))</f>
        <v>0</v>
      </c>
      <c r="I15" s="273">
        <f>INDEX('SNL Table Raw Data'!$C$58:$S$85,MATCH($C15,'SNL Table Raw Data'!$A$58:$A$85,0),MATCH(I$10,'SNL Table Raw Data'!$C$5:$S$5,0))</f>
        <v>0</v>
      </c>
      <c r="J15" s="273">
        <f>INDEX('SNL Table Raw Data'!$C$58:$S$85,MATCH($C15,'SNL Table Raw Data'!$A$58:$A$85,0),MATCH(J$10,'SNL Table Raw Data'!$C$5:$S$5,0))</f>
        <v>0</v>
      </c>
      <c r="K15" s="273">
        <f>INDEX('SNL Table Raw Data'!$C$58:$S$85,MATCH($C15,'SNL Table Raw Data'!$A$58:$A$85,0),MATCH(K$10,'SNL Table Raw Data'!$C$5:$S$5,0))</f>
        <v>-1222</v>
      </c>
      <c r="L15" s="273">
        <f>INDEX('SNL Table Raw Data'!$C$58:$S$85,MATCH($C15,'SNL Table Raw Data'!$A$58:$A$85,0),MATCH(L$10,'SNL Table Raw Data'!$C$5:$S$5,0))</f>
        <v>17915</v>
      </c>
      <c r="M15" s="273">
        <f>INDEX('SNL Table Raw Data'!$C$58:$S$85,MATCH($C15,'SNL Table Raw Data'!$A$58:$A$85,0),MATCH(M$10,'SNL Table Raw Data'!$C$5:$S$5,0))</f>
        <v>0</v>
      </c>
      <c r="N15" s="273">
        <f>INDEX('SNL Table Raw Data'!$C$58:$S$85,MATCH($C15,'SNL Table Raw Data'!$A$58:$A$85,0),MATCH(N$10,'SNL Table Raw Data'!$C$5:$S$5,0))</f>
        <v>150</v>
      </c>
      <c r="O15" s="273">
        <f>INDEX('SNL Table Raw Data'!$C$58:$S$85,MATCH($C15,'SNL Table Raw Data'!$A$58:$A$85,0),MATCH(O$10,'SNL Table Raw Data'!$C$5:$S$5,0))</f>
        <v>68</v>
      </c>
      <c r="P15" s="273">
        <f>INDEX('SNL Table Raw Data'!$C$58:$S$85,MATCH($C15,'SNL Table Raw Data'!$A$58:$A$85,0),MATCH(P$10,'SNL Table Raw Data'!$C$5:$S$5,0))</f>
        <v>0</v>
      </c>
      <c r="Q15" s="273">
        <f>INDEX('SNL Table Raw Data'!$C$58:$S$85,MATCH($C15,'SNL Table Raw Data'!$A$58:$A$85,0),MATCH(Q$10,'SNL Table Raw Data'!$C$5:$S$5,0))</f>
        <v>11012</v>
      </c>
      <c r="R15" s="273">
        <f>INDEX('SNL Table Raw Data'!$C$58:$S$85,MATCH($C15,'SNL Table Raw Data'!$A$58:$A$85,0),MATCH(R$10,'SNL Table Raw Data'!$C$5:$S$5,0))</f>
        <v>78</v>
      </c>
      <c r="S15" s="273">
        <f>INDEX('SNL Table Raw Data'!$C$58:$S$85,MATCH($C15,'SNL Table Raw Data'!$A$58:$A$85,0),MATCH(S$10,'SNL Table Raw Data'!$C$5:$S$5,0))</f>
        <v>1194</v>
      </c>
      <c r="T15" s="273">
        <f>INDEX('SNL Table Raw Data'!$C$58:$S$85,MATCH($C15,'SNL Table Raw Data'!$A$58:$A$85,0),MATCH(T$10,'SNL Table Raw Data'!$C$5:$S$5,0))</f>
        <v>4170</v>
      </c>
    </row>
    <row r="16" spans="1:20" s="238" customFormat="1">
      <c r="A16" s="245"/>
      <c r="B16" s="246" t="s">
        <v>4</v>
      </c>
      <c r="C16" s="244" t="s">
        <v>174</v>
      </c>
      <c r="D16" s="245" t="str">
        <f>INDEX('SNL Portfolio Mapping'!$B:$B,MATCH(C16,'SNL Portfolio Mapping'!$G:$G,0))</f>
        <v>CRE</v>
      </c>
      <c r="E16" s="273">
        <f>INDEX('SNL Table Raw Data'!$C$58:$S$85,MATCH($C16,'SNL Table Raw Data'!$A$58:$A$85,0),MATCH(E$10,'SNL Table Raw Data'!$C$5:$S$5,0))</f>
        <v>-62</v>
      </c>
      <c r="F16" s="273">
        <f>INDEX('SNL Table Raw Data'!$C$58:$S$85,MATCH($C16,'SNL Table Raw Data'!$A$58:$A$85,0),MATCH(F$10,'SNL Table Raw Data'!$C$5:$S$5,0))</f>
        <v>633</v>
      </c>
      <c r="G16" s="273">
        <f>INDEX('SNL Table Raw Data'!$C$58:$S$85,MATCH($C16,'SNL Table Raw Data'!$A$58:$A$85,0),MATCH(G$10,'SNL Table Raw Data'!$C$5:$S$5,0))</f>
        <v>1002</v>
      </c>
      <c r="H16" s="273">
        <f>INDEX('SNL Table Raw Data'!$C$58:$S$85,MATCH($C16,'SNL Table Raw Data'!$A$58:$A$85,0),MATCH(H$10,'SNL Table Raw Data'!$C$5:$S$5,0))</f>
        <v>-1192</v>
      </c>
      <c r="I16" s="273">
        <f>INDEX('SNL Table Raw Data'!$C$58:$S$85,MATCH($C16,'SNL Table Raw Data'!$A$58:$A$85,0),MATCH(I$10,'SNL Table Raw Data'!$C$5:$S$5,0))</f>
        <v>1733</v>
      </c>
      <c r="J16" s="273">
        <f>INDEX('SNL Table Raw Data'!$C$58:$S$85,MATCH($C16,'SNL Table Raw Data'!$A$58:$A$85,0),MATCH(J$10,'SNL Table Raw Data'!$C$5:$S$5,0))</f>
        <v>-1150</v>
      </c>
      <c r="K16" s="273">
        <f>INDEX('SNL Table Raw Data'!$C$58:$S$85,MATCH($C16,'SNL Table Raw Data'!$A$58:$A$85,0),MATCH(K$10,'SNL Table Raw Data'!$C$5:$S$5,0))</f>
        <v>-167</v>
      </c>
      <c r="L16" s="273">
        <f>INDEX('SNL Table Raw Data'!$C$58:$S$85,MATCH($C16,'SNL Table Raw Data'!$A$58:$A$85,0),MATCH(L$10,'SNL Table Raw Data'!$C$5:$S$5,0))</f>
        <v>790</v>
      </c>
      <c r="M16" s="273">
        <f>INDEX('SNL Table Raw Data'!$C$58:$S$85,MATCH($C16,'SNL Table Raw Data'!$A$58:$A$85,0),MATCH(M$10,'SNL Table Raw Data'!$C$5:$S$5,0))</f>
        <v>2506</v>
      </c>
      <c r="N16" s="273">
        <f>INDEX('SNL Table Raw Data'!$C$58:$S$85,MATCH($C16,'SNL Table Raw Data'!$A$58:$A$85,0),MATCH(N$10,'SNL Table Raw Data'!$C$5:$S$5,0))</f>
        <v>-5418</v>
      </c>
      <c r="O16" s="273">
        <f>INDEX('SNL Table Raw Data'!$C$58:$S$85,MATCH($C16,'SNL Table Raw Data'!$A$58:$A$85,0),MATCH(O$10,'SNL Table Raw Data'!$C$5:$S$5,0))</f>
        <v>512</v>
      </c>
      <c r="P16" s="273">
        <f>INDEX('SNL Table Raw Data'!$C$58:$S$85,MATCH($C16,'SNL Table Raw Data'!$A$58:$A$85,0),MATCH(P$10,'SNL Table Raw Data'!$C$5:$S$5,0))</f>
        <v>3318</v>
      </c>
      <c r="Q16" s="273">
        <f>INDEX('SNL Table Raw Data'!$C$58:$S$85,MATCH($C16,'SNL Table Raw Data'!$A$58:$A$85,0),MATCH(Q$10,'SNL Table Raw Data'!$C$5:$S$5,0))</f>
        <v>1850</v>
      </c>
      <c r="R16" s="273">
        <f>INDEX('SNL Table Raw Data'!$C$58:$S$85,MATCH($C16,'SNL Table Raw Data'!$A$58:$A$85,0),MATCH(R$10,'SNL Table Raw Data'!$C$5:$S$5,0))</f>
        <v>6023</v>
      </c>
      <c r="S16" s="273">
        <f>INDEX('SNL Table Raw Data'!$C$58:$S$85,MATCH($C16,'SNL Table Raw Data'!$A$58:$A$85,0),MATCH(S$10,'SNL Table Raw Data'!$C$5:$S$5,0))</f>
        <v>8239</v>
      </c>
      <c r="T16" s="273">
        <f>INDEX('SNL Table Raw Data'!$C$58:$S$85,MATCH($C16,'SNL Table Raw Data'!$A$58:$A$85,0),MATCH(T$10,'SNL Table Raw Data'!$C$5:$S$5,0))</f>
        <v>15247</v>
      </c>
    </row>
    <row r="17" spans="1:20" s="238" customFormat="1">
      <c r="A17" s="235"/>
      <c r="B17" s="235"/>
      <c r="C17" s="244" t="s">
        <v>175</v>
      </c>
      <c r="D17" s="245" t="str">
        <f>INDEX('SNL Portfolio Mapping'!$B:$B,MATCH(C17,'SNL Portfolio Mapping'!$G:$G,0))</f>
        <v>CRE</v>
      </c>
      <c r="E17" s="273">
        <f>INDEX('SNL Table Raw Data'!$C$58:$S$85,MATCH($C17,'SNL Table Raw Data'!$A$58:$A$85,0),MATCH(E$10,'SNL Table Raw Data'!$C$5:$S$5,0))</f>
        <v>1222</v>
      </c>
      <c r="F17" s="273">
        <f>INDEX('SNL Table Raw Data'!$C$58:$S$85,MATCH($C17,'SNL Table Raw Data'!$A$58:$A$85,0),MATCH(F$10,'SNL Table Raw Data'!$C$5:$S$5,0))</f>
        <v>-401</v>
      </c>
      <c r="G17" s="273">
        <f>INDEX('SNL Table Raw Data'!$C$58:$S$85,MATCH($C17,'SNL Table Raw Data'!$A$58:$A$85,0),MATCH(G$10,'SNL Table Raw Data'!$C$5:$S$5,0))</f>
        <v>4730</v>
      </c>
      <c r="H17" s="273">
        <f>INDEX('SNL Table Raw Data'!$C$58:$S$85,MATCH($C17,'SNL Table Raw Data'!$A$58:$A$85,0),MATCH(H$10,'SNL Table Raw Data'!$C$5:$S$5,0))</f>
        <v>4010</v>
      </c>
      <c r="I17" s="273">
        <f>INDEX('SNL Table Raw Data'!$C$58:$S$85,MATCH($C17,'SNL Table Raw Data'!$A$58:$A$85,0),MATCH(I$10,'SNL Table Raw Data'!$C$5:$S$5,0))</f>
        <v>-5704</v>
      </c>
      <c r="J17" s="273">
        <f>INDEX('SNL Table Raw Data'!$C$58:$S$85,MATCH($C17,'SNL Table Raw Data'!$A$58:$A$85,0),MATCH(J$10,'SNL Table Raw Data'!$C$5:$S$5,0))</f>
        <v>-146</v>
      </c>
      <c r="K17" s="273">
        <f>INDEX('SNL Table Raw Data'!$C$58:$S$85,MATCH($C17,'SNL Table Raw Data'!$A$58:$A$85,0),MATCH(K$10,'SNL Table Raw Data'!$C$5:$S$5,0))</f>
        <v>5562</v>
      </c>
      <c r="L17" s="273">
        <f>INDEX('SNL Table Raw Data'!$C$58:$S$85,MATCH($C17,'SNL Table Raw Data'!$A$58:$A$85,0),MATCH(L$10,'SNL Table Raw Data'!$C$5:$S$5,0))</f>
        <v>-32</v>
      </c>
      <c r="M17" s="273">
        <f>INDEX('SNL Table Raw Data'!$C$58:$S$85,MATCH($C17,'SNL Table Raw Data'!$A$58:$A$85,0),MATCH(M$10,'SNL Table Raw Data'!$C$5:$S$5,0))</f>
        <v>4996</v>
      </c>
      <c r="N17" s="273">
        <f>INDEX('SNL Table Raw Data'!$C$58:$S$85,MATCH($C17,'SNL Table Raw Data'!$A$58:$A$85,0),MATCH(N$10,'SNL Table Raw Data'!$C$5:$S$5,0))</f>
        <v>5464</v>
      </c>
      <c r="O17" s="273">
        <f>INDEX('SNL Table Raw Data'!$C$58:$S$85,MATCH($C17,'SNL Table Raw Data'!$A$58:$A$85,0),MATCH(O$10,'SNL Table Raw Data'!$C$5:$S$5,0))</f>
        <v>10323</v>
      </c>
      <c r="P17" s="273">
        <f>INDEX('SNL Table Raw Data'!$C$58:$S$85,MATCH($C17,'SNL Table Raw Data'!$A$58:$A$85,0),MATCH(P$10,'SNL Table Raw Data'!$C$5:$S$5,0))</f>
        <v>435</v>
      </c>
      <c r="Q17" s="273">
        <f>INDEX('SNL Table Raw Data'!$C$58:$S$85,MATCH($C17,'SNL Table Raw Data'!$A$58:$A$85,0),MATCH(Q$10,'SNL Table Raw Data'!$C$5:$S$5,0))</f>
        <v>3239</v>
      </c>
      <c r="R17" s="273">
        <f>INDEX('SNL Table Raw Data'!$C$58:$S$85,MATCH($C17,'SNL Table Raw Data'!$A$58:$A$85,0),MATCH(R$10,'SNL Table Raw Data'!$C$5:$S$5,0))</f>
        <v>2929</v>
      </c>
      <c r="S17" s="273">
        <f>INDEX('SNL Table Raw Data'!$C$58:$S$85,MATCH($C17,'SNL Table Raw Data'!$A$58:$A$85,0),MATCH(S$10,'SNL Table Raw Data'!$C$5:$S$5,0))</f>
        <v>2931</v>
      </c>
      <c r="T17" s="273">
        <f>INDEX('SNL Table Raw Data'!$C$58:$S$85,MATCH($C17,'SNL Table Raw Data'!$A$58:$A$85,0),MATCH(T$10,'SNL Table Raw Data'!$C$5:$S$5,0))</f>
        <v>6192</v>
      </c>
    </row>
    <row r="18" spans="1:20" s="238" customFormat="1">
      <c r="A18" s="229"/>
      <c r="B18" s="229"/>
      <c r="C18" s="244" t="s">
        <v>176</v>
      </c>
      <c r="D18" s="245" t="str">
        <f>INDEX('SNL Portfolio Mapping'!$B:$B,MATCH(C18,'SNL Portfolio Mapping'!$G:$G,0))</f>
        <v>CRE</v>
      </c>
      <c r="E18" s="273">
        <f>INDEX('SNL Table Raw Data'!$C$58:$S$85,MATCH($C18,'SNL Table Raw Data'!$A$58:$A$85,0),MATCH(E$10,'SNL Table Raw Data'!$C$5:$S$5,0))</f>
        <v>-419</v>
      </c>
      <c r="F18" s="273">
        <f>INDEX('SNL Table Raw Data'!$C$58:$S$85,MATCH($C18,'SNL Table Raw Data'!$A$58:$A$85,0),MATCH(F$10,'SNL Table Raw Data'!$C$5:$S$5,0))</f>
        <v>53</v>
      </c>
      <c r="G18" s="273">
        <f>INDEX('SNL Table Raw Data'!$C$58:$S$85,MATCH($C18,'SNL Table Raw Data'!$A$58:$A$85,0),MATCH(G$10,'SNL Table Raw Data'!$C$5:$S$5,0))</f>
        <v>6631</v>
      </c>
      <c r="H18" s="273">
        <f>INDEX('SNL Table Raw Data'!$C$58:$S$85,MATCH($C18,'SNL Table Raw Data'!$A$58:$A$85,0),MATCH(H$10,'SNL Table Raw Data'!$C$5:$S$5,0))</f>
        <v>-38</v>
      </c>
      <c r="I18" s="273">
        <f>INDEX('SNL Table Raw Data'!$C$58:$S$85,MATCH($C18,'SNL Table Raw Data'!$A$58:$A$85,0),MATCH(I$10,'SNL Table Raw Data'!$C$5:$S$5,0))</f>
        <v>-1617</v>
      </c>
      <c r="J18" s="273">
        <f>INDEX('SNL Table Raw Data'!$C$58:$S$85,MATCH($C18,'SNL Table Raw Data'!$A$58:$A$85,0),MATCH(J$10,'SNL Table Raw Data'!$C$5:$S$5,0))</f>
        <v>-365</v>
      </c>
      <c r="K18" s="273">
        <f>INDEX('SNL Table Raw Data'!$C$58:$S$85,MATCH($C18,'SNL Table Raw Data'!$A$58:$A$85,0),MATCH(K$10,'SNL Table Raw Data'!$C$5:$S$5,0))</f>
        <v>1351</v>
      </c>
      <c r="L18" s="273">
        <f>INDEX('SNL Table Raw Data'!$C$58:$S$85,MATCH($C18,'SNL Table Raw Data'!$A$58:$A$85,0),MATCH(L$10,'SNL Table Raw Data'!$C$5:$S$5,0))</f>
        <v>-146</v>
      </c>
      <c r="M18" s="273">
        <f>INDEX('SNL Table Raw Data'!$C$58:$S$85,MATCH($C18,'SNL Table Raw Data'!$A$58:$A$85,0),MATCH(M$10,'SNL Table Raw Data'!$C$5:$S$5,0))</f>
        <v>4744</v>
      </c>
      <c r="N18" s="273">
        <f>INDEX('SNL Table Raw Data'!$C$58:$S$85,MATCH($C18,'SNL Table Raw Data'!$A$58:$A$85,0),MATCH(N$10,'SNL Table Raw Data'!$C$5:$S$5,0))</f>
        <v>7185</v>
      </c>
      <c r="O18" s="273">
        <f>INDEX('SNL Table Raw Data'!$C$58:$S$85,MATCH($C18,'SNL Table Raw Data'!$A$58:$A$85,0),MATCH(O$10,'SNL Table Raw Data'!$C$5:$S$5,0))</f>
        <v>3076</v>
      </c>
      <c r="P18" s="273">
        <f>INDEX('SNL Table Raw Data'!$C$58:$S$85,MATCH($C18,'SNL Table Raw Data'!$A$58:$A$85,0),MATCH(P$10,'SNL Table Raw Data'!$C$5:$S$5,0))</f>
        <v>-3878</v>
      </c>
      <c r="Q18" s="273">
        <f>INDEX('SNL Table Raw Data'!$C$58:$S$85,MATCH($C18,'SNL Table Raw Data'!$A$58:$A$85,0),MATCH(Q$10,'SNL Table Raw Data'!$C$5:$S$5,0))</f>
        <v>26641</v>
      </c>
      <c r="R18" s="273">
        <f>INDEX('SNL Table Raw Data'!$C$58:$S$85,MATCH($C18,'SNL Table Raw Data'!$A$58:$A$85,0),MATCH(R$10,'SNL Table Raw Data'!$C$5:$S$5,0))</f>
        <v>20152</v>
      </c>
      <c r="S18" s="273">
        <f>INDEX('SNL Table Raw Data'!$C$58:$S$85,MATCH($C18,'SNL Table Raw Data'!$A$58:$A$85,0),MATCH(S$10,'SNL Table Raw Data'!$C$5:$S$5,0))</f>
        <v>12636</v>
      </c>
      <c r="T18" s="273">
        <f>INDEX('SNL Table Raw Data'!$C$58:$S$85,MATCH($C18,'SNL Table Raw Data'!$A$58:$A$85,0),MATCH(T$10,'SNL Table Raw Data'!$C$5:$S$5,0))</f>
        <v>19176</v>
      </c>
    </row>
    <row r="19" spans="1:20" s="238" customFormat="1">
      <c r="A19" s="240"/>
      <c r="B19" s="240"/>
      <c r="C19" s="244" t="s">
        <v>177</v>
      </c>
      <c r="D19" s="245" t="str">
        <f>INDEX('SNL Portfolio Mapping'!$B:$B,MATCH(C19,'SNL Portfolio Mapping'!$G:$G,0))</f>
        <v>N/A</v>
      </c>
      <c r="E19" s="273">
        <f>INDEX('SNL Table Raw Data'!$C$58:$S$85,MATCH($C19,'SNL Table Raw Data'!$A$58:$A$85,0),MATCH(E$10,'SNL Table Raw Data'!$C$5:$S$5,0))</f>
        <v>803</v>
      </c>
      <c r="F19" s="273">
        <f>INDEX('SNL Table Raw Data'!$C$58:$S$85,MATCH($C19,'SNL Table Raw Data'!$A$58:$A$85,0),MATCH(F$10,'SNL Table Raw Data'!$C$5:$S$5,0))</f>
        <v>-348</v>
      </c>
      <c r="G19" s="273">
        <f>INDEX('SNL Table Raw Data'!$C$58:$S$85,MATCH($C19,'SNL Table Raw Data'!$A$58:$A$85,0),MATCH(G$10,'SNL Table Raw Data'!$C$5:$S$5,0))</f>
        <v>11361</v>
      </c>
      <c r="H19" s="273">
        <f>INDEX('SNL Table Raw Data'!$C$58:$S$85,MATCH($C19,'SNL Table Raw Data'!$A$58:$A$85,0),MATCH(H$10,'SNL Table Raw Data'!$C$5:$S$5,0))</f>
        <v>3972</v>
      </c>
      <c r="I19" s="273">
        <f>INDEX('SNL Table Raw Data'!$C$58:$S$85,MATCH($C19,'SNL Table Raw Data'!$A$58:$A$85,0),MATCH(I$10,'SNL Table Raw Data'!$C$5:$S$5,0))</f>
        <v>-7321</v>
      </c>
      <c r="J19" s="273">
        <f>INDEX('SNL Table Raw Data'!$C$58:$S$85,MATCH($C19,'SNL Table Raw Data'!$A$58:$A$85,0),MATCH(J$10,'SNL Table Raw Data'!$C$5:$S$5,0))</f>
        <v>-511</v>
      </c>
      <c r="K19" s="273">
        <f>INDEX('SNL Table Raw Data'!$C$58:$S$85,MATCH($C19,'SNL Table Raw Data'!$A$58:$A$85,0),MATCH(K$10,'SNL Table Raw Data'!$C$5:$S$5,0))</f>
        <v>6913</v>
      </c>
      <c r="L19" s="273">
        <f>INDEX('SNL Table Raw Data'!$C$58:$S$85,MATCH($C19,'SNL Table Raw Data'!$A$58:$A$85,0),MATCH(L$10,'SNL Table Raw Data'!$C$5:$S$5,0))</f>
        <v>-178</v>
      </c>
      <c r="M19" s="273">
        <f>INDEX('SNL Table Raw Data'!$C$58:$S$85,MATCH($C19,'SNL Table Raw Data'!$A$58:$A$85,0),MATCH(M$10,'SNL Table Raw Data'!$C$5:$S$5,0))</f>
        <v>9740</v>
      </c>
      <c r="N19" s="273">
        <f>INDEX('SNL Table Raw Data'!$C$58:$S$85,MATCH($C19,'SNL Table Raw Data'!$A$58:$A$85,0),MATCH(N$10,'SNL Table Raw Data'!$C$5:$S$5,0))</f>
        <v>12649</v>
      </c>
      <c r="O19" s="273">
        <f>INDEX('SNL Table Raw Data'!$C$58:$S$85,MATCH($C19,'SNL Table Raw Data'!$A$58:$A$85,0),MATCH(O$10,'SNL Table Raw Data'!$C$5:$S$5,0))</f>
        <v>13399</v>
      </c>
      <c r="P19" s="273">
        <f>INDEX('SNL Table Raw Data'!$C$58:$S$85,MATCH($C19,'SNL Table Raw Data'!$A$58:$A$85,0),MATCH(P$10,'SNL Table Raw Data'!$C$5:$S$5,0))</f>
        <v>-3443</v>
      </c>
      <c r="Q19" s="273">
        <f>INDEX('SNL Table Raw Data'!$C$58:$S$85,MATCH($C19,'SNL Table Raw Data'!$A$58:$A$85,0),MATCH(Q$10,'SNL Table Raw Data'!$C$5:$S$5,0))</f>
        <v>29880</v>
      </c>
      <c r="R19" s="273">
        <f>INDEX('SNL Table Raw Data'!$C$58:$S$85,MATCH($C19,'SNL Table Raw Data'!$A$58:$A$85,0),MATCH(R$10,'SNL Table Raw Data'!$C$5:$S$5,0))</f>
        <v>23081</v>
      </c>
      <c r="S19" s="273">
        <f>INDEX('SNL Table Raw Data'!$C$58:$S$85,MATCH($C19,'SNL Table Raw Data'!$A$58:$A$85,0),MATCH(S$10,'SNL Table Raw Data'!$C$5:$S$5,0))</f>
        <v>15567</v>
      </c>
      <c r="T19" s="273">
        <f>INDEX('SNL Table Raw Data'!$C$58:$S$85,MATCH($C19,'SNL Table Raw Data'!$A$58:$A$85,0),MATCH(T$10,'SNL Table Raw Data'!$C$5:$S$5,0))</f>
        <v>25368</v>
      </c>
    </row>
    <row r="20" spans="1:20" s="238" customFormat="1">
      <c r="A20" s="240"/>
      <c r="B20" s="240"/>
      <c r="C20" s="244" t="s">
        <v>178</v>
      </c>
      <c r="D20" s="245" t="str">
        <f>INDEX('SNL Portfolio Mapping'!$B:$B,MATCH(C20,'SNL Portfolio Mapping'!$G:$G,0))</f>
        <v>CRE</v>
      </c>
      <c r="E20" s="273">
        <f>INDEX('SNL Table Raw Data'!$C$58:$S$85,MATCH($C20,'SNL Table Raw Data'!$A$58:$A$85,0),MATCH(E$10,'SNL Table Raw Data'!$C$5:$S$5,0))</f>
        <v>0</v>
      </c>
      <c r="F20" s="273">
        <f>INDEX('SNL Table Raw Data'!$C$58:$S$85,MATCH($C20,'SNL Table Raw Data'!$A$58:$A$85,0),MATCH(F$10,'SNL Table Raw Data'!$C$5:$S$5,0))</f>
        <v>0</v>
      </c>
      <c r="G20" s="273">
        <f>INDEX('SNL Table Raw Data'!$C$58:$S$85,MATCH($C20,'SNL Table Raw Data'!$A$58:$A$85,0),MATCH(G$10,'SNL Table Raw Data'!$C$5:$S$5,0))</f>
        <v>0</v>
      </c>
      <c r="H20" s="273">
        <f>INDEX('SNL Table Raw Data'!$C$58:$S$85,MATCH($C20,'SNL Table Raw Data'!$A$58:$A$85,0),MATCH(H$10,'SNL Table Raw Data'!$C$5:$S$5,0))</f>
        <v>0</v>
      </c>
      <c r="I20" s="273">
        <f>INDEX('SNL Table Raw Data'!$C$58:$S$85,MATCH($C20,'SNL Table Raw Data'!$A$58:$A$85,0),MATCH(I$10,'SNL Table Raw Data'!$C$5:$S$5,0))</f>
        <v>0</v>
      </c>
      <c r="J20" s="273">
        <f>INDEX('SNL Table Raw Data'!$C$58:$S$85,MATCH($C20,'SNL Table Raw Data'!$A$58:$A$85,0),MATCH(J$10,'SNL Table Raw Data'!$C$5:$S$5,0))</f>
        <v>0</v>
      </c>
      <c r="K20" s="273">
        <f>INDEX('SNL Table Raw Data'!$C$58:$S$85,MATCH($C20,'SNL Table Raw Data'!$A$58:$A$85,0),MATCH(K$10,'SNL Table Raw Data'!$C$5:$S$5,0))</f>
        <v>0</v>
      </c>
      <c r="L20" s="273">
        <f>INDEX('SNL Table Raw Data'!$C$58:$S$85,MATCH($C20,'SNL Table Raw Data'!$A$58:$A$85,0),MATCH(L$10,'SNL Table Raw Data'!$C$5:$S$5,0))</f>
        <v>0</v>
      </c>
      <c r="M20" s="273">
        <f>INDEX('SNL Table Raw Data'!$C$58:$S$85,MATCH($C20,'SNL Table Raw Data'!$A$58:$A$85,0),MATCH(M$10,'SNL Table Raw Data'!$C$5:$S$5,0))</f>
        <v>0</v>
      </c>
      <c r="N20" s="273">
        <f>INDEX('SNL Table Raw Data'!$C$58:$S$85,MATCH($C20,'SNL Table Raw Data'!$A$58:$A$85,0),MATCH(N$10,'SNL Table Raw Data'!$C$5:$S$5,0))</f>
        <v>0</v>
      </c>
      <c r="O20" s="273">
        <f>INDEX('SNL Table Raw Data'!$C$58:$S$85,MATCH($C20,'SNL Table Raw Data'!$A$58:$A$85,0),MATCH(O$10,'SNL Table Raw Data'!$C$5:$S$5,0))</f>
        <v>0</v>
      </c>
      <c r="P20" s="273">
        <f>INDEX('SNL Table Raw Data'!$C$58:$S$85,MATCH($C20,'SNL Table Raw Data'!$A$58:$A$85,0),MATCH(P$10,'SNL Table Raw Data'!$C$5:$S$5,0))</f>
        <v>0</v>
      </c>
      <c r="Q20" s="273">
        <f>INDEX('SNL Table Raw Data'!$C$58:$S$85,MATCH($C20,'SNL Table Raw Data'!$A$58:$A$85,0),MATCH(Q$10,'SNL Table Raw Data'!$C$5:$S$5,0))</f>
        <v>0</v>
      </c>
      <c r="R20" s="273">
        <f>INDEX('SNL Table Raw Data'!$C$58:$S$85,MATCH($C20,'SNL Table Raw Data'!$A$58:$A$85,0),MATCH(R$10,'SNL Table Raw Data'!$C$5:$S$5,0))</f>
        <v>0</v>
      </c>
      <c r="S20" s="273">
        <f>INDEX('SNL Table Raw Data'!$C$58:$S$85,MATCH($C20,'SNL Table Raw Data'!$A$58:$A$85,0),MATCH(S$10,'SNL Table Raw Data'!$C$5:$S$5,0))</f>
        <v>0</v>
      </c>
      <c r="T20" s="273">
        <f>INDEX('SNL Table Raw Data'!$C$58:$S$85,MATCH($C20,'SNL Table Raw Data'!$A$58:$A$85,0),MATCH(T$10,'SNL Table Raw Data'!$C$5:$S$5,0))</f>
        <v>0</v>
      </c>
    </row>
    <row r="21" spans="1:20" s="238" customFormat="1">
      <c r="A21" s="247"/>
      <c r="B21" s="247"/>
      <c r="C21" s="244" t="s">
        <v>179</v>
      </c>
      <c r="D21" s="245" t="str">
        <f>INDEX('SNL Portfolio Mapping'!$B:$B,MATCH(C21,'SNL Portfolio Mapping'!$G:$G,0))</f>
        <v>N/A</v>
      </c>
      <c r="E21" s="273">
        <f>INDEX('SNL Table Raw Data'!$C$58:$S$85,MATCH($C21,'SNL Table Raw Data'!$A$58:$A$85,0),MATCH(E$10,'SNL Table Raw Data'!$C$5:$S$5,0))</f>
        <v>803</v>
      </c>
      <c r="F21" s="273">
        <f>INDEX('SNL Table Raw Data'!$C$58:$S$85,MATCH($C21,'SNL Table Raw Data'!$A$58:$A$85,0),MATCH(F$10,'SNL Table Raw Data'!$C$5:$S$5,0))</f>
        <v>-348</v>
      </c>
      <c r="G21" s="273">
        <f>INDEX('SNL Table Raw Data'!$C$58:$S$85,MATCH($C21,'SNL Table Raw Data'!$A$58:$A$85,0),MATCH(G$10,'SNL Table Raw Data'!$C$5:$S$5,0))</f>
        <v>11361</v>
      </c>
      <c r="H21" s="273">
        <f>INDEX('SNL Table Raw Data'!$C$58:$S$85,MATCH($C21,'SNL Table Raw Data'!$A$58:$A$85,0),MATCH(H$10,'SNL Table Raw Data'!$C$5:$S$5,0))</f>
        <v>3972</v>
      </c>
      <c r="I21" s="273">
        <f>INDEX('SNL Table Raw Data'!$C$58:$S$85,MATCH($C21,'SNL Table Raw Data'!$A$58:$A$85,0),MATCH(I$10,'SNL Table Raw Data'!$C$5:$S$5,0))</f>
        <v>-7321</v>
      </c>
      <c r="J21" s="273">
        <f>INDEX('SNL Table Raw Data'!$C$58:$S$85,MATCH($C21,'SNL Table Raw Data'!$A$58:$A$85,0),MATCH(J$10,'SNL Table Raw Data'!$C$5:$S$5,0))</f>
        <v>-511</v>
      </c>
      <c r="K21" s="273">
        <f>INDEX('SNL Table Raw Data'!$C$58:$S$85,MATCH($C21,'SNL Table Raw Data'!$A$58:$A$85,0),MATCH(K$10,'SNL Table Raw Data'!$C$5:$S$5,0))</f>
        <v>6913</v>
      </c>
      <c r="L21" s="273">
        <f>INDEX('SNL Table Raw Data'!$C$58:$S$85,MATCH($C21,'SNL Table Raw Data'!$A$58:$A$85,0),MATCH(L$10,'SNL Table Raw Data'!$C$5:$S$5,0))</f>
        <v>-178</v>
      </c>
      <c r="M21" s="273">
        <f>INDEX('SNL Table Raw Data'!$C$58:$S$85,MATCH($C21,'SNL Table Raw Data'!$A$58:$A$85,0),MATCH(M$10,'SNL Table Raw Data'!$C$5:$S$5,0))</f>
        <v>9740</v>
      </c>
      <c r="N21" s="273">
        <f>INDEX('SNL Table Raw Data'!$C$58:$S$85,MATCH($C21,'SNL Table Raw Data'!$A$58:$A$85,0),MATCH(N$10,'SNL Table Raw Data'!$C$5:$S$5,0))</f>
        <v>12649</v>
      </c>
      <c r="O21" s="273">
        <f>INDEX('SNL Table Raw Data'!$C$58:$S$85,MATCH($C21,'SNL Table Raw Data'!$A$58:$A$85,0),MATCH(O$10,'SNL Table Raw Data'!$C$5:$S$5,0))</f>
        <v>13399</v>
      </c>
      <c r="P21" s="273">
        <f>INDEX('SNL Table Raw Data'!$C$58:$S$85,MATCH($C21,'SNL Table Raw Data'!$A$58:$A$85,0),MATCH(P$10,'SNL Table Raw Data'!$C$5:$S$5,0))</f>
        <v>-3443</v>
      </c>
      <c r="Q21" s="273">
        <f>INDEX('SNL Table Raw Data'!$C$58:$S$85,MATCH($C21,'SNL Table Raw Data'!$A$58:$A$85,0),MATCH(Q$10,'SNL Table Raw Data'!$C$5:$S$5,0))</f>
        <v>29880</v>
      </c>
      <c r="R21" s="273">
        <f>INDEX('SNL Table Raw Data'!$C$58:$S$85,MATCH($C21,'SNL Table Raw Data'!$A$58:$A$85,0),MATCH(R$10,'SNL Table Raw Data'!$C$5:$S$5,0))</f>
        <v>23081</v>
      </c>
      <c r="S21" s="273">
        <f>INDEX('SNL Table Raw Data'!$C$58:$S$85,MATCH($C21,'SNL Table Raw Data'!$A$58:$A$85,0),MATCH(S$10,'SNL Table Raw Data'!$C$5:$S$5,0))</f>
        <v>15567</v>
      </c>
      <c r="T21" s="273">
        <f>INDEX('SNL Table Raw Data'!$C$58:$S$85,MATCH($C21,'SNL Table Raw Data'!$A$58:$A$85,0),MATCH(T$10,'SNL Table Raw Data'!$C$5:$S$5,0))</f>
        <v>25368</v>
      </c>
    </row>
    <row r="22" spans="1:20" s="238" customFormat="1">
      <c r="A22" s="229"/>
      <c r="B22" s="229"/>
      <c r="C22" s="244" t="s">
        <v>180</v>
      </c>
      <c r="D22" s="245" t="str">
        <f>INDEX('SNL Portfolio Mapping'!$B:$B,MATCH(C22,'SNL Portfolio Mapping'!$G:$G,0))</f>
        <v>N/A</v>
      </c>
      <c r="E22" s="273">
        <f>INDEX('SNL Table Raw Data'!$C$58:$S$85,MATCH($C22,'SNL Table Raw Data'!$A$58:$A$85,0),MATCH(E$10,'SNL Table Raw Data'!$C$5:$S$5,0))</f>
        <v>9733</v>
      </c>
      <c r="F22" s="273">
        <f>INDEX('SNL Table Raw Data'!$C$58:$S$85,MATCH($C22,'SNL Table Raw Data'!$A$58:$A$85,0),MATCH(F$10,'SNL Table Raw Data'!$C$5:$S$5,0))</f>
        <v>8539</v>
      </c>
      <c r="G22" s="273">
        <f>INDEX('SNL Table Raw Data'!$C$58:$S$85,MATCH($C22,'SNL Table Raw Data'!$A$58:$A$85,0),MATCH(G$10,'SNL Table Raw Data'!$C$5:$S$5,0))</f>
        <v>23346</v>
      </c>
      <c r="H22" s="273">
        <f>INDEX('SNL Table Raw Data'!$C$58:$S$85,MATCH($C22,'SNL Table Raw Data'!$A$58:$A$85,0),MATCH(H$10,'SNL Table Raw Data'!$C$5:$S$5,0))</f>
        <v>12857</v>
      </c>
      <c r="I22" s="273">
        <f>INDEX('SNL Table Raw Data'!$C$58:$S$85,MATCH($C22,'SNL Table Raw Data'!$A$58:$A$85,0),MATCH(I$10,'SNL Table Raw Data'!$C$5:$S$5,0))</f>
        <v>6988</v>
      </c>
      <c r="J22" s="273">
        <f>INDEX('SNL Table Raw Data'!$C$58:$S$85,MATCH($C22,'SNL Table Raw Data'!$A$58:$A$85,0),MATCH(J$10,'SNL Table Raw Data'!$C$5:$S$5,0))</f>
        <v>144882</v>
      </c>
      <c r="K22" s="273">
        <f>INDEX('SNL Table Raw Data'!$C$58:$S$85,MATCH($C22,'SNL Table Raw Data'!$A$58:$A$85,0),MATCH(K$10,'SNL Table Raw Data'!$C$5:$S$5,0))</f>
        <v>24987</v>
      </c>
      <c r="L22" s="273">
        <f>INDEX('SNL Table Raw Data'!$C$58:$S$85,MATCH($C22,'SNL Table Raw Data'!$A$58:$A$85,0),MATCH(L$10,'SNL Table Raw Data'!$C$5:$S$5,0))</f>
        <v>30920</v>
      </c>
      <c r="M22" s="273">
        <f>INDEX('SNL Table Raw Data'!$C$58:$S$85,MATCH($C22,'SNL Table Raw Data'!$A$58:$A$85,0),MATCH(M$10,'SNL Table Raw Data'!$C$5:$S$5,0))</f>
        <v>33015</v>
      </c>
      <c r="N22" s="273">
        <f>INDEX('SNL Table Raw Data'!$C$58:$S$85,MATCH($C22,'SNL Table Raw Data'!$A$58:$A$85,0),MATCH(N$10,'SNL Table Raw Data'!$C$5:$S$5,0))</f>
        <v>26603</v>
      </c>
      <c r="O22" s="273">
        <f>INDEX('SNL Table Raw Data'!$C$58:$S$85,MATCH($C22,'SNL Table Raw Data'!$A$58:$A$85,0),MATCH(O$10,'SNL Table Raw Data'!$C$5:$S$5,0))</f>
        <v>29144</v>
      </c>
      <c r="P22" s="273">
        <f>INDEX('SNL Table Raw Data'!$C$58:$S$85,MATCH($C22,'SNL Table Raw Data'!$A$58:$A$85,0),MATCH(P$10,'SNL Table Raw Data'!$C$5:$S$5,0))</f>
        <v>27081</v>
      </c>
      <c r="Q22" s="273">
        <f>INDEX('SNL Table Raw Data'!$C$58:$S$85,MATCH($C22,'SNL Table Raw Data'!$A$58:$A$85,0),MATCH(Q$10,'SNL Table Raw Data'!$C$5:$S$5,0))</f>
        <v>66138</v>
      </c>
      <c r="R22" s="273">
        <f>INDEX('SNL Table Raw Data'!$C$58:$S$85,MATCH($C22,'SNL Table Raw Data'!$A$58:$A$85,0),MATCH(R$10,'SNL Table Raw Data'!$C$5:$S$5,0))</f>
        <v>79910</v>
      </c>
      <c r="S22" s="273">
        <f>INDEX('SNL Table Raw Data'!$C$58:$S$85,MATCH($C22,'SNL Table Raw Data'!$A$58:$A$85,0),MATCH(S$10,'SNL Table Raw Data'!$C$5:$S$5,0))</f>
        <v>61779</v>
      </c>
      <c r="T22" s="273">
        <f>INDEX('SNL Table Raw Data'!$C$58:$S$85,MATCH($C22,'SNL Table Raw Data'!$A$58:$A$85,0),MATCH(T$10,'SNL Table Raw Data'!$C$5:$S$5,0))</f>
        <v>81716</v>
      </c>
    </row>
    <row r="23" spans="1:20" s="238" customFormat="1">
      <c r="A23" s="229"/>
      <c r="B23" s="229"/>
      <c r="C23" s="244" t="s">
        <v>181</v>
      </c>
      <c r="D23" s="245" t="str">
        <f>INDEX('SNL Portfolio Mapping'!$B:$B,MATCH(C23,'SNL Portfolio Mapping'!$G:$G,0))</f>
        <v>C&amp;I</v>
      </c>
      <c r="E23" s="273">
        <f>INDEX('SNL Table Raw Data'!$C$58:$S$85,MATCH($C23,'SNL Table Raw Data'!$A$58:$A$85,0),MATCH(E$10,'SNL Table Raw Data'!$C$5:$S$5,0))</f>
        <v>9783</v>
      </c>
      <c r="F23" s="273">
        <f>INDEX('SNL Table Raw Data'!$C$58:$S$85,MATCH($C23,'SNL Table Raw Data'!$A$58:$A$85,0),MATCH(F$10,'SNL Table Raw Data'!$C$5:$S$5,0))</f>
        <v>12581</v>
      </c>
      <c r="G23" s="273">
        <f>INDEX('SNL Table Raw Data'!$C$58:$S$85,MATCH($C23,'SNL Table Raw Data'!$A$58:$A$85,0),MATCH(G$10,'SNL Table Raw Data'!$C$5:$S$5,0))</f>
        <v>27932</v>
      </c>
      <c r="H23" s="273">
        <f>INDEX('SNL Table Raw Data'!$C$58:$S$85,MATCH($C23,'SNL Table Raw Data'!$A$58:$A$85,0),MATCH(H$10,'SNL Table Raw Data'!$C$5:$S$5,0))</f>
        <v>17975</v>
      </c>
      <c r="I23" s="273">
        <f>INDEX('SNL Table Raw Data'!$C$58:$S$85,MATCH($C23,'SNL Table Raw Data'!$A$58:$A$85,0),MATCH(I$10,'SNL Table Raw Data'!$C$5:$S$5,0))</f>
        <v>24610</v>
      </c>
      <c r="J23" s="273">
        <f>INDEX('SNL Table Raw Data'!$C$58:$S$85,MATCH($C23,'SNL Table Raw Data'!$A$58:$A$85,0),MATCH(J$10,'SNL Table Raw Data'!$C$5:$S$5,0))</f>
        <v>34699</v>
      </c>
      <c r="K23" s="273">
        <f>INDEX('SNL Table Raw Data'!$C$58:$S$85,MATCH($C23,'SNL Table Raw Data'!$A$58:$A$85,0),MATCH(K$10,'SNL Table Raw Data'!$C$5:$S$5,0))</f>
        <v>20768</v>
      </c>
      <c r="L23" s="273">
        <f>INDEX('SNL Table Raw Data'!$C$58:$S$85,MATCH($C23,'SNL Table Raw Data'!$A$58:$A$85,0),MATCH(L$10,'SNL Table Raw Data'!$C$5:$S$5,0))</f>
        <v>4403</v>
      </c>
      <c r="M23" s="273">
        <f>INDEX('SNL Table Raw Data'!$C$58:$S$85,MATCH($C23,'SNL Table Raw Data'!$A$58:$A$85,0),MATCH(M$10,'SNL Table Raw Data'!$C$5:$S$5,0))</f>
        <v>3378</v>
      </c>
      <c r="N23" s="273">
        <f>INDEX('SNL Table Raw Data'!$C$58:$S$85,MATCH($C23,'SNL Table Raw Data'!$A$58:$A$85,0),MATCH(N$10,'SNL Table Raw Data'!$C$5:$S$5,0))</f>
        <v>7250</v>
      </c>
      <c r="O23" s="273">
        <f>INDEX('SNL Table Raw Data'!$C$58:$S$85,MATCH($C23,'SNL Table Raw Data'!$A$58:$A$85,0),MATCH(O$10,'SNL Table Raw Data'!$C$5:$S$5,0))</f>
        <v>11440</v>
      </c>
      <c r="P23" s="273">
        <f>INDEX('SNL Table Raw Data'!$C$58:$S$85,MATCH($C23,'SNL Table Raw Data'!$A$58:$A$85,0),MATCH(P$10,'SNL Table Raw Data'!$C$5:$S$5,0))</f>
        <v>12854</v>
      </c>
      <c r="Q23" s="273">
        <f>INDEX('SNL Table Raw Data'!$C$58:$S$85,MATCH($C23,'SNL Table Raw Data'!$A$58:$A$85,0),MATCH(Q$10,'SNL Table Raw Data'!$C$5:$S$5,0))</f>
        <v>15705</v>
      </c>
      <c r="R23" s="273">
        <f>INDEX('SNL Table Raw Data'!$C$58:$S$85,MATCH($C23,'SNL Table Raw Data'!$A$58:$A$85,0),MATCH(R$10,'SNL Table Raw Data'!$C$5:$S$5,0))</f>
        <v>32622</v>
      </c>
      <c r="S23" s="273">
        <f>INDEX('SNL Table Raw Data'!$C$58:$S$85,MATCH($C23,'SNL Table Raw Data'!$A$58:$A$85,0),MATCH(S$10,'SNL Table Raw Data'!$C$5:$S$5,0))</f>
        <v>57191</v>
      </c>
      <c r="T23" s="273">
        <f>INDEX('SNL Table Raw Data'!$C$58:$S$85,MATCH($C23,'SNL Table Raw Data'!$A$58:$A$85,0),MATCH(T$10,'SNL Table Raw Data'!$C$5:$S$5,0))</f>
        <v>32566</v>
      </c>
    </row>
    <row r="24" spans="1:20" s="238" customFormat="1">
      <c r="A24" s="229"/>
      <c r="B24" s="229"/>
      <c r="C24" s="244" t="s">
        <v>182</v>
      </c>
      <c r="D24" s="245" t="str">
        <f>INDEX('SNL Portfolio Mapping'!$B:$B,MATCH(C24,'SNL Portfolio Mapping'!$G:$G,0))</f>
        <v>Other Consumer Loans (Excl Auto)</v>
      </c>
      <c r="E24" s="273">
        <f>INDEX('SNL Table Raw Data'!$C$58:$S$85,MATCH($C24,'SNL Table Raw Data'!$A$58:$A$85,0),MATCH(E$10,'SNL Table Raw Data'!$C$5:$S$5,0))</f>
        <v>2244</v>
      </c>
      <c r="F24" s="273">
        <f>INDEX('SNL Table Raw Data'!$C$58:$S$85,MATCH($C24,'SNL Table Raw Data'!$A$58:$A$85,0),MATCH(F$10,'SNL Table Raw Data'!$C$5:$S$5,0))</f>
        <v>18734</v>
      </c>
      <c r="G24" s="273">
        <f>INDEX('SNL Table Raw Data'!$C$58:$S$85,MATCH($C24,'SNL Table Raw Data'!$A$58:$A$85,0),MATCH(G$10,'SNL Table Raw Data'!$C$5:$S$5,0))</f>
        <v>3361</v>
      </c>
      <c r="H24" s="273">
        <f>INDEX('SNL Table Raw Data'!$C$58:$S$85,MATCH($C24,'SNL Table Raw Data'!$A$58:$A$85,0),MATCH(H$10,'SNL Table Raw Data'!$C$5:$S$5,0))</f>
        <v>2509</v>
      </c>
      <c r="I24" s="273">
        <f>INDEX('SNL Table Raw Data'!$C$58:$S$85,MATCH($C24,'SNL Table Raw Data'!$A$58:$A$85,0),MATCH(I$10,'SNL Table Raw Data'!$C$5:$S$5,0))</f>
        <v>2011</v>
      </c>
      <c r="J24" s="273">
        <f>INDEX('SNL Table Raw Data'!$C$58:$S$85,MATCH($C24,'SNL Table Raw Data'!$A$58:$A$85,0),MATCH(J$10,'SNL Table Raw Data'!$C$5:$S$5,0))</f>
        <v>1692</v>
      </c>
      <c r="K24" s="273">
        <f>INDEX('SNL Table Raw Data'!$C$58:$S$85,MATCH($C24,'SNL Table Raw Data'!$A$58:$A$85,0),MATCH(K$10,'SNL Table Raw Data'!$C$5:$S$5,0))</f>
        <v>1780</v>
      </c>
      <c r="L24" s="273">
        <f>INDEX('SNL Table Raw Data'!$C$58:$S$85,MATCH($C24,'SNL Table Raw Data'!$A$58:$A$85,0),MATCH(L$10,'SNL Table Raw Data'!$C$5:$S$5,0))</f>
        <v>1895</v>
      </c>
      <c r="M24" s="273">
        <f>INDEX('SNL Table Raw Data'!$C$58:$S$85,MATCH($C24,'SNL Table Raw Data'!$A$58:$A$85,0),MATCH(M$10,'SNL Table Raw Data'!$C$5:$S$5,0))</f>
        <v>2545</v>
      </c>
      <c r="N24" s="273">
        <f>INDEX('SNL Table Raw Data'!$C$58:$S$85,MATCH($C24,'SNL Table Raw Data'!$A$58:$A$85,0),MATCH(N$10,'SNL Table Raw Data'!$C$5:$S$5,0))</f>
        <v>2431</v>
      </c>
      <c r="O24" s="273">
        <f>INDEX('SNL Table Raw Data'!$C$58:$S$85,MATCH($C24,'SNL Table Raw Data'!$A$58:$A$85,0),MATCH(O$10,'SNL Table Raw Data'!$C$5:$S$5,0))</f>
        <v>2486</v>
      </c>
      <c r="P24" s="273">
        <f>INDEX('SNL Table Raw Data'!$C$58:$S$85,MATCH($C24,'SNL Table Raw Data'!$A$58:$A$85,0),MATCH(P$10,'SNL Table Raw Data'!$C$5:$S$5,0))</f>
        <v>2020</v>
      </c>
      <c r="Q24" s="273">
        <f>INDEX('SNL Table Raw Data'!$C$58:$S$85,MATCH($C24,'SNL Table Raw Data'!$A$58:$A$85,0),MATCH(Q$10,'SNL Table Raw Data'!$C$5:$S$5,0))</f>
        <v>2005</v>
      </c>
      <c r="R24" s="273">
        <f>INDEX('SNL Table Raw Data'!$C$58:$S$85,MATCH($C24,'SNL Table Raw Data'!$A$58:$A$85,0),MATCH(R$10,'SNL Table Raw Data'!$C$5:$S$5,0))</f>
        <v>2064</v>
      </c>
      <c r="S24" s="273">
        <f>INDEX('SNL Table Raw Data'!$C$58:$S$85,MATCH($C24,'SNL Table Raw Data'!$A$58:$A$85,0),MATCH(S$10,'SNL Table Raw Data'!$C$5:$S$5,0))</f>
        <v>632</v>
      </c>
      <c r="T24" s="273">
        <f>INDEX('SNL Table Raw Data'!$C$58:$S$85,MATCH($C24,'SNL Table Raw Data'!$A$58:$A$85,0),MATCH(T$10,'SNL Table Raw Data'!$C$5:$S$5,0))</f>
        <v>883</v>
      </c>
    </row>
    <row r="25" spans="1:20" s="238" customFormat="1">
      <c r="A25" s="229"/>
      <c r="B25" s="229"/>
      <c r="C25" s="244" t="s">
        <v>183</v>
      </c>
      <c r="D25" s="245" t="str">
        <f>INDEX('SNL Portfolio Mapping'!$B:$B,MATCH(C25,'SNL Portfolio Mapping'!$G:$G,0))</f>
        <v>N/A</v>
      </c>
      <c r="E25" s="273" t="str">
        <f>INDEX('SNL Table Raw Data'!$C$58:$S$85,MATCH($C25,'SNL Table Raw Data'!$A$58:$A$85,0),MATCH(E$10,'SNL Table Raw Data'!$C$5:$S$5,0))</f>
        <v>NA</v>
      </c>
      <c r="F25" s="273" t="str">
        <f>INDEX('SNL Table Raw Data'!$C$58:$S$85,MATCH($C25,'SNL Table Raw Data'!$A$58:$A$85,0),MATCH(F$10,'SNL Table Raw Data'!$C$5:$S$5,0))</f>
        <v>NA</v>
      </c>
      <c r="G25" s="273" t="str">
        <f>INDEX('SNL Table Raw Data'!$C$58:$S$85,MATCH($C25,'SNL Table Raw Data'!$A$58:$A$85,0),MATCH(G$10,'SNL Table Raw Data'!$C$5:$S$5,0))</f>
        <v>NA</v>
      </c>
      <c r="H25" s="273" t="str">
        <f>INDEX('SNL Table Raw Data'!$C$58:$S$85,MATCH($C25,'SNL Table Raw Data'!$A$58:$A$85,0),MATCH(H$10,'SNL Table Raw Data'!$C$5:$S$5,0))</f>
        <v>NA</v>
      </c>
      <c r="I25" s="273" t="str">
        <f>INDEX('SNL Table Raw Data'!$C$58:$S$85,MATCH($C25,'SNL Table Raw Data'!$A$58:$A$85,0),MATCH(I$10,'SNL Table Raw Data'!$C$5:$S$5,0))</f>
        <v>NA</v>
      </c>
      <c r="J25" s="273" t="str">
        <f>INDEX('SNL Table Raw Data'!$C$58:$S$85,MATCH($C25,'SNL Table Raw Data'!$A$58:$A$85,0),MATCH(J$10,'SNL Table Raw Data'!$C$5:$S$5,0))</f>
        <v>NA</v>
      </c>
      <c r="K25" s="273" t="str">
        <f>INDEX('SNL Table Raw Data'!$C$58:$S$85,MATCH($C25,'SNL Table Raw Data'!$A$58:$A$85,0),MATCH(K$10,'SNL Table Raw Data'!$C$5:$S$5,0))</f>
        <v>NA</v>
      </c>
      <c r="L25" s="273" t="str">
        <f>INDEX('SNL Table Raw Data'!$C$58:$S$85,MATCH($C25,'SNL Table Raw Data'!$A$58:$A$85,0),MATCH(L$10,'SNL Table Raw Data'!$C$5:$S$5,0))</f>
        <v>NA</v>
      </c>
      <c r="M25" s="273" t="str">
        <f>INDEX('SNL Table Raw Data'!$C$58:$S$85,MATCH($C25,'SNL Table Raw Data'!$A$58:$A$85,0),MATCH(M$10,'SNL Table Raw Data'!$C$5:$S$5,0))</f>
        <v>NA</v>
      </c>
      <c r="N25" s="273" t="str">
        <f>INDEX('SNL Table Raw Data'!$C$58:$S$85,MATCH($C25,'SNL Table Raw Data'!$A$58:$A$85,0),MATCH(N$10,'SNL Table Raw Data'!$C$5:$S$5,0))</f>
        <v>NA</v>
      </c>
      <c r="O25" s="273" t="str">
        <f>INDEX('SNL Table Raw Data'!$C$58:$S$85,MATCH($C25,'SNL Table Raw Data'!$A$58:$A$85,0),MATCH(O$10,'SNL Table Raw Data'!$C$5:$S$5,0))</f>
        <v>NA</v>
      </c>
      <c r="P25" s="273" t="str">
        <f>INDEX('SNL Table Raw Data'!$C$58:$S$85,MATCH($C25,'SNL Table Raw Data'!$A$58:$A$85,0),MATCH(P$10,'SNL Table Raw Data'!$C$5:$S$5,0))</f>
        <v>NA</v>
      </c>
      <c r="Q25" s="273" t="str">
        <f>INDEX('SNL Table Raw Data'!$C$58:$S$85,MATCH($C25,'SNL Table Raw Data'!$A$58:$A$85,0),MATCH(Q$10,'SNL Table Raw Data'!$C$5:$S$5,0))</f>
        <v>NA</v>
      </c>
      <c r="R25" s="273" t="str">
        <f>INDEX('SNL Table Raw Data'!$C$58:$S$85,MATCH($C25,'SNL Table Raw Data'!$A$58:$A$85,0),MATCH(R$10,'SNL Table Raw Data'!$C$5:$S$5,0))</f>
        <v>NA</v>
      </c>
      <c r="S25" s="273" t="str">
        <f>INDEX('SNL Table Raw Data'!$C$58:$S$85,MATCH($C25,'SNL Table Raw Data'!$A$58:$A$85,0),MATCH(S$10,'SNL Table Raw Data'!$C$5:$S$5,0))</f>
        <v>NA</v>
      </c>
      <c r="T25" s="273" t="str">
        <f>INDEX('SNL Table Raw Data'!$C$58:$S$85,MATCH($C25,'SNL Table Raw Data'!$A$58:$A$85,0),MATCH(T$10,'SNL Table Raw Data'!$C$5:$S$5,0))</f>
        <v>NA</v>
      </c>
    </row>
    <row r="26" spans="1:20" s="238" customFormat="1">
      <c r="A26" s="229"/>
      <c r="B26" s="229"/>
      <c r="C26" s="244" t="s">
        <v>184</v>
      </c>
      <c r="D26" s="245" t="str">
        <f>INDEX('SNL Portfolio Mapping'!$B:$B,MATCH(C26,'SNL Portfolio Mapping'!$G:$G,0))</f>
        <v>N/A</v>
      </c>
      <c r="E26" s="273" t="str">
        <f>INDEX('SNL Table Raw Data'!$C$58:$S$85,MATCH($C26,'SNL Table Raw Data'!$A$58:$A$85,0),MATCH(E$10,'SNL Table Raw Data'!$C$5:$S$5,0))</f>
        <v>NA</v>
      </c>
      <c r="F26" s="273" t="str">
        <f>INDEX('SNL Table Raw Data'!$C$58:$S$85,MATCH($C26,'SNL Table Raw Data'!$A$58:$A$85,0),MATCH(F$10,'SNL Table Raw Data'!$C$5:$S$5,0))</f>
        <v>NA</v>
      </c>
      <c r="G26" s="273" t="str">
        <f>INDEX('SNL Table Raw Data'!$C$58:$S$85,MATCH($C26,'SNL Table Raw Data'!$A$58:$A$85,0),MATCH(G$10,'SNL Table Raw Data'!$C$5:$S$5,0))</f>
        <v>NA</v>
      </c>
      <c r="H26" s="273" t="str">
        <f>INDEX('SNL Table Raw Data'!$C$58:$S$85,MATCH($C26,'SNL Table Raw Data'!$A$58:$A$85,0),MATCH(H$10,'SNL Table Raw Data'!$C$5:$S$5,0))</f>
        <v>NA</v>
      </c>
      <c r="I26" s="273" t="str">
        <f>INDEX('SNL Table Raw Data'!$C$58:$S$85,MATCH($C26,'SNL Table Raw Data'!$A$58:$A$85,0),MATCH(I$10,'SNL Table Raw Data'!$C$5:$S$5,0))</f>
        <v>NA</v>
      </c>
      <c r="J26" s="273" t="str">
        <f>INDEX('SNL Table Raw Data'!$C$58:$S$85,MATCH($C26,'SNL Table Raw Data'!$A$58:$A$85,0),MATCH(J$10,'SNL Table Raw Data'!$C$5:$S$5,0))</f>
        <v>NA</v>
      </c>
      <c r="K26" s="273" t="str">
        <f>INDEX('SNL Table Raw Data'!$C$58:$S$85,MATCH($C26,'SNL Table Raw Data'!$A$58:$A$85,0),MATCH(K$10,'SNL Table Raw Data'!$C$5:$S$5,0))</f>
        <v>NA</v>
      </c>
      <c r="L26" s="273" t="str">
        <f>INDEX('SNL Table Raw Data'!$C$58:$S$85,MATCH($C26,'SNL Table Raw Data'!$A$58:$A$85,0),MATCH(L$10,'SNL Table Raw Data'!$C$5:$S$5,0))</f>
        <v>NA</v>
      </c>
      <c r="M26" s="273" t="str">
        <f>INDEX('SNL Table Raw Data'!$C$58:$S$85,MATCH($C26,'SNL Table Raw Data'!$A$58:$A$85,0),MATCH(M$10,'SNL Table Raw Data'!$C$5:$S$5,0))</f>
        <v>NA</v>
      </c>
      <c r="N26" s="273" t="str">
        <f>INDEX('SNL Table Raw Data'!$C$58:$S$85,MATCH($C26,'SNL Table Raw Data'!$A$58:$A$85,0),MATCH(N$10,'SNL Table Raw Data'!$C$5:$S$5,0))</f>
        <v>NA</v>
      </c>
      <c r="O26" s="273" t="str">
        <f>INDEX('SNL Table Raw Data'!$C$58:$S$85,MATCH($C26,'SNL Table Raw Data'!$A$58:$A$85,0),MATCH(O$10,'SNL Table Raw Data'!$C$5:$S$5,0))</f>
        <v>NA</v>
      </c>
      <c r="P26" s="273" t="str">
        <f>INDEX('SNL Table Raw Data'!$C$58:$S$85,MATCH($C26,'SNL Table Raw Data'!$A$58:$A$85,0),MATCH(P$10,'SNL Table Raw Data'!$C$5:$S$5,0))</f>
        <v>NA</v>
      </c>
      <c r="Q26" s="273" t="str">
        <f>INDEX('SNL Table Raw Data'!$C$58:$S$85,MATCH($C26,'SNL Table Raw Data'!$A$58:$A$85,0),MATCH(Q$10,'SNL Table Raw Data'!$C$5:$S$5,0))</f>
        <v>NA</v>
      </c>
      <c r="R26" s="273" t="str">
        <f>INDEX('SNL Table Raw Data'!$C$58:$S$85,MATCH($C26,'SNL Table Raw Data'!$A$58:$A$85,0),MATCH(R$10,'SNL Table Raw Data'!$C$5:$S$5,0))</f>
        <v>NA</v>
      </c>
      <c r="S26" s="273" t="str">
        <f>INDEX('SNL Table Raw Data'!$C$58:$S$85,MATCH($C26,'SNL Table Raw Data'!$A$58:$A$85,0),MATCH(S$10,'SNL Table Raw Data'!$C$5:$S$5,0))</f>
        <v>NA</v>
      </c>
      <c r="T26" s="273" t="str">
        <f>INDEX('SNL Table Raw Data'!$C$58:$S$85,MATCH($C26,'SNL Table Raw Data'!$A$58:$A$85,0),MATCH(T$10,'SNL Table Raw Data'!$C$5:$S$5,0))</f>
        <v>NA</v>
      </c>
    </row>
    <row r="27" spans="1:20" s="238" customFormat="1">
      <c r="A27" s="229"/>
      <c r="B27" s="229"/>
      <c r="C27" s="244" t="s">
        <v>185</v>
      </c>
      <c r="D27" s="245" t="str">
        <f>INDEX('SNL Portfolio Mapping'!$B:$B,MATCH(C27,'SNL Portfolio Mapping'!$G:$G,0))</f>
        <v>Consumer Auto</v>
      </c>
      <c r="E27" s="273">
        <f>INDEX('SNL Table Raw Data'!$C$58:$S$85,MATCH($C27,'SNL Table Raw Data'!$A$58:$A$85,0),MATCH(E$10,'SNL Table Raw Data'!$C$5:$S$5,0))</f>
        <v>371294</v>
      </c>
      <c r="F27" s="273">
        <f>INDEX('SNL Table Raw Data'!$C$58:$S$85,MATCH($C27,'SNL Table Raw Data'!$A$58:$A$85,0),MATCH(F$10,'SNL Table Raw Data'!$C$5:$S$5,0))</f>
        <v>766920</v>
      </c>
      <c r="G27" s="273">
        <f>INDEX('SNL Table Raw Data'!$C$58:$S$85,MATCH($C27,'SNL Table Raw Data'!$A$58:$A$85,0),MATCH(G$10,'SNL Table Raw Data'!$C$5:$S$5,0))</f>
        <v>241288</v>
      </c>
      <c r="H27" s="273">
        <f>INDEX('SNL Table Raw Data'!$C$58:$S$85,MATCH($C27,'SNL Table Raw Data'!$A$58:$A$85,0),MATCH(H$10,'SNL Table Raw Data'!$C$5:$S$5,0))</f>
        <v>355125</v>
      </c>
      <c r="I27" s="273">
        <f>INDEX('SNL Table Raw Data'!$C$58:$S$85,MATCH($C27,'SNL Table Raw Data'!$A$58:$A$85,0),MATCH(I$10,'SNL Table Raw Data'!$C$5:$S$5,0))</f>
        <v>397135</v>
      </c>
      <c r="J27" s="273">
        <f>INDEX('SNL Table Raw Data'!$C$58:$S$85,MATCH($C27,'SNL Table Raw Data'!$A$58:$A$85,0),MATCH(J$10,'SNL Table Raw Data'!$C$5:$S$5,0))</f>
        <v>294394</v>
      </c>
      <c r="K27" s="273">
        <f>INDEX('SNL Table Raw Data'!$C$58:$S$85,MATCH($C27,'SNL Table Raw Data'!$A$58:$A$85,0),MATCH(K$10,'SNL Table Raw Data'!$C$5:$S$5,0))</f>
        <v>317111</v>
      </c>
      <c r="L27" s="273">
        <f>INDEX('SNL Table Raw Data'!$C$58:$S$85,MATCH($C27,'SNL Table Raw Data'!$A$58:$A$85,0),MATCH(L$10,'SNL Table Raw Data'!$C$5:$S$5,0))</f>
        <v>48308</v>
      </c>
      <c r="M27" s="273">
        <f>INDEX('SNL Table Raw Data'!$C$58:$S$85,MATCH($C27,'SNL Table Raw Data'!$A$58:$A$85,0),MATCH(M$10,'SNL Table Raw Data'!$C$5:$S$5,0))</f>
        <v>-608</v>
      </c>
      <c r="N27" s="273">
        <f>INDEX('SNL Table Raw Data'!$C$58:$S$85,MATCH($C27,'SNL Table Raw Data'!$A$58:$A$85,0),MATCH(N$10,'SNL Table Raw Data'!$C$5:$S$5,0))</f>
        <v>-687</v>
      </c>
      <c r="O27" s="273">
        <f>INDEX('SNL Table Raw Data'!$C$58:$S$85,MATCH($C27,'SNL Table Raw Data'!$A$58:$A$85,0),MATCH(O$10,'SNL Table Raw Data'!$C$5:$S$5,0))</f>
        <v>-1518</v>
      </c>
      <c r="P27" s="273">
        <f>INDEX('SNL Table Raw Data'!$C$58:$S$85,MATCH($C27,'SNL Table Raw Data'!$A$58:$A$85,0),MATCH(P$10,'SNL Table Raw Data'!$C$5:$S$5,0))</f>
        <v>-143</v>
      </c>
      <c r="Q27" s="273">
        <f>INDEX('SNL Table Raw Data'!$C$58:$S$85,MATCH($C27,'SNL Table Raw Data'!$A$58:$A$85,0),MATCH(Q$10,'SNL Table Raw Data'!$C$5:$S$5,0))</f>
        <v>2154</v>
      </c>
      <c r="R27" s="273">
        <f>INDEX('SNL Table Raw Data'!$C$58:$S$85,MATCH($C27,'SNL Table Raw Data'!$A$58:$A$85,0),MATCH(R$10,'SNL Table Raw Data'!$C$5:$S$5,0))</f>
        <v>-8835</v>
      </c>
      <c r="S27" s="273">
        <f>INDEX('SNL Table Raw Data'!$C$58:$S$85,MATCH($C27,'SNL Table Raw Data'!$A$58:$A$85,0),MATCH(S$10,'SNL Table Raw Data'!$C$5:$S$5,0))</f>
        <v>10332</v>
      </c>
      <c r="T27" s="273">
        <f>INDEX('SNL Table Raw Data'!$C$58:$S$85,MATCH($C27,'SNL Table Raw Data'!$A$58:$A$85,0),MATCH(T$10,'SNL Table Raw Data'!$C$5:$S$5,0))</f>
        <v>10470</v>
      </c>
    </row>
    <row r="28" spans="1:20" s="238" customFormat="1">
      <c r="A28" s="229"/>
      <c r="B28" s="229"/>
      <c r="C28" s="244" t="s">
        <v>186</v>
      </c>
      <c r="D28" s="245" t="str">
        <f>INDEX('SNL Portfolio Mapping'!$B:$B,MATCH(C28,'SNL Portfolio Mapping'!$G:$G,0))</f>
        <v>Other Consumer Loans (Excl Auto)</v>
      </c>
      <c r="E28" s="273">
        <f>INDEX('SNL Table Raw Data'!$C$58:$S$85,MATCH($C28,'SNL Table Raw Data'!$A$58:$A$85,0),MATCH(E$10,'SNL Table Raw Data'!$C$5:$S$5,0))</f>
        <v>278094</v>
      </c>
      <c r="F28" s="273">
        <f>INDEX('SNL Table Raw Data'!$C$58:$S$85,MATCH($C28,'SNL Table Raw Data'!$A$58:$A$85,0),MATCH(F$10,'SNL Table Raw Data'!$C$5:$S$5,0))</f>
        <v>202424</v>
      </c>
      <c r="G28" s="273">
        <f>INDEX('SNL Table Raw Data'!$C$58:$S$85,MATCH($C28,'SNL Table Raw Data'!$A$58:$A$85,0),MATCH(G$10,'SNL Table Raw Data'!$C$5:$S$5,0))</f>
        <v>110555</v>
      </c>
      <c r="H28" s="273">
        <f>INDEX('SNL Table Raw Data'!$C$58:$S$85,MATCH($C28,'SNL Table Raw Data'!$A$58:$A$85,0),MATCH(H$10,'SNL Table Raw Data'!$C$5:$S$5,0))</f>
        <v>104129</v>
      </c>
      <c r="I28" s="273">
        <f>INDEX('SNL Table Raw Data'!$C$58:$S$85,MATCH($C28,'SNL Table Raw Data'!$A$58:$A$85,0),MATCH(I$10,'SNL Table Raw Data'!$C$5:$S$5,0))</f>
        <v>96026</v>
      </c>
      <c r="J28" s="273">
        <f>INDEX('SNL Table Raw Data'!$C$58:$S$85,MATCH($C28,'SNL Table Raw Data'!$A$58:$A$85,0),MATCH(J$10,'SNL Table Raw Data'!$C$5:$S$5,0))</f>
        <v>177361</v>
      </c>
      <c r="K28" s="273">
        <f>INDEX('SNL Table Raw Data'!$C$58:$S$85,MATCH($C28,'SNL Table Raw Data'!$A$58:$A$85,0),MATCH(K$10,'SNL Table Raw Data'!$C$5:$S$5,0))</f>
        <v>11125</v>
      </c>
      <c r="L28" s="273">
        <f>INDEX('SNL Table Raw Data'!$C$58:$S$85,MATCH($C28,'SNL Table Raw Data'!$A$58:$A$85,0),MATCH(L$10,'SNL Table Raw Data'!$C$5:$S$5,0))</f>
        <v>12074</v>
      </c>
      <c r="M28" s="273">
        <f>INDEX('SNL Table Raw Data'!$C$58:$S$85,MATCH($C28,'SNL Table Raw Data'!$A$58:$A$85,0),MATCH(M$10,'SNL Table Raw Data'!$C$5:$S$5,0))</f>
        <v>13070</v>
      </c>
      <c r="N28" s="273">
        <f>INDEX('SNL Table Raw Data'!$C$58:$S$85,MATCH($C28,'SNL Table Raw Data'!$A$58:$A$85,0),MATCH(N$10,'SNL Table Raw Data'!$C$5:$S$5,0))</f>
        <v>13540</v>
      </c>
      <c r="O28" s="273">
        <f>INDEX('SNL Table Raw Data'!$C$58:$S$85,MATCH($C28,'SNL Table Raw Data'!$A$58:$A$85,0),MATCH(O$10,'SNL Table Raw Data'!$C$5:$S$5,0))</f>
        <v>13422</v>
      </c>
      <c r="P28" s="273">
        <f>INDEX('SNL Table Raw Data'!$C$58:$S$85,MATCH($C28,'SNL Table Raw Data'!$A$58:$A$85,0),MATCH(P$10,'SNL Table Raw Data'!$C$5:$S$5,0))</f>
        <v>18535</v>
      </c>
      <c r="Q28" s="273">
        <f>INDEX('SNL Table Raw Data'!$C$58:$S$85,MATCH($C28,'SNL Table Raw Data'!$A$58:$A$85,0),MATCH(Q$10,'SNL Table Raw Data'!$C$5:$S$5,0))</f>
        <v>16993</v>
      </c>
      <c r="R28" s="273">
        <f>INDEX('SNL Table Raw Data'!$C$58:$S$85,MATCH($C28,'SNL Table Raw Data'!$A$58:$A$85,0),MATCH(R$10,'SNL Table Raw Data'!$C$5:$S$5,0))</f>
        <v>37158</v>
      </c>
      <c r="S28" s="273">
        <f>INDEX('SNL Table Raw Data'!$C$58:$S$85,MATCH($C28,'SNL Table Raw Data'!$A$58:$A$85,0),MATCH(S$10,'SNL Table Raw Data'!$C$5:$S$5,0))</f>
        <v>2894</v>
      </c>
      <c r="T28" s="273">
        <f>INDEX('SNL Table Raw Data'!$C$58:$S$85,MATCH($C28,'SNL Table Raw Data'!$A$58:$A$85,0),MATCH(T$10,'SNL Table Raw Data'!$C$5:$S$5,0))</f>
        <v>3769</v>
      </c>
    </row>
    <row r="29" spans="1:20" s="238" customFormat="1">
      <c r="A29" s="229"/>
      <c r="B29" s="229"/>
      <c r="C29" s="244" t="s">
        <v>187</v>
      </c>
      <c r="D29" s="245" t="str">
        <f>INDEX('SNL Portfolio Mapping'!$B:$B,MATCH(C29,'SNL Portfolio Mapping'!$G:$G,0))</f>
        <v>N/A</v>
      </c>
      <c r="E29" s="273">
        <f>INDEX('SNL Table Raw Data'!$C$58:$S$85,MATCH($C29,'SNL Table Raw Data'!$A$58:$A$85,0),MATCH(E$10,'SNL Table Raw Data'!$C$5:$S$5,0))</f>
        <v>649388</v>
      </c>
      <c r="F29" s="273">
        <f>INDEX('SNL Table Raw Data'!$C$58:$S$85,MATCH($C29,'SNL Table Raw Data'!$A$58:$A$85,0),MATCH(F$10,'SNL Table Raw Data'!$C$5:$S$5,0))</f>
        <v>969344</v>
      </c>
      <c r="G29" s="273">
        <f>INDEX('SNL Table Raw Data'!$C$58:$S$85,MATCH($C29,'SNL Table Raw Data'!$A$58:$A$85,0),MATCH(G$10,'SNL Table Raw Data'!$C$5:$S$5,0))</f>
        <v>351843</v>
      </c>
      <c r="H29" s="273">
        <f>INDEX('SNL Table Raw Data'!$C$58:$S$85,MATCH($C29,'SNL Table Raw Data'!$A$58:$A$85,0),MATCH(H$10,'SNL Table Raw Data'!$C$5:$S$5,0))</f>
        <v>459254</v>
      </c>
      <c r="I29" s="273">
        <f>INDEX('SNL Table Raw Data'!$C$58:$S$85,MATCH($C29,'SNL Table Raw Data'!$A$58:$A$85,0),MATCH(I$10,'SNL Table Raw Data'!$C$5:$S$5,0))</f>
        <v>493161</v>
      </c>
      <c r="J29" s="273">
        <f>INDEX('SNL Table Raw Data'!$C$58:$S$85,MATCH($C29,'SNL Table Raw Data'!$A$58:$A$85,0),MATCH(J$10,'SNL Table Raw Data'!$C$5:$S$5,0))</f>
        <v>471755</v>
      </c>
      <c r="K29" s="273">
        <f>INDEX('SNL Table Raw Data'!$C$58:$S$85,MATCH($C29,'SNL Table Raw Data'!$A$58:$A$85,0),MATCH(K$10,'SNL Table Raw Data'!$C$5:$S$5,0))</f>
        <v>328236</v>
      </c>
      <c r="L29" s="273">
        <f>INDEX('SNL Table Raw Data'!$C$58:$S$85,MATCH($C29,'SNL Table Raw Data'!$A$58:$A$85,0),MATCH(L$10,'SNL Table Raw Data'!$C$5:$S$5,0))</f>
        <v>60382</v>
      </c>
      <c r="M29" s="273">
        <f>INDEX('SNL Table Raw Data'!$C$58:$S$85,MATCH($C29,'SNL Table Raw Data'!$A$58:$A$85,0),MATCH(M$10,'SNL Table Raw Data'!$C$5:$S$5,0))</f>
        <v>12462</v>
      </c>
      <c r="N29" s="273">
        <f>INDEX('SNL Table Raw Data'!$C$58:$S$85,MATCH($C29,'SNL Table Raw Data'!$A$58:$A$85,0),MATCH(N$10,'SNL Table Raw Data'!$C$5:$S$5,0))</f>
        <v>12853</v>
      </c>
      <c r="O29" s="273">
        <f>INDEX('SNL Table Raw Data'!$C$58:$S$85,MATCH($C29,'SNL Table Raw Data'!$A$58:$A$85,0),MATCH(O$10,'SNL Table Raw Data'!$C$5:$S$5,0))</f>
        <v>11904</v>
      </c>
      <c r="P29" s="273">
        <f>INDEX('SNL Table Raw Data'!$C$58:$S$85,MATCH($C29,'SNL Table Raw Data'!$A$58:$A$85,0),MATCH(P$10,'SNL Table Raw Data'!$C$5:$S$5,0))</f>
        <v>18392</v>
      </c>
      <c r="Q29" s="273">
        <f>INDEX('SNL Table Raw Data'!$C$58:$S$85,MATCH($C29,'SNL Table Raw Data'!$A$58:$A$85,0),MATCH(Q$10,'SNL Table Raw Data'!$C$5:$S$5,0))</f>
        <v>19147</v>
      </c>
      <c r="R29" s="273">
        <f>INDEX('SNL Table Raw Data'!$C$58:$S$85,MATCH($C29,'SNL Table Raw Data'!$A$58:$A$85,0),MATCH(R$10,'SNL Table Raw Data'!$C$5:$S$5,0))</f>
        <v>28323</v>
      </c>
      <c r="S29" s="273">
        <f>INDEX('SNL Table Raw Data'!$C$58:$S$85,MATCH($C29,'SNL Table Raw Data'!$A$58:$A$85,0),MATCH(S$10,'SNL Table Raw Data'!$C$5:$S$5,0))</f>
        <v>13226</v>
      </c>
      <c r="T29" s="273">
        <f>INDEX('SNL Table Raw Data'!$C$58:$S$85,MATCH($C29,'SNL Table Raw Data'!$A$58:$A$85,0),MATCH(T$10,'SNL Table Raw Data'!$C$5:$S$5,0))</f>
        <v>14239</v>
      </c>
    </row>
    <row r="30" spans="1:20" s="238" customFormat="1">
      <c r="A30" s="229"/>
      <c r="B30" s="229"/>
      <c r="C30" s="244" t="s">
        <v>188</v>
      </c>
      <c r="D30" s="245" t="str">
        <f>INDEX('SNL Portfolio Mapping'!$B:$B,MATCH(C30,'SNL Portfolio Mapping'!$G:$G,0))</f>
        <v>N/A</v>
      </c>
      <c r="E30" s="273">
        <f>INDEX('SNL Table Raw Data'!$C$58:$S$85,MATCH($C30,'SNL Table Raw Data'!$A$58:$A$85,0),MATCH(E$10,'SNL Table Raw Data'!$C$5:$S$5,0))</f>
        <v>651632</v>
      </c>
      <c r="F30" s="273">
        <f>INDEX('SNL Table Raw Data'!$C$58:$S$85,MATCH($C30,'SNL Table Raw Data'!$A$58:$A$85,0),MATCH(F$10,'SNL Table Raw Data'!$C$5:$S$5,0))</f>
        <v>988078</v>
      </c>
      <c r="G30" s="273">
        <f>INDEX('SNL Table Raw Data'!$C$58:$S$85,MATCH($C30,'SNL Table Raw Data'!$A$58:$A$85,0),MATCH(G$10,'SNL Table Raw Data'!$C$5:$S$5,0))</f>
        <v>355204</v>
      </c>
      <c r="H30" s="273">
        <f>INDEX('SNL Table Raw Data'!$C$58:$S$85,MATCH($C30,'SNL Table Raw Data'!$A$58:$A$85,0),MATCH(H$10,'SNL Table Raw Data'!$C$5:$S$5,0))</f>
        <v>461763</v>
      </c>
      <c r="I30" s="273">
        <f>INDEX('SNL Table Raw Data'!$C$58:$S$85,MATCH($C30,'SNL Table Raw Data'!$A$58:$A$85,0),MATCH(I$10,'SNL Table Raw Data'!$C$5:$S$5,0))</f>
        <v>495172</v>
      </c>
      <c r="J30" s="273">
        <f>INDEX('SNL Table Raw Data'!$C$58:$S$85,MATCH($C30,'SNL Table Raw Data'!$A$58:$A$85,0),MATCH(J$10,'SNL Table Raw Data'!$C$5:$S$5,0))</f>
        <v>473447</v>
      </c>
      <c r="K30" s="273">
        <f>INDEX('SNL Table Raw Data'!$C$58:$S$85,MATCH($C30,'SNL Table Raw Data'!$A$58:$A$85,0),MATCH(K$10,'SNL Table Raw Data'!$C$5:$S$5,0))</f>
        <v>330016</v>
      </c>
      <c r="L30" s="273">
        <f>INDEX('SNL Table Raw Data'!$C$58:$S$85,MATCH($C30,'SNL Table Raw Data'!$A$58:$A$85,0),MATCH(L$10,'SNL Table Raw Data'!$C$5:$S$5,0))</f>
        <v>62277</v>
      </c>
      <c r="M30" s="273">
        <f>INDEX('SNL Table Raw Data'!$C$58:$S$85,MATCH($C30,'SNL Table Raw Data'!$A$58:$A$85,0),MATCH(M$10,'SNL Table Raw Data'!$C$5:$S$5,0))</f>
        <v>15007</v>
      </c>
      <c r="N30" s="273">
        <f>INDEX('SNL Table Raw Data'!$C$58:$S$85,MATCH($C30,'SNL Table Raw Data'!$A$58:$A$85,0),MATCH(N$10,'SNL Table Raw Data'!$C$5:$S$5,0))</f>
        <v>15284</v>
      </c>
      <c r="O30" s="273">
        <f>INDEX('SNL Table Raw Data'!$C$58:$S$85,MATCH($C30,'SNL Table Raw Data'!$A$58:$A$85,0),MATCH(O$10,'SNL Table Raw Data'!$C$5:$S$5,0))</f>
        <v>14390</v>
      </c>
      <c r="P30" s="273">
        <f>INDEX('SNL Table Raw Data'!$C$58:$S$85,MATCH($C30,'SNL Table Raw Data'!$A$58:$A$85,0),MATCH(P$10,'SNL Table Raw Data'!$C$5:$S$5,0))</f>
        <v>20412</v>
      </c>
      <c r="Q30" s="273">
        <f>INDEX('SNL Table Raw Data'!$C$58:$S$85,MATCH($C30,'SNL Table Raw Data'!$A$58:$A$85,0),MATCH(Q$10,'SNL Table Raw Data'!$C$5:$S$5,0))</f>
        <v>21152</v>
      </c>
      <c r="R30" s="273">
        <f>INDEX('SNL Table Raw Data'!$C$58:$S$85,MATCH($C30,'SNL Table Raw Data'!$A$58:$A$85,0),MATCH(R$10,'SNL Table Raw Data'!$C$5:$S$5,0))</f>
        <v>30387</v>
      </c>
      <c r="S30" s="273">
        <f>INDEX('SNL Table Raw Data'!$C$58:$S$85,MATCH($C30,'SNL Table Raw Data'!$A$58:$A$85,0),MATCH(S$10,'SNL Table Raw Data'!$C$5:$S$5,0))</f>
        <v>13858</v>
      </c>
      <c r="T30" s="273">
        <f>INDEX('SNL Table Raw Data'!$C$58:$S$85,MATCH($C30,'SNL Table Raw Data'!$A$58:$A$85,0),MATCH(T$10,'SNL Table Raw Data'!$C$5:$S$5,0))</f>
        <v>15122</v>
      </c>
    </row>
    <row r="31" spans="1:20" s="238" customFormat="1">
      <c r="A31" s="229"/>
      <c r="B31" s="229"/>
      <c r="C31" s="244" t="s">
        <v>189</v>
      </c>
      <c r="D31" s="245" t="str">
        <f>INDEX('SNL Portfolio Mapping'!$B:$B,MATCH(C31,'SNL Portfolio Mapping'!$G:$G,0))</f>
        <v>Other Loans</v>
      </c>
      <c r="E31" s="273">
        <f>INDEX('SNL Table Raw Data'!$C$58:$S$85,MATCH($C31,'SNL Table Raw Data'!$A$58:$A$85,0),MATCH(E$10,'SNL Table Raw Data'!$C$5:$S$5,0))</f>
        <v>0</v>
      </c>
      <c r="F31" s="273">
        <f>INDEX('SNL Table Raw Data'!$C$58:$S$85,MATCH($C31,'SNL Table Raw Data'!$A$58:$A$85,0),MATCH(F$10,'SNL Table Raw Data'!$C$5:$S$5,0))</f>
        <v>0</v>
      </c>
      <c r="G31" s="273">
        <f>INDEX('SNL Table Raw Data'!$C$58:$S$85,MATCH($C31,'SNL Table Raw Data'!$A$58:$A$85,0),MATCH(G$10,'SNL Table Raw Data'!$C$5:$S$5,0))</f>
        <v>0</v>
      </c>
      <c r="H31" s="273">
        <f>INDEX('SNL Table Raw Data'!$C$58:$S$85,MATCH($C31,'SNL Table Raw Data'!$A$58:$A$85,0),MATCH(H$10,'SNL Table Raw Data'!$C$5:$S$5,0))</f>
        <v>0</v>
      </c>
      <c r="I31" s="273">
        <f>INDEX('SNL Table Raw Data'!$C$58:$S$85,MATCH($C31,'SNL Table Raw Data'!$A$58:$A$85,0),MATCH(I$10,'SNL Table Raw Data'!$C$5:$S$5,0))</f>
        <v>0</v>
      </c>
      <c r="J31" s="273">
        <f>INDEX('SNL Table Raw Data'!$C$58:$S$85,MATCH($C31,'SNL Table Raw Data'!$A$58:$A$85,0),MATCH(J$10,'SNL Table Raw Data'!$C$5:$S$5,0))</f>
        <v>0</v>
      </c>
      <c r="K31" s="273">
        <f>INDEX('SNL Table Raw Data'!$C$58:$S$85,MATCH($C31,'SNL Table Raw Data'!$A$58:$A$85,0),MATCH(K$10,'SNL Table Raw Data'!$C$5:$S$5,0))</f>
        <v>0</v>
      </c>
      <c r="L31" s="273">
        <f>INDEX('SNL Table Raw Data'!$C$58:$S$85,MATCH($C31,'SNL Table Raw Data'!$A$58:$A$85,0),MATCH(L$10,'SNL Table Raw Data'!$C$5:$S$5,0))</f>
        <v>0</v>
      </c>
      <c r="M31" s="273">
        <f>INDEX('SNL Table Raw Data'!$C$58:$S$85,MATCH($C31,'SNL Table Raw Data'!$A$58:$A$85,0),MATCH(M$10,'SNL Table Raw Data'!$C$5:$S$5,0))</f>
        <v>0</v>
      </c>
      <c r="N31" s="273">
        <f>INDEX('SNL Table Raw Data'!$C$58:$S$85,MATCH($C31,'SNL Table Raw Data'!$A$58:$A$85,0),MATCH(N$10,'SNL Table Raw Data'!$C$5:$S$5,0))</f>
        <v>0</v>
      </c>
      <c r="O31" s="273">
        <f>INDEX('SNL Table Raw Data'!$C$58:$S$85,MATCH($C31,'SNL Table Raw Data'!$A$58:$A$85,0),MATCH(O$10,'SNL Table Raw Data'!$C$5:$S$5,0))</f>
        <v>0</v>
      </c>
      <c r="P31" s="273">
        <f>INDEX('SNL Table Raw Data'!$C$58:$S$85,MATCH($C31,'SNL Table Raw Data'!$A$58:$A$85,0),MATCH(P$10,'SNL Table Raw Data'!$C$5:$S$5,0))</f>
        <v>0</v>
      </c>
      <c r="Q31" s="273">
        <f>INDEX('SNL Table Raw Data'!$C$58:$S$85,MATCH($C31,'SNL Table Raw Data'!$A$58:$A$85,0),MATCH(Q$10,'SNL Table Raw Data'!$C$5:$S$5,0))</f>
        <v>0</v>
      </c>
      <c r="R31" s="273">
        <f>INDEX('SNL Table Raw Data'!$C$58:$S$85,MATCH($C31,'SNL Table Raw Data'!$A$58:$A$85,0),MATCH(R$10,'SNL Table Raw Data'!$C$5:$S$5,0))</f>
        <v>0</v>
      </c>
      <c r="S31" s="273">
        <f>INDEX('SNL Table Raw Data'!$C$58:$S$85,MATCH($C31,'SNL Table Raw Data'!$A$58:$A$85,0),MATCH(S$10,'SNL Table Raw Data'!$C$5:$S$5,0))</f>
        <v>0</v>
      </c>
      <c r="T31" s="273">
        <f>INDEX('SNL Table Raw Data'!$C$58:$S$85,MATCH($C31,'SNL Table Raw Data'!$A$58:$A$85,0),MATCH(T$10,'SNL Table Raw Data'!$C$5:$S$5,0))</f>
        <v>0</v>
      </c>
    </row>
    <row r="32" spans="1:20" s="238" customFormat="1">
      <c r="A32" s="229"/>
      <c r="B32" s="229"/>
      <c r="C32" s="244" t="s">
        <v>190</v>
      </c>
      <c r="D32" s="245" t="str">
        <f>INDEX('SNL Portfolio Mapping'!$B:$B,MATCH(C32,'SNL Portfolio Mapping'!$G:$G,0))</f>
        <v>Other Loans</v>
      </c>
      <c r="E32" s="273">
        <f>INDEX('SNL Table Raw Data'!$C$58:$S$85,MATCH($C32,'SNL Table Raw Data'!$A$58:$A$85,0),MATCH(E$10,'SNL Table Raw Data'!$C$5:$S$5,0))</f>
        <v>0</v>
      </c>
      <c r="F32" s="273">
        <f>INDEX('SNL Table Raw Data'!$C$58:$S$85,MATCH($C32,'SNL Table Raw Data'!$A$58:$A$85,0),MATCH(F$10,'SNL Table Raw Data'!$C$5:$S$5,0))</f>
        <v>0</v>
      </c>
      <c r="G32" s="273">
        <f>INDEX('SNL Table Raw Data'!$C$58:$S$85,MATCH($C32,'SNL Table Raw Data'!$A$58:$A$85,0),MATCH(G$10,'SNL Table Raw Data'!$C$5:$S$5,0))</f>
        <v>0</v>
      </c>
      <c r="H32" s="273">
        <f>INDEX('SNL Table Raw Data'!$C$58:$S$85,MATCH($C32,'SNL Table Raw Data'!$A$58:$A$85,0),MATCH(H$10,'SNL Table Raw Data'!$C$5:$S$5,0))</f>
        <v>0</v>
      </c>
      <c r="I32" s="273">
        <f>INDEX('SNL Table Raw Data'!$C$58:$S$85,MATCH($C32,'SNL Table Raw Data'!$A$58:$A$85,0),MATCH(I$10,'SNL Table Raw Data'!$C$5:$S$5,0))</f>
        <v>0</v>
      </c>
      <c r="J32" s="273">
        <f>INDEX('SNL Table Raw Data'!$C$58:$S$85,MATCH($C32,'SNL Table Raw Data'!$A$58:$A$85,0),MATCH(J$10,'SNL Table Raw Data'!$C$5:$S$5,0))</f>
        <v>0</v>
      </c>
      <c r="K32" s="273">
        <f>INDEX('SNL Table Raw Data'!$C$58:$S$85,MATCH($C32,'SNL Table Raw Data'!$A$58:$A$85,0),MATCH(K$10,'SNL Table Raw Data'!$C$5:$S$5,0))</f>
        <v>0</v>
      </c>
      <c r="L32" s="273">
        <f>INDEX('SNL Table Raw Data'!$C$58:$S$85,MATCH($C32,'SNL Table Raw Data'!$A$58:$A$85,0),MATCH(L$10,'SNL Table Raw Data'!$C$5:$S$5,0))</f>
        <v>0</v>
      </c>
      <c r="M32" s="273">
        <f>INDEX('SNL Table Raw Data'!$C$58:$S$85,MATCH($C32,'SNL Table Raw Data'!$A$58:$A$85,0),MATCH(M$10,'SNL Table Raw Data'!$C$5:$S$5,0))</f>
        <v>0</v>
      </c>
      <c r="N32" s="273">
        <f>INDEX('SNL Table Raw Data'!$C$58:$S$85,MATCH($C32,'SNL Table Raw Data'!$A$58:$A$85,0),MATCH(N$10,'SNL Table Raw Data'!$C$5:$S$5,0))</f>
        <v>0</v>
      </c>
      <c r="O32" s="273">
        <f>INDEX('SNL Table Raw Data'!$C$58:$S$85,MATCH($C32,'SNL Table Raw Data'!$A$58:$A$85,0),MATCH(O$10,'SNL Table Raw Data'!$C$5:$S$5,0))</f>
        <v>0</v>
      </c>
      <c r="P32" s="273">
        <f>INDEX('SNL Table Raw Data'!$C$58:$S$85,MATCH($C32,'SNL Table Raw Data'!$A$58:$A$85,0),MATCH(P$10,'SNL Table Raw Data'!$C$5:$S$5,0))</f>
        <v>0</v>
      </c>
      <c r="Q32" s="273">
        <f>INDEX('SNL Table Raw Data'!$C$58:$S$85,MATCH($C32,'SNL Table Raw Data'!$A$58:$A$85,0),MATCH(Q$10,'SNL Table Raw Data'!$C$5:$S$5,0))</f>
        <v>0</v>
      </c>
      <c r="R32" s="273">
        <f>INDEX('SNL Table Raw Data'!$C$58:$S$85,MATCH($C32,'SNL Table Raw Data'!$A$58:$A$85,0),MATCH(R$10,'SNL Table Raw Data'!$C$5:$S$5,0))</f>
        <v>0</v>
      </c>
      <c r="S32" s="273">
        <f>INDEX('SNL Table Raw Data'!$C$58:$S$85,MATCH($C32,'SNL Table Raw Data'!$A$58:$A$85,0),MATCH(S$10,'SNL Table Raw Data'!$C$5:$S$5,0))</f>
        <v>0</v>
      </c>
      <c r="T32" s="273">
        <f>INDEX('SNL Table Raw Data'!$C$58:$S$85,MATCH($C32,'SNL Table Raw Data'!$A$58:$A$85,0),MATCH(T$10,'SNL Table Raw Data'!$C$5:$S$5,0))</f>
        <v>0</v>
      </c>
    </row>
    <row r="33" spans="1:20" s="238" customFormat="1">
      <c r="A33" s="229"/>
      <c r="B33" s="229"/>
      <c r="C33" s="244" t="s">
        <v>191</v>
      </c>
      <c r="D33" s="245" t="str">
        <f>INDEX('SNL Portfolio Mapping'!$B:$B,MATCH(C33,'SNL Portfolio Mapping'!$G:$G,0))</f>
        <v>Other Loans</v>
      </c>
      <c r="E33" s="273">
        <f>INDEX('SNL Table Raw Data'!$C$58:$S$85,MATCH($C33,'SNL Table Raw Data'!$A$58:$A$85,0),MATCH(E$10,'SNL Table Raw Data'!$C$5:$S$5,0))</f>
        <v>-284</v>
      </c>
      <c r="F33" s="273">
        <f>INDEX('SNL Table Raw Data'!$C$58:$S$85,MATCH($C33,'SNL Table Raw Data'!$A$58:$A$85,0),MATCH(F$10,'SNL Table Raw Data'!$C$5:$S$5,0))</f>
        <v>-4</v>
      </c>
      <c r="G33" s="273">
        <f>INDEX('SNL Table Raw Data'!$C$58:$S$85,MATCH($C33,'SNL Table Raw Data'!$A$58:$A$85,0),MATCH(G$10,'SNL Table Raw Data'!$C$5:$S$5,0))</f>
        <v>-657</v>
      </c>
      <c r="H33" s="273">
        <f>INDEX('SNL Table Raw Data'!$C$58:$S$85,MATCH($C33,'SNL Table Raw Data'!$A$58:$A$85,0),MATCH(H$10,'SNL Table Raw Data'!$C$5:$S$5,0))</f>
        <v>-263</v>
      </c>
      <c r="I33" s="273">
        <f>INDEX('SNL Table Raw Data'!$C$58:$S$85,MATCH($C33,'SNL Table Raw Data'!$A$58:$A$85,0),MATCH(I$10,'SNL Table Raw Data'!$C$5:$S$5,0))</f>
        <v>-2791</v>
      </c>
      <c r="J33" s="273">
        <f>INDEX('SNL Table Raw Data'!$C$58:$S$85,MATCH($C33,'SNL Table Raw Data'!$A$58:$A$85,0),MATCH(J$10,'SNL Table Raw Data'!$C$5:$S$5,0))</f>
        <v>-2</v>
      </c>
      <c r="K33" s="273">
        <f>INDEX('SNL Table Raw Data'!$C$58:$S$85,MATCH($C33,'SNL Table Raw Data'!$A$58:$A$85,0),MATCH(K$10,'SNL Table Raw Data'!$C$5:$S$5,0))</f>
        <v>-1</v>
      </c>
      <c r="L33" s="273">
        <f>INDEX('SNL Table Raw Data'!$C$58:$S$85,MATCH($C33,'SNL Table Raw Data'!$A$58:$A$85,0),MATCH(L$10,'SNL Table Raw Data'!$C$5:$S$5,0))</f>
        <v>1475</v>
      </c>
      <c r="M33" s="273">
        <f>INDEX('SNL Table Raw Data'!$C$58:$S$85,MATCH($C33,'SNL Table Raw Data'!$A$58:$A$85,0),MATCH(M$10,'SNL Table Raw Data'!$C$5:$S$5,0))</f>
        <v>-6</v>
      </c>
      <c r="N33" s="273">
        <f>INDEX('SNL Table Raw Data'!$C$58:$S$85,MATCH($C33,'SNL Table Raw Data'!$A$58:$A$85,0),MATCH(N$10,'SNL Table Raw Data'!$C$5:$S$5,0))</f>
        <v>-300</v>
      </c>
      <c r="O33" s="273">
        <f>INDEX('SNL Table Raw Data'!$C$58:$S$85,MATCH($C33,'SNL Table Raw Data'!$A$58:$A$85,0),MATCH(O$10,'SNL Table Raw Data'!$C$5:$S$5,0))</f>
        <v>1168</v>
      </c>
      <c r="P33" s="273">
        <f>INDEX('SNL Table Raw Data'!$C$58:$S$85,MATCH($C33,'SNL Table Raw Data'!$A$58:$A$85,0),MATCH(P$10,'SNL Table Raw Data'!$C$5:$S$5,0))</f>
        <v>-1220</v>
      </c>
      <c r="Q33" s="273">
        <f>INDEX('SNL Table Raw Data'!$C$58:$S$85,MATCH($C33,'SNL Table Raw Data'!$A$58:$A$85,0),MATCH(Q$10,'SNL Table Raw Data'!$C$5:$S$5,0))</f>
        <v>-415</v>
      </c>
      <c r="R33" s="273">
        <f>INDEX('SNL Table Raw Data'!$C$58:$S$85,MATCH($C33,'SNL Table Raw Data'!$A$58:$A$85,0),MATCH(R$10,'SNL Table Raw Data'!$C$5:$S$5,0))</f>
        <v>3651</v>
      </c>
      <c r="S33" s="273">
        <f>INDEX('SNL Table Raw Data'!$C$58:$S$85,MATCH($C33,'SNL Table Raw Data'!$A$58:$A$85,0),MATCH(S$10,'SNL Table Raw Data'!$C$5:$S$5,0))</f>
        <v>1384</v>
      </c>
      <c r="T33" s="273">
        <f>INDEX('SNL Table Raw Data'!$C$58:$S$85,MATCH($C33,'SNL Table Raw Data'!$A$58:$A$85,0),MATCH(T$10,'SNL Table Raw Data'!$C$5:$S$5,0))</f>
        <v>0</v>
      </c>
    </row>
    <row r="34" spans="1:20" s="238" customFormat="1">
      <c r="A34" s="229"/>
      <c r="B34" s="229"/>
      <c r="C34" s="244" t="s">
        <v>192</v>
      </c>
      <c r="D34" s="245" t="str">
        <f>INDEX('SNL Portfolio Mapping'!$B:$B,MATCH(C34,'SNL Portfolio Mapping'!$G:$G,0))</f>
        <v>Other Loans</v>
      </c>
      <c r="E34" s="273">
        <f>INDEX('SNL Table Raw Data'!$C$58:$S$85,MATCH($C34,'SNL Table Raw Data'!$A$58:$A$85,0),MATCH(E$10,'SNL Table Raw Data'!$C$5:$S$5,0))</f>
        <v>0</v>
      </c>
      <c r="F34" s="273">
        <f>INDEX('SNL Table Raw Data'!$C$58:$S$85,MATCH($C34,'SNL Table Raw Data'!$A$58:$A$85,0),MATCH(F$10,'SNL Table Raw Data'!$C$5:$S$5,0))</f>
        <v>-5</v>
      </c>
      <c r="G34" s="273">
        <f>INDEX('SNL Table Raw Data'!$C$58:$S$85,MATCH($C34,'SNL Table Raw Data'!$A$58:$A$85,0),MATCH(G$10,'SNL Table Raw Data'!$C$5:$S$5,0))</f>
        <v>23</v>
      </c>
      <c r="H34" s="273">
        <f>INDEX('SNL Table Raw Data'!$C$58:$S$85,MATCH($C34,'SNL Table Raw Data'!$A$58:$A$85,0),MATCH(H$10,'SNL Table Raw Data'!$C$5:$S$5,0))</f>
        <v>0</v>
      </c>
      <c r="I34" s="273">
        <f>INDEX('SNL Table Raw Data'!$C$58:$S$85,MATCH($C34,'SNL Table Raw Data'!$A$58:$A$85,0),MATCH(I$10,'SNL Table Raw Data'!$C$5:$S$5,0))</f>
        <v>0</v>
      </c>
      <c r="J34" s="273">
        <f>INDEX('SNL Table Raw Data'!$C$58:$S$85,MATCH($C34,'SNL Table Raw Data'!$A$58:$A$85,0),MATCH(J$10,'SNL Table Raw Data'!$C$5:$S$5,0))</f>
        <v>0</v>
      </c>
      <c r="K34" s="273">
        <f>INDEX('SNL Table Raw Data'!$C$58:$S$85,MATCH($C34,'SNL Table Raw Data'!$A$58:$A$85,0),MATCH(K$10,'SNL Table Raw Data'!$C$5:$S$5,0))</f>
        <v>0</v>
      </c>
      <c r="L34" s="273">
        <f>INDEX('SNL Table Raw Data'!$C$58:$S$85,MATCH($C34,'SNL Table Raw Data'!$A$58:$A$85,0),MATCH(L$10,'SNL Table Raw Data'!$C$5:$S$5,0))</f>
        <v>0</v>
      </c>
      <c r="M34" s="273">
        <f>INDEX('SNL Table Raw Data'!$C$58:$S$85,MATCH($C34,'SNL Table Raw Data'!$A$58:$A$85,0),MATCH(M$10,'SNL Table Raw Data'!$C$5:$S$5,0))</f>
        <v>0</v>
      </c>
      <c r="N34" s="273">
        <f>INDEX('SNL Table Raw Data'!$C$58:$S$85,MATCH($C34,'SNL Table Raw Data'!$A$58:$A$85,0),MATCH(N$10,'SNL Table Raw Data'!$C$5:$S$5,0))</f>
        <v>0</v>
      </c>
      <c r="O34" s="273">
        <f>INDEX('SNL Table Raw Data'!$C$58:$S$85,MATCH($C34,'SNL Table Raw Data'!$A$58:$A$85,0),MATCH(O$10,'SNL Table Raw Data'!$C$5:$S$5,0))</f>
        <v>0</v>
      </c>
      <c r="P34" s="273">
        <f>INDEX('SNL Table Raw Data'!$C$58:$S$85,MATCH($C34,'SNL Table Raw Data'!$A$58:$A$85,0),MATCH(P$10,'SNL Table Raw Data'!$C$5:$S$5,0))</f>
        <v>0</v>
      </c>
      <c r="Q34" s="273">
        <f>INDEX('SNL Table Raw Data'!$C$58:$S$85,MATCH($C34,'SNL Table Raw Data'!$A$58:$A$85,0),MATCH(Q$10,'SNL Table Raw Data'!$C$5:$S$5,0))</f>
        <v>0</v>
      </c>
      <c r="R34" s="273">
        <f>INDEX('SNL Table Raw Data'!$C$58:$S$85,MATCH($C34,'SNL Table Raw Data'!$A$58:$A$85,0),MATCH(R$10,'SNL Table Raw Data'!$C$5:$S$5,0))</f>
        <v>0</v>
      </c>
      <c r="S34" s="273">
        <f>INDEX('SNL Table Raw Data'!$C$58:$S$85,MATCH($C34,'SNL Table Raw Data'!$A$58:$A$85,0),MATCH(S$10,'SNL Table Raw Data'!$C$5:$S$5,0))</f>
        <v>0</v>
      </c>
      <c r="T34" s="273">
        <f>INDEX('SNL Table Raw Data'!$C$58:$S$85,MATCH($C34,'SNL Table Raw Data'!$A$58:$A$85,0),MATCH(T$10,'SNL Table Raw Data'!$C$5:$S$5,0))</f>
        <v>0</v>
      </c>
    </row>
    <row r="35" spans="1:20" s="238" customFormat="1">
      <c r="A35" s="229"/>
      <c r="B35" s="229"/>
      <c r="C35" s="244" t="s">
        <v>193</v>
      </c>
      <c r="D35" s="245" t="str">
        <f>INDEX('SNL Portfolio Mapping'!$B:$B,MATCH(C35,'SNL Portfolio Mapping'!$G:$G,0))</f>
        <v>N/A</v>
      </c>
      <c r="E35" s="273">
        <f>INDEX('SNL Table Raw Data'!$C$58:$S$85,MATCH($C35,'SNL Table Raw Data'!$A$58:$A$85,0),MATCH(E$10,'SNL Table Raw Data'!$C$5:$S$5,0))</f>
        <v>-284</v>
      </c>
      <c r="F35" s="273">
        <f>INDEX('SNL Table Raw Data'!$C$58:$S$85,MATCH($C35,'SNL Table Raw Data'!$A$58:$A$85,0),MATCH(F$10,'SNL Table Raw Data'!$C$5:$S$5,0))</f>
        <v>-9</v>
      </c>
      <c r="G35" s="273">
        <f>INDEX('SNL Table Raw Data'!$C$58:$S$85,MATCH($C35,'SNL Table Raw Data'!$A$58:$A$85,0),MATCH(G$10,'SNL Table Raw Data'!$C$5:$S$5,0))</f>
        <v>-634</v>
      </c>
      <c r="H35" s="273">
        <f>INDEX('SNL Table Raw Data'!$C$58:$S$85,MATCH($C35,'SNL Table Raw Data'!$A$58:$A$85,0),MATCH(H$10,'SNL Table Raw Data'!$C$5:$S$5,0))</f>
        <v>-263</v>
      </c>
      <c r="I35" s="273">
        <f>INDEX('SNL Table Raw Data'!$C$58:$S$85,MATCH($C35,'SNL Table Raw Data'!$A$58:$A$85,0),MATCH(I$10,'SNL Table Raw Data'!$C$5:$S$5,0))</f>
        <v>-2791</v>
      </c>
      <c r="J35" s="273">
        <f>INDEX('SNL Table Raw Data'!$C$58:$S$85,MATCH($C35,'SNL Table Raw Data'!$A$58:$A$85,0),MATCH(J$10,'SNL Table Raw Data'!$C$5:$S$5,0))</f>
        <v>-2</v>
      </c>
      <c r="K35" s="273">
        <f>INDEX('SNL Table Raw Data'!$C$58:$S$85,MATCH($C35,'SNL Table Raw Data'!$A$58:$A$85,0),MATCH(K$10,'SNL Table Raw Data'!$C$5:$S$5,0))</f>
        <v>-1</v>
      </c>
      <c r="L35" s="273">
        <f>INDEX('SNL Table Raw Data'!$C$58:$S$85,MATCH($C35,'SNL Table Raw Data'!$A$58:$A$85,0),MATCH(L$10,'SNL Table Raw Data'!$C$5:$S$5,0))</f>
        <v>1475</v>
      </c>
      <c r="M35" s="273">
        <f>INDEX('SNL Table Raw Data'!$C$58:$S$85,MATCH($C35,'SNL Table Raw Data'!$A$58:$A$85,0),MATCH(M$10,'SNL Table Raw Data'!$C$5:$S$5,0))</f>
        <v>-6</v>
      </c>
      <c r="N35" s="273">
        <f>INDEX('SNL Table Raw Data'!$C$58:$S$85,MATCH($C35,'SNL Table Raw Data'!$A$58:$A$85,0),MATCH(N$10,'SNL Table Raw Data'!$C$5:$S$5,0))</f>
        <v>-300</v>
      </c>
      <c r="O35" s="273">
        <f>INDEX('SNL Table Raw Data'!$C$58:$S$85,MATCH($C35,'SNL Table Raw Data'!$A$58:$A$85,0),MATCH(O$10,'SNL Table Raw Data'!$C$5:$S$5,0))</f>
        <v>1168</v>
      </c>
      <c r="P35" s="273">
        <f>INDEX('SNL Table Raw Data'!$C$58:$S$85,MATCH($C35,'SNL Table Raw Data'!$A$58:$A$85,0),MATCH(P$10,'SNL Table Raw Data'!$C$5:$S$5,0))</f>
        <v>-1220</v>
      </c>
      <c r="Q35" s="273">
        <f>INDEX('SNL Table Raw Data'!$C$58:$S$85,MATCH($C35,'SNL Table Raw Data'!$A$58:$A$85,0),MATCH(Q$10,'SNL Table Raw Data'!$C$5:$S$5,0))</f>
        <v>-415</v>
      </c>
      <c r="R35" s="273">
        <f>INDEX('SNL Table Raw Data'!$C$58:$S$85,MATCH($C35,'SNL Table Raw Data'!$A$58:$A$85,0),MATCH(R$10,'SNL Table Raw Data'!$C$5:$S$5,0))</f>
        <v>3651</v>
      </c>
      <c r="S35" s="273">
        <f>INDEX('SNL Table Raw Data'!$C$58:$S$85,MATCH($C35,'SNL Table Raw Data'!$A$58:$A$85,0),MATCH(S$10,'SNL Table Raw Data'!$C$5:$S$5,0))</f>
        <v>1384</v>
      </c>
      <c r="T35" s="273">
        <f>INDEX('SNL Table Raw Data'!$C$58:$S$85,MATCH($C35,'SNL Table Raw Data'!$A$58:$A$85,0),MATCH(T$10,'SNL Table Raw Data'!$C$5:$S$5,0))</f>
        <v>0</v>
      </c>
    </row>
    <row r="36" spans="1:20" s="238" customFormat="1">
      <c r="A36" s="229"/>
      <c r="B36" s="229"/>
      <c r="C36" s="244" t="s">
        <v>194</v>
      </c>
      <c r="D36" s="245" t="str">
        <f>INDEX('SNL Portfolio Mapping'!$B:$B,MATCH(C36,'SNL Portfolio Mapping'!$G:$G,0))</f>
        <v>Leases</v>
      </c>
      <c r="E36" s="273">
        <f>INDEX('SNL Table Raw Data'!$C$58:$S$85,MATCH($C36,'SNL Table Raw Data'!$A$58:$A$85,0),MATCH(E$10,'SNL Table Raw Data'!$C$5:$S$5,0))</f>
        <v>6691</v>
      </c>
      <c r="F36" s="273">
        <f>INDEX('SNL Table Raw Data'!$C$58:$S$85,MATCH($C36,'SNL Table Raw Data'!$A$58:$A$85,0),MATCH(F$10,'SNL Table Raw Data'!$C$5:$S$5,0))</f>
        <v>3103</v>
      </c>
      <c r="G36" s="273">
        <f>INDEX('SNL Table Raw Data'!$C$58:$S$85,MATCH($C36,'SNL Table Raw Data'!$A$58:$A$85,0),MATCH(G$10,'SNL Table Raw Data'!$C$5:$S$5,0))</f>
        <v>8688</v>
      </c>
      <c r="H36" s="273">
        <f>INDEX('SNL Table Raw Data'!$C$58:$S$85,MATCH($C36,'SNL Table Raw Data'!$A$58:$A$85,0),MATCH(H$10,'SNL Table Raw Data'!$C$5:$S$5,0))</f>
        <v>429</v>
      </c>
      <c r="I36" s="273">
        <f>INDEX('SNL Table Raw Data'!$C$58:$S$85,MATCH($C36,'SNL Table Raw Data'!$A$58:$A$85,0),MATCH(I$10,'SNL Table Raw Data'!$C$5:$S$5,0))</f>
        <v>-589</v>
      </c>
      <c r="J36" s="273">
        <f>INDEX('SNL Table Raw Data'!$C$58:$S$85,MATCH($C36,'SNL Table Raw Data'!$A$58:$A$85,0),MATCH(J$10,'SNL Table Raw Data'!$C$5:$S$5,0))</f>
        <v>798</v>
      </c>
      <c r="K36" s="273">
        <f>INDEX('SNL Table Raw Data'!$C$58:$S$85,MATCH($C36,'SNL Table Raw Data'!$A$58:$A$85,0),MATCH(K$10,'SNL Table Raw Data'!$C$5:$S$5,0))</f>
        <v>0</v>
      </c>
      <c r="L36" s="273">
        <f>INDEX('SNL Table Raw Data'!$C$58:$S$85,MATCH($C36,'SNL Table Raw Data'!$A$58:$A$85,0),MATCH(L$10,'SNL Table Raw Data'!$C$5:$S$5,0))</f>
        <v>0</v>
      </c>
      <c r="M36" s="273">
        <f>INDEX('SNL Table Raw Data'!$C$58:$S$85,MATCH($C36,'SNL Table Raw Data'!$A$58:$A$85,0),MATCH(M$10,'SNL Table Raw Data'!$C$5:$S$5,0))</f>
        <v>240</v>
      </c>
      <c r="N36" s="273">
        <f>INDEX('SNL Table Raw Data'!$C$58:$S$85,MATCH($C36,'SNL Table Raw Data'!$A$58:$A$85,0),MATCH(N$10,'SNL Table Raw Data'!$C$5:$S$5,0))</f>
        <v>54</v>
      </c>
      <c r="O36" s="273">
        <f>INDEX('SNL Table Raw Data'!$C$58:$S$85,MATCH($C36,'SNL Table Raw Data'!$A$58:$A$85,0),MATCH(O$10,'SNL Table Raw Data'!$C$5:$S$5,0))</f>
        <v>88</v>
      </c>
      <c r="P36" s="273">
        <f>INDEX('SNL Table Raw Data'!$C$58:$S$85,MATCH($C36,'SNL Table Raw Data'!$A$58:$A$85,0),MATCH(P$10,'SNL Table Raw Data'!$C$5:$S$5,0))</f>
        <v>100</v>
      </c>
      <c r="Q36" s="273">
        <f>INDEX('SNL Table Raw Data'!$C$58:$S$85,MATCH($C36,'SNL Table Raw Data'!$A$58:$A$85,0),MATCH(Q$10,'SNL Table Raw Data'!$C$5:$S$5,0))</f>
        <v>28</v>
      </c>
      <c r="R36" s="273">
        <f>INDEX('SNL Table Raw Data'!$C$58:$S$85,MATCH($C36,'SNL Table Raw Data'!$A$58:$A$85,0),MATCH(R$10,'SNL Table Raw Data'!$C$5:$S$5,0))</f>
        <v>224</v>
      </c>
      <c r="S36" s="273">
        <f>INDEX('SNL Table Raw Data'!$C$58:$S$85,MATCH($C36,'SNL Table Raw Data'!$A$58:$A$85,0),MATCH(S$10,'SNL Table Raw Data'!$C$5:$S$5,0))</f>
        <v>0</v>
      </c>
      <c r="T36" s="273">
        <f>INDEX('SNL Table Raw Data'!$C$58:$S$85,MATCH($C36,'SNL Table Raw Data'!$A$58:$A$85,0),MATCH(T$10,'SNL Table Raw Data'!$C$5:$S$5,0))</f>
        <v>0</v>
      </c>
    </row>
    <row r="37" spans="1:20" s="238" customFormat="1">
      <c r="A37" s="229"/>
      <c r="B37" s="229"/>
      <c r="C37" s="244" t="s">
        <v>195</v>
      </c>
      <c r="D37" s="245" t="str">
        <f>INDEX('SNL Portfolio Mapping'!$B:$B,MATCH(C37,'SNL Portfolio Mapping'!$G:$G,0))</f>
        <v>N/A</v>
      </c>
      <c r="E37" s="273">
        <f>INDEX('SNL Table Raw Data'!$C$58:$S$85,MATCH($C37,'SNL Table Raw Data'!$A$58:$A$85,0),MATCH(E$10,'SNL Table Raw Data'!$C$5:$S$5,0))</f>
        <v>667822</v>
      </c>
      <c r="F37" s="273">
        <f>INDEX('SNL Table Raw Data'!$C$58:$S$85,MATCH($C37,'SNL Table Raw Data'!$A$58:$A$85,0),MATCH(F$10,'SNL Table Raw Data'!$C$5:$S$5,0))</f>
        <v>1003753</v>
      </c>
      <c r="G37" s="273">
        <f>INDEX('SNL Table Raw Data'!$C$58:$S$85,MATCH($C37,'SNL Table Raw Data'!$A$58:$A$85,0),MATCH(G$10,'SNL Table Raw Data'!$C$5:$S$5,0))</f>
        <v>391190</v>
      </c>
      <c r="H37" s="273">
        <f>INDEX('SNL Table Raw Data'!$C$58:$S$85,MATCH($C37,'SNL Table Raw Data'!$A$58:$A$85,0),MATCH(H$10,'SNL Table Raw Data'!$C$5:$S$5,0))</f>
        <v>479904</v>
      </c>
      <c r="I37" s="273">
        <f>INDEX('SNL Table Raw Data'!$C$58:$S$85,MATCH($C37,'SNL Table Raw Data'!$A$58:$A$85,0),MATCH(I$10,'SNL Table Raw Data'!$C$5:$S$5,0))</f>
        <v>516402</v>
      </c>
      <c r="J37" s="273">
        <f>INDEX('SNL Table Raw Data'!$C$58:$S$85,MATCH($C37,'SNL Table Raw Data'!$A$58:$A$85,0),MATCH(J$10,'SNL Table Raw Data'!$C$5:$S$5,0))</f>
        <v>508942</v>
      </c>
      <c r="K37" s="273">
        <f>INDEX('SNL Table Raw Data'!$C$58:$S$85,MATCH($C37,'SNL Table Raw Data'!$A$58:$A$85,0),MATCH(K$10,'SNL Table Raw Data'!$C$5:$S$5,0))</f>
        <v>350783</v>
      </c>
      <c r="L37" s="273">
        <f>INDEX('SNL Table Raw Data'!$C$58:$S$85,MATCH($C37,'SNL Table Raw Data'!$A$58:$A$85,0),MATCH(L$10,'SNL Table Raw Data'!$C$5:$S$5,0))</f>
        <v>68155</v>
      </c>
      <c r="M37" s="273">
        <f>INDEX('SNL Table Raw Data'!$C$58:$S$85,MATCH($C37,'SNL Table Raw Data'!$A$58:$A$85,0),MATCH(M$10,'SNL Table Raw Data'!$C$5:$S$5,0))</f>
        <v>18619</v>
      </c>
      <c r="N37" s="273">
        <f>INDEX('SNL Table Raw Data'!$C$58:$S$85,MATCH($C37,'SNL Table Raw Data'!$A$58:$A$85,0),MATCH(N$10,'SNL Table Raw Data'!$C$5:$S$5,0))</f>
        <v>22288</v>
      </c>
      <c r="O37" s="273">
        <f>INDEX('SNL Table Raw Data'!$C$58:$S$85,MATCH($C37,'SNL Table Raw Data'!$A$58:$A$85,0),MATCH(O$10,'SNL Table Raw Data'!$C$5:$S$5,0))</f>
        <v>27086</v>
      </c>
      <c r="P37" s="273">
        <f>INDEX('SNL Table Raw Data'!$C$58:$S$85,MATCH($C37,'SNL Table Raw Data'!$A$58:$A$85,0),MATCH(P$10,'SNL Table Raw Data'!$C$5:$S$5,0))</f>
        <v>32146</v>
      </c>
      <c r="Q37" s="273">
        <f>INDEX('SNL Table Raw Data'!$C$58:$S$85,MATCH($C37,'SNL Table Raw Data'!$A$58:$A$85,0),MATCH(Q$10,'SNL Table Raw Data'!$C$5:$S$5,0))</f>
        <v>36470</v>
      </c>
      <c r="R37" s="273">
        <f>INDEX('SNL Table Raw Data'!$C$58:$S$85,MATCH($C37,'SNL Table Raw Data'!$A$58:$A$85,0),MATCH(R$10,'SNL Table Raw Data'!$C$5:$S$5,0))</f>
        <v>66884</v>
      </c>
      <c r="S37" s="273">
        <f>INDEX('SNL Table Raw Data'!$C$58:$S$85,MATCH($C37,'SNL Table Raw Data'!$A$58:$A$85,0),MATCH(S$10,'SNL Table Raw Data'!$C$5:$S$5,0))</f>
        <v>72433</v>
      </c>
      <c r="T37" s="273">
        <f>INDEX('SNL Table Raw Data'!$C$58:$S$85,MATCH($C37,'SNL Table Raw Data'!$A$58:$A$85,0),MATCH(T$10,'SNL Table Raw Data'!$C$5:$S$5,0))</f>
        <v>47688</v>
      </c>
    </row>
    <row r="38" spans="1:20" s="238" customFormat="1">
      <c r="A38" s="229"/>
      <c r="B38" s="229"/>
      <c r="C38" s="244" t="s">
        <v>196</v>
      </c>
      <c r="D38" s="245" t="str">
        <f>INDEX('SNL Portfolio Mapping'!$B:$B,MATCH(C38,'SNL Portfolio Mapping'!$G:$G,0))</f>
        <v>N/A</v>
      </c>
      <c r="E38" s="273">
        <f>INDEX('SNL Table Raw Data'!$C$58:$S$85,MATCH($C38,'SNL Table Raw Data'!$A$58:$A$85,0),MATCH(E$10,'SNL Table Raw Data'!$C$5:$S$5,0))</f>
        <v>677555</v>
      </c>
      <c r="F38" s="273">
        <f>INDEX('SNL Table Raw Data'!$C$58:$S$85,MATCH($C38,'SNL Table Raw Data'!$A$58:$A$85,0),MATCH(F$10,'SNL Table Raw Data'!$C$5:$S$5,0))</f>
        <v>1012292</v>
      </c>
      <c r="G38" s="273">
        <f>INDEX('SNL Table Raw Data'!$C$58:$S$85,MATCH($C38,'SNL Table Raw Data'!$A$58:$A$85,0),MATCH(G$10,'SNL Table Raw Data'!$C$5:$S$5,0))</f>
        <v>414536</v>
      </c>
      <c r="H38" s="273">
        <f>INDEX('SNL Table Raw Data'!$C$58:$S$85,MATCH($C38,'SNL Table Raw Data'!$A$58:$A$85,0),MATCH(H$10,'SNL Table Raw Data'!$C$5:$S$5,0))</f>
        <v>492761</v>
      </c>
      <c r="I38" s="273">
        <f>INDEX('SNL Table Raw Data'!$C$58:$S$85,MATCH($C38,'SNL Table Raw Data'!$A$58:$A$85,0),MATCH(I$10,'SNL Table Raw Data'!$C$5:$S$5,0))</f>
        <v>523390</v>
      </c>
      <c r="J38" s="273">
        <f>INDEX('SNL Table Raw Data'!$C$58:$S$85,MATCH($C38,'SNL Table Raw Data'!$A$58:$A$85,0),MATCH(J$10,'SNL Table Raw Data'!$C$5:$S$5,0))</f>
        <v>653824</v>
      </c>
      <c r="K38" s="273">
        <f>INDEX('SNL Table Raw Data'!$C$58:$S$85,MATCH($C38,'SNL Table Raw Data'!$A$58:$A$85,0),MATCH(K$10,'SNL Table Raw Data'!$C$5:$S$5,0))</f>
        <v>375770</v>
      </c>
      <c r="L38" s="273">
        <f>INDEX('SNL Table Raw Data'!$C$58:$S$85,MATCH($C38,'SNL Table Raw Data'!$A$58:$A$85,0),MATCH(L$10,'SNL Table Raw Data'!$C$5:$S$5,0))</f>
        <v>99075</v>
      </c>
      <c r="M38" s="273">
        <f>INDEX('SNL Table Raw Data'!$C$58:$S$85,MATCH($C38,'SNL Table Raw Data'!$A$58:$A$85,0),MATCH(M$10,'SNL Table Raw Data'!$C$5:$S$5,0))</f>
        <v>51634</v>
      </c>
      <c r="N38" s="273">
        <f>INDEX('SNL Table Raw Data'!$C$58:$S$85,MATCH($C38,'SNL Table Raw Data'!$A$58:$A$85,0),MATCH(N$10,'SNL Table Raw Data'!$C$5:$S$5,0))</f>
        <v>48891</v>
      </c>
      <c r="O38" s="273">
        <f>INDEX('SNL Table Raw Data'!$C$58:$S$85,MATCH($C38,'SNL Table Raw Data'!$A$58:$A$85,0),MATCH(O$10,'SNL Table Raw Data'!$C$5:$S$5,0))</f>
        <v>56230</v>
      </c>
      <c r="P38" s="273">
        <f>INDEX('SNL Table Raw Data'!$C$58:$S$85,MATCH($C38,'SNL Table Raw Data'!$A$58:$A$85,0),MATCH(P$10,'SNL Table Raw Data'!$C$5:$S$5,0))</f>
        <v>59227</v>
      </c>
      <c r="Q38" s="273">
        <f>INDEX('SNL Table Raw Data'!$C$58:$S$85,MATCH($C38,'SNL Table Raw Data'!$A$58:$A$85,0),MATCH(Q$10,'SNL Table Raw Data'!$C$5:$S$5,0))</f>
        <v>102608</v>
      </c>
      <c r="R38" s="273">
        <f>INDEX('SNL Table Raw Data'!$C$58:$S$85,MATCH($C38,'SNL Table Raw Data'!$A$58:$A$85,0),MATCH(R$10,'SNL Table Raw Data'!$C$5:$S$5,0))</f>
        <v>146794</v>
      </c>
      <c r="S38" s="273">
        <f>INDEX('SNL Table Raw Data'!$C$58:$S$85,MATCH($C38,'SNL Table Raw Data'!$A$58:$A$85,0),MATCH(S$10,'SNL Table Raw Data'!$C$5:$S$5,0))</f>
        <v>134212</v>
      </c>
      <c r="T38" s="273">
        <f>INDEX('SNL Table Raw Data'!$C$58:$S$85,MATCH($C38,'SNL Table Raw Data'!$A$58:$A$85,0),MATCH(T$10,'SNL Table Raw Data'!$C$5:$S$5,0))</f>
        <v>129404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W1645"/>
  <sheetViews>
    <sheetView showGridLines="0" zoomScale="80" zoomScaleNormal="80" workbookViewId="0">
      <selection activeCell="A2" sqref="A2"/>
    </sheetView>
  </sheetViews>
  <sheetFormatPr defaultRowHeight="12.75"/>
  <cols>
    <col min="1" max="1" width="3.7109375" style="229" customWidth="1"/>
    <col min="2" max="2" width="9.140625" style="229"/>
    <col min="3" max="3" width="39.42578125" style="239" bestFit="1" customWidth="1"/>
    <col min="4" max="4" width="30.7109375" style="239" bestFit="1" customWidth="1"/>
    <col min="5" max="15" width="34.7109375" style="239" bestFit="1" customWidth="1"/>
    <col min="16" max="362" width="15.140625" style="229" bestFit="1" customWidth="1"/>
    <col min="363" max="16384" width="9.140625" style="229"/>
  </cols>
  <sheetData>
    <row r="1" spans="1:49" s="291" customFormat="1" ht="18">
      <c r="A1" s="290" t="s">
        <v>385</v>
      </c>
    </row>
    <row r="2" spans="1:49" s="305" customFormat="1">
      <c r="A2" s="304" t="s">
        <v>408</v>
      </c>
    </row>
    <row r="6" spans="1:49" s="232" customFormat="1">
      <c r="C6" s="230" t="s">
        <v>386</v>
      </c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49">
      <c r="E7" s="240"/>
      <c r="F7" s="240"/>
      <c r="G7" s="240"/>
      <c r="H7" s="240"/>
      <c r="I7" s="240"/>
      <c r="J7" s="240"/>
      <c r="K7" s="240"/>
      <c r="L7" s="240"/>
      <c r="M7" s="240"/>
      <c r="N7" s="240"/>
    </row>
    <row r="8" spans="1:49" s="240" customFormat="1">
      <c r="C8" s="248" t="str">
        <f>[5]!SNLLabel(1,$D$8,"Options:Curr=,Mag=,ConvMethod=")</f>
        <v xml:space="preserve">Institution Name </v>
      </c>
      <c r="D8" s="248" t="s">
        <v>387</v>
      </c>
      <c r="E8" s="240" t="s">
        <v>384</v>
      </c>
      <c r="F8" s="240" t="s">
        <v>384</v>
      </c>
      <c r="G8" s="240" t="s">
        <v>384</v>
      </c>
      <c r="H8" s="240" t="s">
        <v>384</v>
      </c>
      <c r="I8" s="240" t="s">
        <v>384</v>
      </c>
      <c r="J8" s="240" t="s">
        <v>384</v>
      </c>
      <c r="K8" s="240" t="s">
        <v>384</v>
      </c>
      <c r="L8" s="240" t="s">
        <v>384</v>
      </c>
      <c r="M8" s="240" t="s">
        <v>384</v>
      </c>
      <c r="N8" s="240" t="s">
        <v>384</v>
      </c>
      <c r="O8" s="240" t="s">
        <v>384</v>
      </c>
      <c r="P8" s="240" t="s">
        <v>384</v>
      </c>
      <c r="Q8" s="240" t="s">
        <v>384</v>
      </c>
      <c r="R8" s="240" t="s">
        <v>384</v>
      </c>
      <c r="S8" s="240" t="s">
        <v>384</v>
      </c>
      <c r="T8" s="240" t="s">
        <v>384</v>
      </c>
      <c r="U8" s="240" t="s">
        <v>384</v>
      </c>
      <c r="V8" s="240" t="s">
        <v>384</v>
      </c>
      <c r="W8" s="240" t="s">
        <v>384</v>
      </c>
      <c r="X8" s="240" t="s">
        <v>384</v>
      </c>
      <c r="Y8" s="240" t="s">
        <v>384</v>
      </c>
      <c r="Z8" s="240" t="s">
        <v>384</v>
      </c>
      <c r="AA8" s="240" t="s">
        <v>384</v>
      </c>
      <c r="AB8" s="240" t="s">
        <v>384</v>
      </c>
      <c r="AC8" s="240" t="s">
        <v>384</v>
      </c>
      <c r="AD8" s="240" t="s">
        <v>384</v>
      </c>
      <c r="AE8" s="240" t="s">
        <v>384</v>
      </c>
      <c r="AF8" s="240" t="s">
        <v>384</v>
      </c>
      <c r="AG8" s="240" t="s">
        <v>384</v>
      </c>
      <c r="AH8" s="240" t="s">
        <v>384</v>
      </c>
      <c r="AI8" s="240" t="s">
        <v>384</v>
      </c>
      <c r="AJ8" s="240" t="s">
        <v>384</v>
      </c>
      <c r="AK8" s="240" t="s">
        <v>384</v>
      </c>
      <c r="AL8" s="240" t="s">
        <v>384</v>
      </c>
      <c r="AM8" s="240" t="s">
        <v>384</v>
      </c>
      <c r="AN8" s="240" t="s">
        <v>384</v>
      </c>
      <c r="AO8" s="240" t="s">
        <v>384</v>
      </c>
      <c r="AP8" s="240" t="s">
        <v>384</v>
      </c>
      <c r="AQ8" s="240" t="s">
        <v>384</v>
      </c>
      <c r="AR8" s="240" t="s">
        <v>384</v>
      </c>
      <c r="AS8" s="240" t="s">
        <v>384</v>
      </c>
      <c r="AT8" s="240" t="s">
        <v>384</v>
      </c>
      <c r="AU8" s="240" t="s">
        <v>384</v>
      </c>
      <c r="AV8" s="240" t="s">
        <v>384</v>
      </c>
      <c r="AW8" s="240" t="s">
        <v>384</v>
      </c>
    </row>
    <row r="9" spans="1:49" s="240" customFormat="1">
      <c r="C9" s="247" t="str">
        <f>[5]!SNLLabel(1,$D$9,"Options:Curr=,Mag=,ConvMethod=")</f>
        <v xml:space="preserve">SNL Institution Key </v>
      </c>
      <c r="D9" s="247"/>
      <c r="E9" s="240">
        <v>102000</v>
      </c>
      <c r="F9" s="240">
        <v>102000</v>
      </c>
      <c r="G9" s="240">
        <v>102000</v>
      </c>
      <c r="H9" s="240">
        <v>102000</v>
      </c>
      <c r="I9" s="240">
        <v>102000</v>
      </c>
      <c r="J9" s="240">
        <v>102000</v>
      </c>
      <c r="K9" s="240">
        <v>102000</v>
      </c>
      <c r="L9" s="240">
        <v>102000</v>
      </c>
      <c r="M9" s="240">
        <v>102000</v>
      </c>
      <c r="N9" s="240">
        <v>102000</v>
      </c>
      <c r="O9" s="240">
        <v>102000</v>
      </c>
      <c r="P9" s="240">
        <v>102000</v>
      </c>
      <c r="Q9" s="240">
        <v>102000</v>
      </c>
      <c r="R9" s="240">
        <v>102000</v>
      </c>
      <c r="S9" s="240">
        <v>102000</v>
      </c>
      <c r="T9" s="240">
        <v>102000</v>
      </c>
      <c r="U9" s="240">
        <v>102000</v>
      </c>
      <c r="V9" s="240">
        <v>102000</v>
      </c>
      <c r="W9" s="240">
        <v>102000</v>
      </c>
      <c r="X9" s="240">
        <v>102000</v>
      </c>
      <c r="Y9" s="240">
        <v>102000</v>
      </c>
      <c r="Z9" s="240">
        <v>102000</v>
      </c>
      <c r="AA9" s="240">
        <v>102000</v>
      </c>
      <c r="AB9" s="240">
        <v>102000</v>
      </c>
      <c r="AC9" s="240">
        <v>102000</v>
      </c>
      <c r="AD9" s="240">
        <v>102000</v>
      </c>
      <c r="AE9" s="240">
        <v>102000</v>
      </c>
      <c r="AF9" s="240">
        <v>102000</v>
      </c>
      <c r="AG9" s="240">
        <v>102000</v>
      </c>
      <c r="AH9" s="240">
        <v>102000</v>
      </c>
      <c r="AI9" s="240">
        <v>102000</v>
      </c>
      <c r="AJ9" s="240">
        <v>102000</v>
      </c>
      <c r="AK9" s="240">
        <v>102000</v>
      </c>
      <c r="AL9" s="240">
        <v>102000</v>
      </c>
      <c r="AM9" s="240">
        <v>102000</v>
      </c>
      <c r="AN9" s="240">
        <v>102000</v>
      </c>
      <c r="AO9" s="240">
        <v>102000</v>
      </c>
      <c r="AP9" s="240">
        <v>102000</v>
      </c>
      <c r="AQ9" s="240">
        <v>102000</v>
      </c>
      <c r="AR9" s="240">
        <v>102000</v>
      </c>
      <c r="AS9" s="240">
        <v>102000</v>
      </c>
      <c r="AT9" s="240">
        <v>102000</v>
      </c>
      <c r="AU9" s="240">
        <v>102000</v>
      </c>
      <c r="AV9" s="240">
        <v>102000</v>
      </c>
      <c r="AW9" s="240">
        <v>102000</v>
      </c>
    </row>
    <row r="10" spans="1:49" s="247" customFormat="1">
      <c r="E10" s="248" t="s">
        <v>388</v>
      </c>
      <c r="F10" s="248" t="s">
        <v>316</v>
      </c>
      <c r="G10" s="248" t="s">
        <v>199</v>
      </c>
      <c r="H10" s="248" t="s">
        <v>168</v>
      </c>
      <c r="I10" s="248" t="s">
        <v>48</v>
      </c>
      <c r="J10" s="248" t="s">
        <v>47</v>
      </c>
      <c r="K10" s="248" t="s">
        <v>46</v>
      </c>
      <c r="L10" s="248" t="s">
        <v>45</v>
      </c>
      <c r="M10" s="248" t="s">
        <v>44</v>
      </c>
      <c r="N10" s="248" t="s">
        <v>43</v>
      </c>
      <c r="O10" s="247" t="s">
        <v>42</v>
      </c>
      <c r="P10" s="247" t="s">
        <v>41</v>
      </c>
      <c r="Q10" s="247" t="s">
        <v>40</v>
      </c>
      <c r="R10" s="247" t="s">
        <v>39</v>
      </c>
      <c r="S10" s="247" t="s">
        <v>38</v>
      </c>
      <c r="T10" s="247" t="s">
        <v>37</v>
      </c>
      <c r="U10" s="247" t="s">
        <v>36</v>
      </c>
      <c r="V10" s="247" t="s">
        <v>35</v>
      </c>
      <c r="W10" s="247" t="s">
        <v>34</v>
      </c>
      <c r="X10" s="247" t="s">
        <v>33</v>
      </c>
      <c r="Y10" s="247" t="s">
        <v>32</v>
      </c>
      <c r="Z10" s="247" t="s">
        <v>31</v>
      </c>
      <c r="AA10" s="247" t="s">
        <v>30</v>
      </c>
      <c r="AB10" s="247" t="s">
        <v>29</v>
      </c>
      <c r="AC10" s="247" t="s">
        <v>28</v>
      </c>
      <c r="AD10" s="247" t="s">
        <v>27</v>
      </c>
      <c r="AE10" s="247" t="s">
        <v>26</v>
      </c>
      <c r="AF10" s="247" t="s">
        <v>25</v>
      </c>
      <c r="AG10" s="247" t="s">
        <v>24</v>
      </c>
      <c r="AH10" s="247" t="s">
        <v>23</v>
      </c>
      <c r="AI10" s="247" t="s">
        <v>22</v>
      </c>
      <c r="AJ10" s="247" t="s">
        <v>21</v>
      </c>
      <c r="AK10" s="247" t="s">
        <v>20</v>
      </c>
      <c r="AL10" s="247" t="s">
        <v>19</v>
      </c>
      <c r="AM10" s="247" t="s">
        <v>18</v>
      </c>
      <c r="AN10" s="247" t="s">
        <v>17</v>
      </c>
      <c r="AO10" s="247" t="s">
        <v>16</v>
      </c>
      <c r="AP10" s="247" t="s">
        <v>15</v>
      </c>
      <c r="AQ10" s="247" t="s">
        <v>14</v>
      </c>
      <c r="AR10" s="247" t="s">
        <v>13</v>
      </c>
      <c r="AS10" s="247" t="s">
        <v>12</v>
      </c>
      <c r="AT10" s="247" t="s">
        <v>389</v>
      </c>
      <c r="AU10" s="247" t="s">
        <v>390</v>
      </c>
      <c r="AV10" s="247" t="s">
        <v>391</v>
      </c>
      <c r="AW10" s="247" t="s">
        <v>392</v>
      </c>
    </row>
    <row r="11" spans="1:49">
      <c r="C11" s="239" t="s">
        <v>200</v>
      </c>
      <c r="D11" s="306" t="str">
        <f>INDEX('SNL Portfolio Mapping'!$B:$B,MATCH(C11,'SNL Portfolio Mapping'!$D:$D,0))</f>
        <v>CRE</v>
      </c>
      <c r="E11" s="267">
        <f>INDEX('SNL Table Raw Data'!$C$10:$L$55,MATCH('SHUSA SNL Loans'!$C11,'SNL Table Raw Data'!$A$10:$A$55,0),MATCH('SHUSA SNL Loans'!E$10,'SNL Table Raw Data'!$C$5:$L$5,0))</f>
        <v>34448</v>
      </c>
      <c r="F11" s="267">
        <f>INDEX('SNL Table Raw Data'!$C$10:$L$55,MATCH('SHUSA SNL Loans'!$C11,'SNL Table Raw Data'!$A$10:$A$55,0),MATCH('SHUSA SNL Loans'!F$10,'SNL Table Raw Data'!$C$5:$L$5,0))</f>
        <v>34448</v>
      </c>
      <c r="G11" s="267">
        <f>INDEX('SNL Table Raw Data'!$C$10:$L$55,MATCH('SHUSA SNL Loans'!$C11,'SNL Table Raw Data'!$A$10:$A$55,0),MATCH('SHUSA SNL Loans'!G$10,'SNL Table Raw Data'!$C$5:$L$5,0))</f>
        <v>36741</v>
      </c>
      <c r="H11" s="267">
        <f>INDEX('SNL Table Raw Data'!$C$10:$L$55,MATCH('SHUSA SNL Loans'!$C11,'SNL Table Raw Data'!$A$10:$A$55,0),MATCH('SHUSA SNL Loans'!H$10,'SNL Table Raw Data'!$C$5:$L$5,0))</f>
        <v>34914</v>
      </c>
      <c r="I11" s="267">
        <f>INDEX('SNL Table Raw Data'!$C$10:$L$55,MATCH('SHUSA SNL Loans'!$C11,'SNL Table Raw Data'!$A$10:$A$55,0),MATCH('SHUSA SNL Loans'!I$10,'SNL Table Raw Data'!$C$5:$L$5,0))</f>
        <v>31868</v>
      </c>
      <c r="J11" s="267">
        <f>INDEX('SNL Table Raw Data'!$C$10:$L$55,MATCH('SHUSA SNL Loans'!$C11,'SNL Table Raw Data'!$A$10:$A$55,0),MATCH('SHUSA SNL Loans'!J$10,'SNL Table Raw Data'!$C$5:$L$5,0))</f>
        <v>29588</v>
      </c>
      <c r="K11" s="267">
        <f>INDEX('SNL Table Raw Data'!$C$10:$L$55,MATCH('SHUSA SNL Loans'!$C11,'SNL Table Raw Data'!$A$10:$A$55,0),MATCH('SHUSA SNL Loans'!K$10,'SNL Table Raw Data'!$C$5:$L$5,0))</f>
        <v>30732</v>
      </c>
      <c r="L11" s="267">
        <f>INDEX('SNL Table Raw Data'!$C$10:$L$55,MATCH('SHUSA SNL Loans'!$C11,'SNL Table Raw Data'!$A$10:$A$55,0),MATCH('SHUSA SNL Loans'!L$10,'SNL Table Raw Data'!$C$5:$L$5,0))</f>
        <v>29914</v>
      </c>
      <c r="M11" s="267">
        <f>INDEX('SNL Table Raw Data'!$C$10:$L$55,MATCH('SHUSA SNL Loans'!$C11,'SNL Table Raw Data'!$A$10:$A$55,0),MATCH('SHUSA SNL Loans'!M$10,'SNL Table Raw Data'!$C$5:$L$5,0))</f>
        <v>33733</v>
      </c>
      <c r="N11" s="267">
        <f>INDEX('SNL Table Raw Data'!$C$10:$L$55,MATCH('SHUSA SNL Loans'!$C11,'SNL Table Raw Data'!$A$10:$A$55,0),MATCH('SHUSA SNL Loans'!N$10,'SNL Table Raw Data'!$C$5:$L$5,0))</f>
        <v>30993</v>
      </c>
    </row>
    <row r="12" spans="1:49">
      <c r="C12" s="239" t="s">
        <v>201</v>
      </c>
      <c r="D12" s="306" t="str">
        <f>INDEX('SNL Portfolio Mapping'!$B:$B,MATCH(C12,'SNL Portfolio Mapping'!$D:$D,0))</f>
        <v>CRE</v>
      </c>
      <c r="E12" s="267">
        <f>INDEX('SNL Table Raw Data'!$C$10:$L$55,MATCH('SHUSA SNL Loans'!$C12,'SNL Table Raw Data'!$A$10:$A$55,0),MATCH('SHUSA SNL Loans'!E$10,'SNL Table Raw Data'!$C$5:$L$5,0))</f>
        <v>1630589</v>
      </c>
      <c r="F12" s="267">
        <f>INDEX('SNL Table Raw Data'!$C$10:$L$55,MATCH('SHUSA SNL Loans'!$C12,'SNL Table Raw Data'!$A$10:$A$55,0),MATCH('SHUSA SNL Loans'!F$10,'SNL Table Raw Data'!$C$5:$L$5,0))</f>
        <v>1630589</v>
      </c>
      <c r="G12" s="267">
        <f>INDEX('SNL Table Raw Data'!$C$10:$L$55,MATCH('SHUSA SNL Loans'!$C12,'SNL Table Raw Data'!$A$10:$A$55,0),MATCH('SHUSA SNL Loans'!G$10,'SNL Table Raw Data'!$C$5:$L$5,0))</f>
        <v>1432457</v>
      </c>
      <c r="H12" s="267">
        <f>INDEX('SNL Table Raw Data'!$C$10:$L$55,MATCH('SHUSA SNL Loans'!$C12,'SNL Table Raw Data'!$A$10:$A$55,0),MATCH('SHUSA SNL Loans'!H$10,'SNL Table Raw Data'!$C$5:$L$5,0))</f>
        <v>1319158</v>
      </c>
      <c r="I12" s="267">
        <f>INDEX('SNL Table Raw Data'!$C$10:$L$55,MATCH('SHUSA SNL Loans'!$C12,'SNL Table Raw Data'!$A$10:$A$55,0),MATCH('SHUSA SNL Loans'!I$10,'SNL Table Raw Data'!$C$5:$L$5,0))</f>
        <v>1265387</v>
      </c>
      <c r="J12" s="267">
        <f>INDEX('SNL Table Raw Data'!$C$10:$L$55,MATCH('SHUSA SNL Loans'!$C12,'SNL Table Raw Data'!$A$10:$A$55,0),MATCH('SHUSA SNL Loans'!J$10,'SNL Table Raw Data'!$C$5:$L$5,0))</f>
        <v>1146740</v>
      </c>
      <c r="K12" s="267">
        <f>INDEX('SNL Table Raw Data'!$C$10:$L$55,MATCH('SHUSA SNL Loans'!$C12,'SNL Table Raw Data'!$A$10:$A$55,0),MATCH('SHUSA SNL Loans'!K$10,'SNL Table Raw Data'!$C$5:$L$5,0))</f>
        <v>910416</v>
      </c>
      <c r="L12" s="267">
        <f>INDEX('SNL Table Raw Data'!$C$10:$L$55,MATCH('SHUSA SNL Loans'!$C12,'SNL Table Raw Data'!$A$10:$A$55,0),MATCH('SHUSA SNL Loans'!L$10,'SNL Table Raw Data'!$C$5:$L$5,0))</f>
        <v>891791</v>
      </c>
      <c r="M12" s="267">
        <f>INDEX('SNL Table Raw Data'!$C$10:$L$55,MATCH('SHUSA SNL Loans'!$C12,'SNL Table Raw Data'!$A$10:$A$55,0),MATCH('SHUSA SNL Loans'!M$10,'SNL Table Raw Data'!$C$5:$L$5,0))</f>
        <v>1001230</v>
      </c>
      <c r="N12" s="267">
        <f>INDEX('SNL Table Raw Data'!$C$10:$L$55,MATCH('SHUSA SNL Loans'!$C12,'SNL Table Raw Data'!$A$10:$A$55,0),MATCH('SHUSA SNL Loans'!N$10,'SNL Table Raw Data'!$C$5:$L$5,0))</f>
        <v>974351</v>
      </c>
    </row>
    <row r="13" spans="1:49">
      <c r="C13" s="239" t="s">
        <v>202</v>
      </c>
      <c r="D13" s="306" t="str">
        <f>INDEX('SNL Portfolio Mapping'!$B:$B,MATCH(C13,'SNL Portfolio Mapping'!$D:$D,0))</f>
        <v>N/A</v>
      </c>
      <c r="E13" s="267">
        <f>INDEX('SNL Table Raw Data'!$C$10:$L$55,MATCH('SHUSA SNL Loans'!$C13,'SNL Table Raw Data'!$A$10:$A$55,0),MATCH('SHUSA SNL Loans'!E$10,'SNL Table Raw Data'!$C$5:$L$5,0))</f>
        <v>1665037</v>
      </c>
      <c r="F13" s="267">
        <f>INDEX('SNL Table Raw Data'!$C$10:$L$55,MATCH('SHUSA SNL Loans'!$C13,'SNL Table Raw Data'!$A$10:$A$55,0),MATCH('SHUSA SNL Loans'!F$10,'SNL Table Raw Data'!$C$5:$L$5,0))</f>
        <v>1665037</v>
      </c>
      <c r="G13" s="267">
        <f>INDEX('SNL Table Raw Data'!$C$10:$L$55,MATCH('SHUSA SNL Loans'!$C13,'SNL Table Raw Data'!$A$10:$A$55,0),MATCH('SHUSA SNL Loans'!G$10,'SNL Table Raw Data'!$C$5:$L$5,0))</f>
        <v>1469198</v>
      </c>
      <c r="H13" s="267">
        <f>INDEX('SNL Table Raw Data'!$C$10:$L$55,MATCH('SHUSA SNL Loans'!$C13,'SNL Table Raw Data'!$A$10:$A$55,0),MATCH('SHUSA SNL Loans'!H$10,'SNL Table Raw Data'!$C$5:$L$5,0))</f>
        <v>1354072</v>
      </c>
      <c r="I13" s="267">
        <f>INDEX('SNL Table Raw Data'!$C$10:$L$55,MATCH('SHUSA SNL Loans'!$C13,'SNL Table Raw Data'!$A$10:$A$55,0),MATCH('SHUSA SNL Loans'!I$10,'SNL Table Raw Data'!$C$5:$L$5,0))</f>
        <v>1297255</v>
      </c>
      <c r="J13" s="267">
        <f>INDEX('SNL Table Raw Data'!$C$10:$L$55,MATCH('SHUSA SNL Loans'!$C13,'SNL Table Raw Data'!$A$10:$A$55,0),MATCH('SHUSA SNL Loans'!J$10,'SNL Table Raw Data'!$C$5:$L$5,0))</f>
        <v>1176328</v>
      </c>
      <c r="K13" s="267">
        <f>INDEX('SNL Table Raw Data'!$C$10:$L$55,MATCH('SHUSA SNL Loans'!$C13,'SNL Table Raw Data'!$A$10:$A$55,0),MATCH('SHUSA SNL Loans'!K$10,'SNL Table Raw Data'!$C$5:$L$5,0))</f>
        <v>941148</v>
      </c>
      <c r="L13" s="267">
        <f>INDEX('SNL Table Raw Data'!$C$10:$L$55,MATCH('SHUSA SNL Loans'!$C13,'SNL Table Raw Data'!$A$10:$A$55,0),MATCH('SHUSA SNL Loans'!L$10,'SNL Table Raw Data'!$C$5:$L$5,0))</f>
        <v>921705</v>
      </c>
      <c r="M13" s="267">
        <f>INDEX('SNL Table Raw Data'!$C$10:$L$55,MATCH('SHUSA SNL Loans'!$C13,'SNL Table Raw Data'!$A$10:$A$55,0),MATCH('SHUSA SNL Loans'!M$10,'SNL Table Raw Data'!$C$5:$L$5,0))</f>
        <v>1034963</v>
      </c>
      <c r="N13" s="267">
        <f>INDEX('SNL Table Raw Data'!$C$10:$L$55,MATCH('SHUSA SNL Loans'!$C13,'SNL Table Raw Data'!$A$10:$A$55,0),MATCH('SHUSA SNL Loans'!N$10,'SNL Table Raw Data'!$C$5:$L$5,0))</f>
        <v>1005344</v>
      </c>
    </row>
    <row r="14" spans="1:49">
      <c r="C14" s="239" t="s">
        <v>203</v>
      </c>
      <c r="D14" s="306" t="str">
        <f>INDEX('SNL Portfolio Mapping'!$B:$B,MATCH(C14,'SNL Portfolio Mapping'!$D:$D,0))</f>
        <v>RRE</v>
      </c>
      <c r="E14" s="267">
        <f>INDEX('SNL Table Raw Data'!$C$10:$L$55,MATCH('SHUSA SNL Loans'!$C14,'SNL Table Raw Data'!$A$10:$A$55,0),MATCH('SHUSA SNL Loans'!E$10,'SNL Table Raw Data'!$C$5:$L$5,0))</f>
        <v>6758528</v>
      </c>
      <c r="F14" s="267">
        <f>INDEX('SNL Table Raw Data'!$C$10:$L$55,MATCH('SHUSA SNL Loans'!$C14,'SNL Table Raw Data'!$A$10:$A$55,0),MATCH('SHUSA SNL Loans'!F$10,'SNL Table Raw Data'!$C$5:$L$5,0))</f>
        <v>6758528</v>
      </c>
      <c r="G14" s="267">
        <f>INDEX('SNL Table Raw Data'!$C$10:$L$55,MATCH('SHUSA SNL Loans'!$C14,'SNL Table Raw Data'!$A$10:$A$55,0),MATCH('SHUSA SNL Loans'!G$10,'SNL Table Raw Data'!$C$5:$L$5,0))</f>
        <v>1665037</v>
      </c>
      <c r="H14" s="267">
        <f>INDEX('SNL Table Raw Data'!$C$10:$L$55,MATCH('SHUSA SNL Loans'!$C14,'SNL Table Raw Data'!$A$10:$A$55,0),MATCH('SHUSA SNL Loans'!H$10,'SNL Table Raw Data'!$C$5:$L$5,0))</f>
        <v>7113758</v>
      </c>
      <c r="I14" s="267">
        <f>INDEX('SNL Table Raw Data'!$C$10:$L$55,MATCH('SHUSA SNL Loans'!$C14,'SNL Table Raw Data'!$A$10:$A$55,0),MATCH('SHUSA SNL Loans'!I$10,'SNL Table Raw Data'!$C$5:$L$5,0))</f>
        <v>7356575</v>
      </c>
      <c r="J14" s="267">
        <f>INDEX('SNL Table Raw Data'!$C$10:$L$55,MATCH('SHUSA SNL Loans'!$C14,'SNL Table Raw Data'!$A$10:$A$55,0),MATCH('SHUSA SNL Loans'!J$10,'SNL Table Raw Data'!$C$5:$L$5,0))</f>
        <v>7326220</v>
      </c>
      <c r="K14" s="267">
        <f>INDEX('SNL Table Raw Data'!$C$10:$L$55,MATCH('SHUSA SNL Loans'!$C14,'SNL Table Raw Data'!$A$10:$A$55,0),MATCH('SHUSA SNL Loans'!K$10,'SNL Table Raw Data'!$C$5:$L$5,0))</f>
        <v>7898820</v>
      </c>
      <c r="L14" s="267">
        <f>INDEX('SNL Table Raw Data'!$C$10:$L$55,MATCH('SHUSA SNL Loans'!$C14,'SNL Table Raw Data'!$A$10:$A$55,0),MATCH('SHUSA SNL Loans'!L$10,'SNL Table Raw Data'!$C$5:$L$5,0))</f>
        <v>10027700</v>
      </c>
      <c r="M14" s="267">
        <f>INDEX('SNL Table Raw Data'!$C$10:$L$55,MATCH('SHUSA SNL Loans'!$C14,'SNL Table Raw Data'!$A$10:$A$55,0),MATCH('SHUSA SNL Loans'!M$10,'SNL Table Raw Data'!$C$5:$L$5,0))</f>
        <v>9983616</v>
      </c>
      <c r="N14" s="267">
        <f>INDEX('SNL Table Raw Data'!$C$10:$L$55,MATCH('SHUSA SNL Loans'!$C14,'SNL Table Raw Data'!$A$10:$A$55,0),MATCH('SHUSA SNL Loans'!N$10,'SNL Table Raw Data'!$C$5:$L$5,0))</f>
        <v>10041978</v>
      </c>
    </row>
    <row r="15" spans="1:49">
      <c r="C15" s="239" t="s">
        <v>204</v>
      </c>
      <c r="D15" s="306" t="str">
        <f>INDEX('SNL Portfolio Mapping'!$B:$B,MATCH(C15,'SNL Portfolio Mapping'!$D:$D,0))</f>
        <v>RRE</v>
      </c>
      <c r="E15" s="267">
        <f>INDEX('SNL Table Raw Data'!$C$10:$L$55,MATCH('SHUSA SNL Loans'!$C15,'SNL Table Raw Data'!$A$10:$A$55,0),MATCH('SHUSA SNL Loans'!E$10,'SNL Table Raw Data'!$C$5:$L$5,0))</f>
        <v>405217</v>
      </c>
      <c r="F15" s="267">
        <f>INDEX('SNL Table Raw Data'!$C$10:$L$55,MATCH('SHUSA SNL Loans'!$C15,'SNL Table Raw Data'!$A$10:$A$55,0),MATCH('SHUSA SNL Loans'!F$10,'SNL Table Raw Data'!$C$5:$L$5,0))</f>
        <v>405217</v>
      </c>
      <c r="G15" s="267">
        <f>INDEX('SNL Table Raw Data'!$C$10:$L$55,MATCH('SHUSA SNL Loans'!$C15,'SNL Table Raw Data'!$A$10:$A$55,0),MATCH('SHUSA SNL Loans'!G$10,'SNL Table Raw Data'!$C$5:$L$5,0))</f>
        <v>431569</v>
      </c>
      <c r="H15" s="267">
        <f>INDEX('SNL Table Raw Data'!$C$10:$L$55,MATCH('SHUSA SNL Loans'!$C15,'SNL Table Raw Data'!$A$10:$A$55,0),MATCH('SHUSA SNL Loans'!H$10,'SNL Table Raw Data'!$C$5:$L$5,0))</f>
        <v>458530</v>
      </c>
      <c r="I15" s="267">
        <f>INDEX('SNL Table Raw Data'!$C$10:$L$55,MATCH('SHUSA SNL Loans'!$C15,'SNL Table Raw Data'!$A$10:$A$55,0),MATCH('SHUSA SNL Loans'!I$10,'SNL Table Raw Data'!$C$5:$L$5,0))</f>
        <v>484647</v>
      </c>
      <c r="J15" s="267">
        <f>INDEX('SNL Table Raw Data'!$C$10:$L$55,MATCH('SHUSA SNL Loans'!$C15,'SNL Table Raw Data'!$A$10:$A$55,0),MATCH('SHUSA SNL Loans'!J$10,'SNL Table Raw Data'!$C$5:$L$5,0))</f>
        <v>507448</v>
      </c>
      <c r="K15" s="267">
        <f>INDEX('SNL Table Raw Data'!$C$10:$L$55,MATCH('SHUSA SNL Loans'!$C15,'SNL Table Raw Data'!$A$10:$A$55,0),MATCH('SHUSA SNL Loans'!K$10,'SNL Table Raw Data'!$C$5:$L$5,0))</f>
        <v>531949</v>
      </c>
      <c r="L15" s="267">
        <f>INDEX('SNL Table Raw Data'!$C$10:$L$55,MATCH('SHUSA SNL Loans'!$C15,'SNL Table Raw Data'!$A$10:$A$55,0),MATCH('SHUSA SNL Loans'!L$10,'SNL Table Raw Data'!$C$5:$L$5,0))</f>
        <v>567224</v>
      </c>
      <c r="M15" s="267">
        <f>INDEX('SNL Table Raw Data'!$C$10:$L$55,MATCH('SHUSA SNL Loans'!$C15,'SNL Table Raw Data'!$A$10:$A$55,0),MATCH('SHUSA SNL Loans'!M$10,'SNL Table Raw Data'!$C$5:$L$5,0))</f>
        <v>604563</v>
      </c>
      <c r="N15" s="267">
        <f>INDEX('SNL Table Raw Data'!$C$10:$L$55,MATCH('SHUSA SNL Loans'!$C15,'SNL Table Raw Data'!$A$10:$A$55,0),MATCH('SHUSA SNL Loans'!N$10,'SNL Table Raw Data'!$C$5:$L$5,0))</f>
        <v>637073</v>
      </c>
    </row>
    <row r="16" spans="1:49">
      <c r="C16" s="239" t="s">
        <v>205</v>
      </c>
      <c r="D16" s="306" t="str">
        <f>INDEX('SNL Portfolio Mapping'!$B:$B,MATCH(C16,'SNL Portfolio Mapping'!$D:$D,0))</f>
        <v>N/A</v>
      </c>
      <c r="E16" s="267">
        <f>INDEX('SNL Table Raw Data'!$C$10:$L$55,MATCH('SHUSA SNL Loans'!$C16,'SNL Table Raw Data'!$A$10:$A$55,0),MATCH('SHUSA SNL Loans'!E$10,'SNL Table Raw Data'!$C$5:$L$5,0))</f>
        <v>7163745</v>
      </c>
      <c r="F16" s="267">
        <f>INDEX('SNL Table Raw Data'!$C$10:$L$55,MATCH('SHUSA SNL Loans'!$C16,'SNL Table Raw Data'!$A$10:$A$55,0),MATCH('SHUSA SNL Loans'!F$10,'SNL Table Raw Data'!$C$5:$L$5,0))</f>
        <v>7163745</v>
      </c>
      <c r="G16" s="267">
        <f>INDEX('SNL Table Raw Data'!$C$10:$L$55,MATCH('SHUSA SNL Loans'!$C16,'SNL Table Raw Data'!$A$10:$A$55,0),MATCH('SHUSA SNL Loans'!G$10,'SNL Table Raw Data'!$C$5:$L$5,0))</f>
        <v>7425002</v>
      </c>
      <c r="H16" s="267">
        <f>INDEX('SNL Table Raw Data'!$C$10:$L$55,MATCH('SHUSA SNL Loans'!$C16,'SNL Table Raw Data'!$A$10:$A$55,0),MATCH('SHUSA SNL Loans'!H$10,'SNL Table Raw Data'!$C$5:$L$5,0))</f>
        <v>7572288</v>
      </c>
      <c r="I16" s="267">
        <f>INDEX('SNL Table Raw Data'!$C$10:$L$55,MATCH('SHUSA SNL Loans'!$C16,'SNL Table Raw Data'!$A$10:$A$55,0),MATCH('SHUSA SNL Loans'!I$10,'SNL Table Raw Data'!$C$5:$L$5,0))</f>
        <v>7841222</v>
      </c>
      <c r="J16" s="267">
        <f>INDEX('SNL Table Raw Data'!$C$10:$L$55,MATCH('SHUSA SNL Loans'!$C16,'SNL Table Raw Data'!$A$10:$A$55,0),MATCH('SHUSA SNL Loans'!J$10,'SNL Table Raw Data'!$C$5:$L$5,0))</f>
        <v>7833668</v>
      </c>
      <c r="K16" s="267">
        <f>INDEX('SNL Table Raw Data'!$C$10:$L$55,MATCH('SHUSA SNL Loans'!$C16,'SNL Table Raw Data'!$A$10:$A$55,0),MATCH('SHUSA SNL Loans'!K$10,'SNL Table Raw Data'!$C$5:$L$5,0))</f>
        <v>8430769</v>
      </c>
      <c r="L16" s="267">
        <f>INDEX('SNL Table Raw Data'!$C$10:$L$55,MATCH('SHUSA SNL Loans'!$C16,'SNL Table Raw Data'!$A$10:$A$55,0),MATCH('SHUSA SNL Loans'!L$10,'SNL Table Raw Data'!$C$5:$L$5,0))</f>
        <v>10594924</v>
      </c>
      <c r="M16" s="267">
        <f>INDEX('SNL Table Raw Data'!$C$10:$L$55,MATCH('SHUSA SNL Loans'!$C16,'SNL Table Raw Data'!$A$10:$A$55,0),MATCH('SHUSA SNL Loans'!M$10,'SNL Table Raw Data'!$C$5:$L$5,0))</f>
        <v>10588179</v>
      </c>
      <c r="N16" s="267">
        <f>INDEX('SNL Table Raw Data'!$C$10:$L$55,MATCH('SHUSA SNL Loans'!$C16,'SNL Table Raw Data'!$A$10:$A$55,0),MATCH('SHUSA SNL Loans'!N$10,'SNL Table Raw Data'!$C$5:$L$5,0))</f>
        <v>10679051</v>
      </c>
    </row>
    <row r="17" spans="3:14">
      <c r="C17" s="239" t="s">
        <v>206</v>
      </c>
      <c r="D17" s="306" t="str">
        <f>INDEX('SNL Portfolio Mapping'!$B:$B,MATCH(C17,'SNL Portfolio Mapping'!$D:$D,0))</f>
        <v>RRE</v>
      </c>
      <c r="E17" s="267">
        <f>INDEX('SNL Table Raw Data'!$C$10:$L$55,MATCH('SHUSA SNL Loans'!$C17,'SNL Table Raw Data'!$A$10:$A$55,0),MATCH('SHUSA SNL Loans'!E$10,'SNL Table Raw Data'!$C$5:$L$5,0))</f>
        <v>5469835</v>
      </c>
      <c r="F17" s="267">
        <f>INDEX('SNL Table Raw Data'!$C$10:$L$55,MATCH('SHUSA SNL Loans'!$C17,'SNL Table Raw Data'!$A$10:$A$55,0),MATCH('SHUSA SNL Loans'!F$10,'SNL Table Raw Data'!$C$5:$L$5,0))</f>
        <v>5469835</v>
      </c>
      <c r="G17" s="267">
        <f>INDEX('SNL Table Raw Data'!$C$10:$L$55,MATCH('SHUSA SNL Loans'!$C17,'SNL Table Raw Data'!$A$10:$A$55,0),MATCH('SHUSA SNL Loans'!G$10,'SNL Table Raw Data'!$C$5:$L$5,0))</f>
        <v>5436042</v>
      </c>
      <c r="H17" s="267">
        <f>INDEX('SNL Table Raw Data'!$C$10:$L$55,MATCH('SHUSA SNL Loans'!$C17,'SNL Table Raw Data'!$A$10:$A$55,0),MATCH('SHUSA SNL Loans'!H$10,'SNL Table Raw Data'!$C$5:$L$5,0))</f>
        <v>5392716</v>
      </c>
      <c r="I17" s="267">
        <f>INDEX('SNL Table Raw Data'!$C$10:$L$55,MATCH('SHUSA SNL Loans'!$C17,'SNL Table Raw Data'!$A$10:$A$55,0),MATCH('SHUSA SNL Loans'!I$10,'SNL Table Raw Data'!$C$5:$L$5,0))</f>
        <v>5369530</v>
      </c>
      <c r="J17" s="267">
        <f>INDEX('SNL Table Raw Data'!$C$10:$L$55,MATCH('SHUSA SNL Loans'!$C17,'SNL Table Raw Data'!$A$10:$A$55,0),MATCH('SHUSA SNL Loans'!J$10,'SNL Table Raw Data'!$C$5:$L$5,0))</f>
        <v>5372449</v>
      </c>
      <c r="K17" s="267">
        <f>INDEX('SNL Table Raw Data'!$C$10:$L$55,MATCH('SHUSA SNL Loans'!$C17,'SNL Table Raw Data'!$A$10:$A$55,0),MATCH('SHUSA SNL Loans'!K$10,'SNL Table Raw Data'!$C$5:$L$5,0))</f>
        <v>5342905</v>
      </c>
      <c r="L17" s="267">
        <f>INDEX('SNL Table Raw Data'!$C$10:$L$55,MATCH('SHUSA SNL Loans'!$C17,'SNL Table Raw Data'!$A$10:$A$55,0),MATCH('SHUSA SNL Loans'!L$10,'SNL Table Raw Data'!$C$5:$L$5,0))</f>
        <v>5276118</v>
      </c>
      <c r="M17" s="267">
        <f>INDEX('SNL Table Raw Data'!$C$10:$L$55,MATCH('SHUSA SNL Loans'!$C17,'SNL Table Raw Data'!$A$10:$A$55,0),MATCH('SHUSA SNL Loans'!M$10,'SNL Table Raw Data'!$C$5:$L$5,0))</f>
        <v>5251242</v>
      </c>
      <c r="N17" s="267">
        <f>INDEX('SNL Table Raw Data'!$C$10:$L$55,MATCH('SHUSA SNL Loans'!$C17,'SNL Table Raw Data'!$A$10:$A$55,0),MATCH('SHUSA SNL Loans'!N$10,'SNL Table Raw Data'!$C$5:$L$5,0))</f>
        <v>5333148</v>
      </c>
    </row>
    <row r="18" spans="3:14">
      <c r="C18" s="239" t="s">
        <v>207</v>
      </c>
      <c r="D18" s="306" t="str">
        <f>INDEX('SNL Portfolio Mapping'!$B:$B,MATCH(C18,'SNL Portfolio Mapping'!$D:$D,0))</f>
        <v>CRE</v>
      </c>
      <c r="E18" s="267">
        <f>INDEX('SNL Table Raw Data'!$C$10:$L$55,MATCH('SHUSA SNL Loans'!$C18,'SNL Table Raw Data'!$A$10:$A$55,0),MATCH('SHUSA SNL Loans'!E$10,'SNL Table Raw Data'!$C$5:$L$5,0))</f>
        <v>1597</v>
      </c>
      <c r="F18" s="267">
        <f>INDEX('SNL Table Raw Data'!$C$10:$L$55,MATCH('SHUSA SNL Loans'!$C18,'SNL Table Raw Data'!$A$10:$A$55,0),MATCH('SHUSA SNL Loans'!F$10,'SNL Table Raw Data'!$C$5:$L$5,0))</f>
        <v>1597</v>
      </c>
      <c r="G18" s="267">
        <f>INDEX('SNL Table Raw Data'!$C$10:$L$55,MATCH('SHUSA SNL Loans'!$C18,'SNL Table Raw Data'!$A$10:$A$55,0),MATCH('SHUSA SNL Loans'!G$10,'SNL Table Raw Data'!$C$5:$L$5,0))</f>
        <v>1625</v>
      </c>
      <c r="H18" s="267">
        <f>INDEX('SNL Table Raw Data'!$C$10:$L$55,MATCH('SHUSA SNL Loans'!$C18,'SNL Table Raw Data'!$A$10:$A$55,0),MATCH('SHUSA SNL Loans'!H$10,'SNL Table Raw Data'!$C$5:$L$5,0))</f>
        <v>1652</v>
      </c>
      <c r="I18" s="267">
        <f>INDEX('SNL Table Raw Data'!$C$10:$L$55,MATCH('SHUSA SNL Loans'!$C18,'SNL Table Raw Data'!$A$10:$A$55,0),MATCH('SHUSA SNL Loans'!I$10,'SNL Table Raw Data'!$C$5:$L$5,0))</f>
        <v>1676</v>
      </c>
      <c r="J18" s="267">
        <f>INDEX('SNL Table Raw Data'!$C$10:$L$55,MATCH('SHUSA SNL Loans'!$C18,'SNL Table Raw Data'!$A$10:$A$55,0),MATCH('SHUSA SNL Loans'!J$10,'SNL Table Raw Data'!$C$5:$L$5,0))</f>
        <v>1701</v>
      </c>
      <c r="K18" s="267">
        <f>INDEX('SNL Table Raw Data'!$C$10:$L$55,MATCH('SHUSA SNL Loans'!$C18,'SNL Table Raw Data'!$A$10:$A$55,0),MATCH('SHUSA SNL Loans'!K$10,'SNL Table Raw Data'!$C$5:$L$5,0))</f>
        <v>2567</v>
      </c>
      <c r="L18" s="267">
        <f>INDEX('SNL Table Raw Data'!$C$10:$L$55,MATCH('SHUSA SNL Loans'!$C18,'SNL Table Raw Data'!$A$10:$A$55,0),MATCH('SHUSA SNL Loans'!L$10,'SNL Table Raw Data'!$C$5:$L$5,0))</f>
        <v>2593</v>
      </c>
      <c r="M18" s="267">
        <f>INDEX('SNL Table Raw Data'!$C$10:$L$55,MATCH('SHUSA SNL Loans'!$C18,'SNL Table Raw Data'!$A$10:$A$55,0),MATCH('SHUSA SNL Loans'!M$10,'SNL Table Raw Data'!$C$5:$L$5,0))</f>
        <v>2631</v>
      </c>
      <c r="N18" s="267">
        <f>INDEX('SNL Table Raw Data'!$C$10:$L$55,MATCH('SHUSA SNL Loans'!$C18,'SNL Table Raw Data'!$A$10:$A$55,0),MATCH('SHUSA SNL Loans'!N$10,'SNL Table Raw Data'!$C$5:$L$5,0))</f>
        <v>5437</v>
      </c>
    </row>
    <row r="19" spans="3:14">
      <c r="C19" s="239" t="s">
        <v>208</v>
      </c>
      <c r="D19" s="306" t="str">
        <f>INDEX('SNL Portfolio Mapping'!$B:$B,MATCH(C19,'SNL Portfolio Mapping'!$D:$D,0))</f>
        <v>CRE</v>
      </c>
      <c r="E19" s="267">
        <f>INDEX('SNL Table Raw Data'!$C$10:$L$55,MATCH('SHUSA SNL Loans'!$C19,'SNL Table Raw Data'!$A$10:$A$55,0),MATCH('SHUSA SNL Loans'!E$10,'SNL Table Raw Data'!$C$5:$L$5,0))</f>
        <v>1893868</v>
      </c>
      <c r="F19" s="267">
        <f>INDEX('SNL Table Raw Data'!$C$10:$L$55,MATCH('SHUSA SNL Loans'!$C19,'SNL Table Raw Data'!$A$10:$A$55,0),MATCH('SHUSA SNL Loans'!F$10,'SNL Table Raw Data'!$C$5:$L$5,0))</f>
        <v>1893868</v>
      </c>
      <c r="G19" s="267">
        <f>INDEX('SNL Table Raw Data'!$C$10:$L$55,MATCH('SHUSA SNL Loans'!$C19,'SNL Table Raw Data'!$A$10:$A$55,0),MATCH('SHUSA SNL Loans'!G$10,'SNL Table Raw Data'!$C$5:$L$5,0))</f>
        <v>1914861</v>
      </c>
      <c r="H19" s="267">
        <f>INDEX('SNL Table Raw Data'!$C$10:$L$55,MATCH('SHUSA SNL Loans'!$C19,'SNL Table Raw Data'!$A$10:$A$55,0),MATCH('SHUSA SNL Loans'!H$10,'SNL Table Raw Data'!$C$5:$L$5,0))</f>
        <v>2008535</v>
      </c>
      <c r="I19" s="267">
        <f>INDEX('SNL Table Raw Data'!$C$10:$L$55,MATCH('SHUSA SNL Loans'!$C19,'SNL Table Raw Data'!$A$10:$A$55,0),MATCH('SHUSA SNL Loans'!I$10,'SNL Table Raw Data'!$C$5:$L$5,0))</f>
        <v>2066063</v>
      </c>
      <c r="J19" s="267">
        <f>INDEX('SNL Table Raw Data'!$C$10:$L$55,MATCH('SHUSA SNL Loans'!$C19,'SNL Table Raw Data'!$A$10:$A$55,0),MATCH('SHUSA SNL Loans'!J$10,'SNL Table Raw Data'!$C$5:$L$5,0))</f>
        <v>2073828</v>
      </c>
      <c r="K19" s="267">
        <f>INDEX('SNL Table Raw Data'!$C$10:$L$55,MATCH('SHUSA SNL Loans'!$C19,'SNL Table Raw Data'!$A$10:$A$55,0),MATCH('SHUSA SNL Loans'!K$10,'SNL Table Raw Data'!$C$5:$L$5,0))</f>
        <v>2104221</v>
      </c>
      <c r="L19" s="267">
        <f>INDEX('SNL Table Raw Data'!$C$10:$L$55,MATCH('SHUSA SNL Loans'!$C19,'SNL Table Raw Data'!$A$10:$A$55,0),MATCH('SHUSA SNL Loans'!L$10,'SNL Table Raw Data'!$C$5:$L$5,0))</f>
        <v>2160342</v>
      </c>
      <c r="M19" s="267">
        <f>INDEX('SNL Table Raw Data'!$C$10:$L$55,MATCH('SHUSA SNL Loans'!$C19,'SNL Table Raw Data'!$A$10:$A$55,0),MATCH('SHUSA SNL Loans'!M$10,'SNL Table Raw Data'!$C$5:$L$5,0))</f>
        <v>2241157</v>
      </c>
      <c r="N19" s="267">
        <f>INDEX('SNL Table Raw Data'!$C$10:$L$55,MATCH('SHUSA SNL Loans'!$C19,'SNL Table Raw Data'!$A$10:$A$55,0),MATCH('SHUSA SNL Loans'!N$10,'SNL Table Raw Data'!$C$5:$L$5,0))</f>
        <v>2351737</v>
      </c>
    </row>
    <row r="20" spans="3:14">
      <c r="C20" s="239" t="s">
        <v>209</v>
      </c>
      <c r="D20" s="306" t="str">
        <f>INDEX('SNL Portfolio Mapping'!$B:$B,MATCH(C20,'SNL Portfolio Mapping'!$D:$D,0))</f>
        <v>CRE</v>
      </c>
      <c r="E20" s="267">
        <f>INDEX('SNL Table Raw Data'!$C$10:$L$55,MATCH('SHUSA SNL Loans'!$C20,'SNL Table Raw Data'!$A$10:$A$55,0),MATCH('SHUSA SNL Loans'!E$10,'SNL Table Raw Data'!$C$5:$L$5,0))</f>
        <v>5127053</v>
      </c>
      <c r="F20" s="267">
        <f>INDEX('SNL Table Raw Data'!$C$10:$L$55,MATCH('SHUSA SNL Loans'!$C20,'SNL Table Raw Data'!$A$10:$A$55,0),MATCH('SHUSA SNL Loans'!F$10,'SNL Table Raw Data'!$C$5:$L$5,0))</f>
        <v>5127053</v>
      </c>
      <c r="G20" s="267">
        <f>INDEX('SNL Table Raw Data'!$C$10:$L$55,MATCH('SHUSA SNL Loans'!$C20,'SNL Table Raw Data'!$A$10:$A$55,0),MATCH('SHUSA SNL Loans'!G$10,'SNL Table Raw Data'!$C$5:$L$5,0))</f>
        <v>5075712</v>
      </c>
      <c r="H20" s="267">
        <f>INDEX('SNL Table Raw Data'!$C$10:$L$55,MATCH('SHUSA SNL Loans'!$C20,'SNL Table Raw Data'!$A$10:$A$55,0),MATCH('SHUSA SNL Loans'!H$10,'SNL Table Raw Data'!$C$5:$L$5,0))</f>
        <v>5421722</v>
      </c>
      <c r="I20" s="267">
        <f>INDEX('SNL Table Raw Data'!$C$10:$L$55,MATCH('SHUSA SNL Loans'!$C20,'SNL Table Raw Data'!$A$10:$A$55,0),MATCH('SHUSA SNL Loans'!I$10,'SNL Table Raw Data'!$C$5:$L$5,0))</f>
        <v>5375318</v>
      </c>
      <c r="J20" s="267">
        <f>INDEX('SNL Table Raw Data'!$C$10:$L$55,MATCH('SHUSA SNL Loans'!$C20,'SNL Table Raw Data'!$A$10:$A$55,0),MATCH('SHUSA SNL Loans'!J$10,'SNL Table Raw Data'!$C$5:$L$5,0))</f>
        <v>5409282</v>
      </c>
      <c r="K20" s="267">
        <f>INDEX('SNL Table Raw Data'!$C$10:$L$55,MATCH('SHUSA SNL Loans'!$C20,'SNL Table Raw Data'!$A$10:$A$55,0),MATCH('SHUSA SNL Loans'!K$10,'SNL Table Raw Data'!$C$5:$L$5,0))</f>
        <v>5530077</v>
      </c>
      <c r="L20" s="267">
        <f>INDEX('SNL Table Raw Data'!$C$10:$L$55,MATCH('SHUSA SNL Loans'!$C20,'SNL Table Raw Data'!$A$10:$A$55,0),MATCH('SHUSA SNL Loans'!L$10,'SNL Table Raw Data'!$C$5:$L$5,0))</f>
        <v>5701374</v>
      </c>
      <c r="M20" s="267">
        <f>INDEX('SNL Table Raw Data'!$C$10:$L$55,MATCH('SHUSA SNL Loans'!$C20,'SNL Table Raw Data'!$A$10:$A$55,0),MATCH('SHUSA SNL Loans'!M$10,'SNL Table Raw Data'!$C$5:$L$5,0))</f>
        <v>5593356</v>
      </c>
      <c r="N20" s="267">
        <f>INDEX('SNL Table Raw Data'!$C$10:$L$55,MATCH('SHUSA SNL Loans'!$C20,'SNL Table Raw Data'!$A$10:$A$55,0),MATCH('SHUSA SNL Loans'!N$10,'SNL Table Raw Data'!$C$5:$L$5,0))</f>
        <v>5863892</v>
      </c>
    </row>
    <row r="21" spans="3:14">
      <c r="C21" s="239" t="s">
        <v>210</v>
      </c>
      <c r="D21" s="306" t="str">
        <f>INDEX('SNL Portfolio Mapping'!$B:$B,MATCH(C21,'SNL Portfolio Mapping'!$D:$D,0))</f>
        <v>N/A</v>
      </c>
      <c r="E21" s="267">
        <f>INDEX('SNL Table Raw Data'!$C$10:$L$55,MATCH('SHUSA SNL Loans'!$C21,'SNL Table Raw Data'!$A$10:$A$55,0),MATCH('SHUSA SNL Loans'!E$10,'SNL Table Raw Data'!$C$5:$L$5,0))</f>
        <v>7020921</v>
      </c>
      <c r="F21" s="267">
        <f>INDEX('SNL Table Raw Data'!$C$10:$L$55,MATCH('SHUSA SNL Loans'!$C21,'SNL Table Raw Data'!$A$10:$A$55,0),MATCH('SHUSA SNL Loans'!F$10,'SNL Table Raw Data'!$C$5:$L$5,0))</f>
        <v>7020921</v>
      </c>
      <c r="G21" s="267">
        <f>INDEX('SNL Table Raw Data'!$C$10:$L$55,MATCH('SHUSA SNL Loans'!$C21,'SNL Table Raw Data'!$A$10:$A$55,0),MATCH('SHUSA SNL Loans'!G$10,'SNL Table Raw Data'!$C$5:$L$5,0))</f>
        <v>6990573</v>
      </c>
      <c r="H21" s="267">
        <f>INDEX('SNL Table Raw Data'!$C$10:$L$55,MATCH('SHUSA SNL Loans'!$C21,'SNL Table Raw Data'!$A$10:$A$55,0),MATCH('SHUSA SNL Loans'!H$10,'SNL Table Raw Data'!$C$5:$L$5,0))</f>
        <v>7430257</v>
      </c>
      <c r="I21" s="267">
        <f>INDEX('SNL Table Raw Data'!$C$10:$L$55,MATCH('SHUSA SNL Loans'!$C21,'SNL Table Raw Data'!$A$10:$A$55,0),MATCH('SHUSA SNL Loans'!I$10,'SNL Table Raw Data'!$C$5:$L$5,0))</f>
        <v>7441381</v>
      </c>
      <c r="J21" s="267">
        <f>INDEX('SNL Table Raw Data'!$C$10:$L$55,MATCH('SHUSA SNL Loans'!$C21,'SNL Table Raw Data'!$A$10:$A$55,0),MATCH('SHUSA SNL Loans'!J$10,'SNL Table Raw Data'!$C$5:$L$5,0))</f>
        <v>7483110</v>
      </c>
      <c r="K21" s="267">
        <f>INDEX('SNL Table Raw Data'!$C$10:$L$55,MATCH('SHUSA SNL Loans'!$C21,'SNL Table Raw Data'!$A$10:$A$55,0),MATCH('SHUSA SNL Loans'!K$10,'SNL Table Raw Data'!$C$5:$L$5,0))</f>
        <v>7634298</v>
      </c>
      <c r="L21" s="267">
        <f>INDEX('SNL Table Raw Data'!$C$10:$L$55,MATCH('SHUSA SNL Loans'!$C21,'SNL Table Raw Data'!$A$10:$A$55,0),MATCH('SHUSA SNL Loans'!L$10,'SNL Table Raw Data'!$C$5:$L$5,0))</f>
        <v>7861716</v>
      </c>
      <c r="M21" s="267">
        <f>INDEX('SNL Table Raw Data'!$C$10:$L$55,MATCH('SHUSA SNL Loans'!$C21,'SNL Table Raw Data'!$A$10:$A$55,0),MATCH('SHUSA SNL Loans'!M$10,'SNL Table Raw Data'!$C$5:$L$5,0))</f>
        <v>7834513</v>
      </c>
      <c r="N21" s="267">
        <f>INDEX('SNL Table Raw Data'!$C$10:$L$55,MATCH('SHUSA SNL Loans'!$C21,'SNL Table Raw Data'!$A$10:$A$55,0),MATCH('SHUSA SNL Loans'!N$10,'SNL Table Raw Data'!$C$5:$L$5,0))</f>
        <v>8215629</v>
      </c>
    </row>
    <row r="22" spans="3:14">
      <c r="C22" s="239" t="s">
        <v>211</v>
      </c>
      <c r="D22" s="306" t="str">
        <f>INDEX('SNL Portfolio Mapping'!$B:$B,MATCH(C22,'SNL Portfolio Mapping'!$D:$D,0))</f>
        <v>N/A</v>
      </c>
      <c r="E22" s="267">
        <f>INDEX('SNL Table Raw Data'!$C$10:$L$55,MATCH('SHUSA SNL Loans'!$C22,'SNL Table Raw Data'!$A$10:$A$55,0),MATCH('SHUSA SNL Loans'!E$10,'SNL Table Raw Data'!$C$5:$L$5,0))</f>
        <v>7022518</v>
      </c>
      <c r="F22" s="267">
        <f>INDEX('SNL Table Raw Data'!$C$10:$L$55,MATCH('SHUSA SNL Loans'!$C22,'SNL Table Raw Data'!$A$10:$A$55,0),MATCH('SHUSA SNL Loans'!F$10,'SNL Table Raw Data'!$C$5:$L$5,0))</f>
        <v>7022518</v>
      </c>
      <c r="G22" s="267">
        <f>INDEX('SNL Table Raw Data'!$C$10:$L$55,MATCH('SHUSA SNL Loans'!$C22,'SNL Table Raw Data'!$A$10:$A$55,0),MATCH('SHUSA SNL Loans'!G$10,'SNL Table Raw Data'!$C$5:$L$5,0))</f>
        <v>6992198</v>
      </c>
      <c r="H22" s="267">
        <f>INDEX('SNL Table Raw Data'!$C$10:$L$55,MATCH('SHUSA SNL Loans'!$C22,'SNL Table Raw Data'!$A$10:$A$55,0),MATCH('SHUSA SNL Loans'!H$10,'SNL Table Raw Data'!$C$5:$L$5,0))</f>
        <v>7431909</v>
      </c>
      <c r="I22" s="267">
        <f>INDEX('SNL Table Raw Data'!$C$10:$L$55,MATCH('SHUSA SNL Loans'!$C22,'SNL Table Raw Data'!$A$10:$A$55,0),MATCH('SHUSA SNL Loans'!I$10,'SNL Table Raw Data'!$C$5:$L$5,0))</f>
        <v>7443057</v>
      </c>
      <c r="J22" s="267">
        <f>INDEX('SNL Table Raw Data'!$C$10:$L$55,MATCH('SHUSA SNL Loans'!$C22,'SNL Table Raw Data'!$A$10:$A$55,0),MATCH('SHUSA SNL Loans'!J$10,'SNL Table Raw Data'!$C$5:$L$5,0))</f>
        <v>7484811</v>
      </c>
      <c r="K22" s="267">
        <f>INDEX('SNL Table Raw Data'!$C$10:$L$55,MATCH('SHUSA SNL Loans'!$C22,'SNL Table Raw Data'!$A$10:$A$55,0),MATCH('SHUSA SNL Loans'!K$10,'SNL Table Raw Data'!$C$5:$L$5,0))</f>
        <v>7636865</v>
      </c>
      <c r="L22" s="267">
        <f>INDEX('SNL Table Raw Data'!$C$10:$L$55,MATCH('SHUSA SNL Loans'!$C22,'SNL Table Raw Data'!$A$10:$A$55,0),MATCH('SHUSA SNL Loans'!L$10,'SNL Table Raw Data'!$C$5:$L$5,0))</f>
        <v>7864309</v>
      </c>
      <c r="M22" s="267">
        <f>INDEX('SNL Table Raw Data'!$C$10:$L$55,MATCH('SHUSA SNL Loans'!$C22,'SNL Table Raw Data'!$A$10:$A$55,0),MATCH('SHUSA SNL Loans'!M$10,'SNL Table Raw Data'!$C$5:$L$5,0))</f>
        <v>7837144</v>
      </c>
      <c r="N22" s="267">
        <f>INDEX('SNL Table Raw Data'!$C$10:$L$55,MATCH('SHUSA SNL Loans'!$C22,'SNL Table Raw Data'!$A$10:$A$55,0),MATCH('SHUSA SNL Loans'!N$10,'SNL Table Raw Data'!$C$5:$L$5,0))</f>
        <v>8221066</v>
      </c>
    </row>
    <row r="23" spans="3:14">
      <c r="C23" s="239" t="s">
        <v>212</v>
      </c>
      <c r="D23" s="306" t="str">
        <f>INDEX('SNL Portfolio Mapping'!$B:$B,MATCH(C23,'SNL Portfolio Mapping'!$D:$D,0))</f>
        <v>CRE</v>
      </c>
      <c r="E23" s="267">
        <f>INDEX('SNL Table Raw Data'!$C$10:$L$55,MATCH('SHUSA SNL Loans'!$C23,'SNL Table Raw Data'!$A$10:$A$55,0),MATCH('SHUSA SNL Loans'!E$10,'SNL Table Raw Data'!$C$5:$L$5,0))</f>
        <v>9411560</v>
      </c>
      <c r="F23" s="267">
        <f>INDEX('SNL Table Raw Data'!$C$10:$L$55,MATCH('SHUSA SNL Loans'!$C23,'SNL Table Raw Data'!$A$10:$A$55,0),MATCH('SHUSA SNL Loans'!F$10,'SNL Table Raw Data'!$C$5:$L$5,0))</f>
        <v>9411560</v>
      </c>
      <c r="G23" s="267">
        <f>INDEX('SNL Table Raw Data'!$C$10:$L$55,MATCH('SHUSA SNL Loans'!$C23,'SNL Table Raw Data'!$A$10:$A$55,0),MATCH('SHUSA SNL Loans'!G$10,'SNL Table Raw Data'!$C$5:$L$5,0))</f>
        <v>9573579</v>
      </c>
      <c r="H23" s="267">
        <f>INDEX('SNL Table Raw Data'!$C$10:$L$55,MATCH('SHUSA SNL Loans'!$C23,'SNL Table Raw Data'!$A$10:$A$55,0),MATCH('SHUSA SNL Loans'!H$10,'SNL Table Raw Data'!$C$5:$L$5,0))</f>
        <v>8387108</v>
      </c>
      <c r="I23" s="267">
        <f>INDEX('SNL Table Raw Data'!$C$10:$L$55,MATCH('SHUSA SNL Loans'!$C23,'SNL Table Raw Data'!$A$10:$A$55,0),MATCH('SHUSA SNL Loans'!I$10,'SNL Table Raw Data'!$C$5:$L$5,0))</f>
        <v>8508496</v>
      </c>
      <c r="J23" s="267">
        <f>INDEX('SNL Table Raw Data'!$C$10:$L$55,MATCH('SHUSA SNL Loans'!$C23,'SNL Table Raw Data'!$A$10:$A$55,0),MATCH('SHUSA SNL Loans'!J$10,'SNL Table Raw Data'!$C$5:$L$5,0))</f>
        <v>8670282</v>
      </c>
      <c r="K23" s="267">
        <f>INDEX('SNL Table Raw Data'!$C$10:$L$55,MATCH('SHUSA SNL Loans'!$C23,'SNL Table Raw Data'!$A$10:$A$55,0),MATCH('SHUSA SNL Loans'!K$10,'SNL Table Raw Data'!$C$5:$L$5,0))</f>
        <v>8956566</v>
      </c>
      <c r="L23" s="267">
        <f>INDEX('SNL Table Raw Data'!$C$10:$L$55,MATCH('SHUSA SNL Loans'!$C23,'SNL Table Raw Data'!$A$10:$A$55,0),MATCH('SHUSA SNL Loans'!L$10,'SNL Table Raw Data'!$C$5:$L$5,0))</f>
        <v>9241774</v>
      </c>
      <c r="M23" s="267">
        <f>INDEX('SNL Table Raw Data'!$C$10:$L$55,MATCH('SHUSA SNL Loans'!$C23,'SNL Table Raw Data'!$A$10:$A$55,0),MATCH('SHUSA SNL Loans'!M$10,'SNL Table Raw Data'!$C$5:$L$5,0))</f>
        <v>9352339</v>
      </c>
      <c r="N23" s="267">
        <f>INDEX('SNL Table Raw Data'!$C$10:$L$55,MATCH('SHUSA SNL Loans'!$C23,'SNL Table Raw Data'!$A$10:$A$55,0),MATCH('SHUSA SNL Loans'!N$10,'SNL Table Raw Data'!$C$5:$L$5,0))</f>
        <v>8219596</v>
      </c>
    </row>
    <row r="24" spans="3:14">
      <c r="C24" s="239" t="s">
        <v>213</v>
      </c>
      <c r="D24" s="306" t="str">
        <f>INDEX('SNL Portfolio Mapping'!$B:$B,MATCH(C24,'SNL Portfolio Mapping'!$D:$D,0))</f>
        <v>N/A</v>
      </c>
      <c r="E24" s="267">
        <f>INDEX('SNL Table Raw Data'!$C$10:$L$55,MATCH('SHUSA SNL Loans'!$C24,'SNL Table Raw Data'!$A$10:$A$55,0),MATCH('SHUSA SNL Loans'!E$10,'SNL Table Raw Data'!$C$5:$L$5,0))</f>
        <v>16434078</v>
      </c>
      <c r="F24" s="267">
        <f>INDEX('SNL Table Raw Data'!$C$10:$L$55,MATCH('SHUSA SNL Loans'!$C24,'SNL Table Raw Data'!$A$10:$A$55,0),MATCH('SHUSA SNL Loans'!F$10,'SNL Table Raw Data'!$C$5:$L$5,0))</f>
        <v>16434078</v>
      </c>
      <c r="G24" s="267">
        <f>INDEX('SNL Table Raw Data'!$C$10:$L$55,MATCH('SHUSA SNL Loans'!$C24,'SNL Table Raw Data'!$A$10:$A$55,0),MATCH('SHUSA SNL Loans'!G$10,'SNL Table Raw Data'!$C$5:$L$5,0))</f>
        <v>16565777</v>
      </c>
      <c r="H24" s="267">
        <f>INDEX('SNL Table Raw Data'!$C$10:$L$55,MATCH('SHUSA SNL Loans'!$C24,'SNL Table Raw Data'!$A$10:$A$55,0),MATCH('SHUSA SNL Loans'!H$10,'SNL Table Raw Data'!$C$5:$L$5,0))</f>
        <v>15819017</v>
      </c>
      <c r="I24" s="267">
        <f>INDEX('SNL Table Raw Data'!$C$10:$L$55,MATCH('SHUSA SNL Loans'!$C24,'SNL Table Raw Data'!$A$10:$A$55,0),MATCH('SHUSA SNL Loans'!I$10,'SNL Table Raw Data'!$C$5:$L$5,0))</f>
        <v>15951553</v>
      </c>
      <c r="J24" s="267">
        <f>INDEX('SNL Table Raw Data'!$C$10:$L$55,MATCH('SHUSA SNL Loans'!$C24,'SNL Table Raw Data'!$A$10:$A$55,0),MATCH('SHUSA SNL Loans'!J$10,'SNL Table Raw Data'!$C$5:$L$5,0))</f>
        <v>16155093</v>
      </c>
      <c r="K24" s="267">
        <f>INDEX('SNL Table Raw Data'!$C$10:$L$55,MATCH('SHUSA SNL Loans'!$C24,'SNL Table Raw Data'!$A$10:$A$55,0),MATCH('SHUSA SNL Loans'!K$10,'SNL Table Raw Data'!$C$5:$L$5,0))</f>
        <v>16593431</v>
      </c>
      <c r="L24" s="267">
        <f>INDEX('SNL Table Raw Data'!$C$10:$L$55,MATCH('SHUSA SNL Loans'!$C24,'SNL Table Raw Data'!$A$10:$A$55,0),MATCH('SHUSA SNL Loans'!L$10,'SNL Table Raw Data'!$C$5:$L$5,0))</f>
        <v>17106083</v>
      </c>
      <c r="M24" s="267">
        <f>INDEX('SNL Table Raw Data'!$C$10:$L$55,MATCH('SHUSA SNL Loans'!$C24,'SNL Table Raw Data'!$A$10:$A$55,0),MATCH('SHUSA SNL Loans'!M$10,'SNL Table Raw Data'!$C$5:$L$5,0))</f>
        <v>17189483</v>
      </c>
      <c r="N24" s="267">
        <f>INDEX('SNL Table Raw Data'!$C$10:$L$55,MATCH('SHUSA SNL Loans'!$C24,'SNL Table Raw Data'!$A$10:$A$55,0),MATCH('SHUSA SNL Loans'!N$10,'SNL Table Raw Data'!$C$5:$L$5,0))</f>
        <v>16440662</v>
      </c>
    </row>
    <row r="25" spans="3:14">
      <c r="C25" s="239" t="s">
        <v>214</v>
      </c>
      <c r="D25" s="306" t="str">
        <f>INDEX('SNL Portfolio Mapping'!$B:$B,MATCH(C25,'SNL Portfolio Mapping'!$D:$D,0))</f>
        <v>N/A</v>
      </c>
      <c r="E25" s="267">
        <f>INDEX('SNL Table Raw Data'!$C$10:$L$55,MATCH('SHUSA SNL Loans'!$C25,'SNL Table Raw Data'!$A$10:$A$55,0),MATCH('SHUSA SNL Loans'!E$10,'SNL Table Raw Data'!$C$5:$L$5,0))</f>
        <v>30732695</v>
      </c>
      <c r="F25" s="267">
        <f>INDEX('SNL Table Raw Data'!$C$10:$L$55,MATCH('SHUSA SNL Loans'!$C25,'SNL Table Raw Data'!$A$10:$A$55,0),MATCH('SHUSA SNL Loans'!F$10,'SNL Table Raw Data'!$C$5:$L$5,0))</f>
        <v>30732695</v>
      </c>
      <c r="G25" s="267">
        <f>INDEX('SNL Table Raw Data'!$C$10:$L$55,MATCH('SHUSA SNL Loans'!$C25,'SNL Table Raw Data'!$A$10:$A$55,0),MATCH('SHUSA SNL Loans'!G$10,'SNL Table Raw Data'!$C$5:$L$5,0))</f>
        <v>30896019</v>
      </c>
      <c r="H25" s="267">
        <f>INDEX('SNL Table Raw Data'!$C$10:$L$55,MATCH('SHUSA SNL Loans'!$C25,'SNL Table Raw Data'!$A$10:$A$55,0),MATCH('SHUSA SNL Loans'!H$10,'SNL Table Raw Data'!$C$5:$L$5,0))</f>
        <v>30138093</v>
      </c>
      <c r="I25" s="267">
        <f>INDEX('SNL Table Raw Data'!$C$10:$L$55,MATCH('SHUSA SNL Loans'!$C25,'SNL Table Raw Data'!$A$10:$A$55,0),MATCH('SHUSA SNL Loans'!I$10,'SNL Table Raw Data'!$C$5:$L$5,0))</f>
        <v>30459560</v>
      </c>
      <c r="J25" s="267">
        <f>INDEX('SNL Table Raw Data'!$C$10:$L$55,MATCH('SHUSA SNL Loans'!$C25,'SNL Table Raw Data'!$A$10:$A$55,0),MATCH('SHUSA SNL Loans'!J$10,'SNL Table Raw Data'!$C$5:$L$5,0))</f>
        <v>30537538</v>
      </c>
      <c r="K25" s="267">
        <f>INDEX('SNL Table Raw Data'!$C$10:$L$55,MATCH('SHUSA SNL Loans'!$C25,'SNL Table Raw Data'!$A$10:$A$55,0),MATCH('SHUSA SNL Loans'!K$10,'SNL Table Raw Data'!$C$5:$L$5,0))</f>
        <v>31308253</v>
      </c>
      <c r="L25" s="267">
        <f>INDEX('SNL Table Raw Data'!$C$10:$L$55,MATCH('SHUSA SNL Loans'!$C25,'SNL Table Raw Data'!$A$10:$A$55,0),MATCH('SHUSA SNL Loans'!L$10,'SNL Table Raw Data'!$C$5:$L$5,0))</f>
        <v>33898830</v>
      </c>
      <c r="M25" s="267">
        <f>INDEX('SNL Table Raw Data'!$C$10:$L$55,MATCH('SHUSA SNL Loans'!$C25,'SNL Table Raw Data'!$A$10:$A$55,0),MATCH('SHUSA SNL Loans'!M$10,'SNL Table Raw Data'!$C$5:$L$5,0))</f>
        <v>34063867</v>
      </c>
      <c r="N25" s="267">
        <f>INDEX('SNL Table Raw Data'!$C$10:$L$55,MATCH('SHUSA SNL Loans'!$C25,'SNL Table Raw Data'!$A$10:$A$55,0),MATCH('SHUSA SNL Loans'!N$10,'SNL Table Raw Data'!$C$5:$L$5,0))</f>
        <v>33458205</v>
      </c>
    </row>
    <row r="26" spans="3:14">
      <c r="C26" s="239" t="s">
        <v>215</v>
      </c>
      <c r="D26" s="306" t="str">
        <f>INDEX('SNL Portfolio Mapping'!$B:$B,MATCH(C26,'SNL Portfolio Mapping'!$D:$D,0))</f>
        <v>C&amp;I</v>
      </c>
      <c r="E26" s="267">
        <f>INDEX('SNL Table Raw Data'!$C$10:$L$55,MATCH('SHUSA SNL Loans'!$C26,'SNL Table Raw Data'!$A$10:$A$55,0),MATCH('SHUSA SNL Loans'!E$10,'SNL Table Raw Data'!$C$5:$L$5,0))</f>
        <v>19524453</v>
      </c>
      <c r="F26" s="267">
        <f>INDEX('SNL Table Raw Data'!$C$10:$L$55,MATCH('SHUSA SNL Loans'!$C26,'SNL Table Raw Data'!$A$10:$A$55,0),MATCH('SHUSA SNL Loans'!F$10,'SNL Table Raw Data'!$C$5:$L$5,0))</f>
        <v>19524453</v>
      </c>
      <c r="G26" s="267">
        <f>INDEX('SNL Table Raw Data'!$C$10:$L$55,MATCH('SHUSA SNL Loans'!$C26,'SNL Table Raw Data'!$A$10:$A$55,0),MATCH('SHUSA SNL Loans'!G$10,'SNL Table Raw Data'!$C$5:$L$5,0))</f>
        <v>18939578</v>
      </c>
      <c r="H26" s="267">
        <f>INDEX('SNL Table Raw Data'!$C$10:$L$55,MATCH('SHUSA SNL Loans'!$C26,'SNL Table Raw Data'!$A$10:$A$55,0),MATCH('SHUSA SNL Loans'!H$10,'SNL Table Raw Data'!$C$5:$L$5,0))</f>
        <v>18912509</v>
      </c>
      <c r="I26" s="267">
        <f>INDEX('SNL Table Raw Data'!$C$10:$L$55,MATCH('SHUSA SNL Loans'!$C26,'SNL Table Raw Data'!$A$10:$A$55,0),MATCH('SHUSA SNL Loans'!I$10,'SNL Table Raw Data'!$C$5:$L$5,0))</f>
        <v>18350893</v>
      </c>
      <c r="J26" s="267">
        <f>INDEX('SNL Table Raw Data'!$C$10:$L$55,MATCH('SHUSA SNL Loans'!$C26,'SNL Table Raw Data'!$A$10:$A$55,0),MATCH('SHUSA SNL Loans'!J$10,'SNL Table Raw Data'!$C$5:$L$5,0))</f>
        <v>16854331</v>
      </c>
      <c r="K26" s="267">
        <f>INDEX('SNL Table Raw Data'!$C$10:$L$55,MATCH('SHUSA SNL Loans'!$C26,'SNL Table Raw Data'!$A$10:$A$55,0),MATCH('SHUSA SNL Loans'!K$10,'SNL Table Raw Data'!$C$5:$L$5,0))</f>
        <v>16053160</v>
      </c>
      <c r="L26" s="267">
        <f>INDEX('SNL Table Raw Data'!$C$10:$L$55,MATCH('SHUSA SNL Loans'!$C26,'SNL Table Raw Data'!$A$10:$A$55,0),MATCH('SHUSA SNL Loans'!L$10,'SNL Table Raw Data'!$C$5:$L$5,0))</f>
        <v>14972265</v>
      </c>
      <c r="M26" s="267">
        <f>INDEX('SNL Table Raw Data'!$C$10:$L$55,MATCH('SHUSA SNL Loans'!$C26,'SNL Table Raw Data'!$A$10:$A$55,0),MATCH('SHUSA SNL Loans'!M$10,'SNL Table Raw Data'!$C$5:$L$5,0))</f>
        <v>14453632</v>
      </c>
      <c r="N26" s="267">
        <f>INDEX('SNL Table Raw Data'!$C$10:$L$55,MATCH('SHUSA SNL Loans'!$C26,'SNL Table Raw Data'!$A$10:$A$55,0),MATCH('SHUSA SNL Loans'!N$10,'SNL Table Raw Data'!$C$5:$L$5,0))</f>
        <v>13005301</v>
      </c>
    </row>
    <row r="27" spans="3:14">
      <c r="C27" s="239" t="s">
        <v>216</v>
      </c>
      <c r="D27" s="306" t="str">
        <f>INDEX('SNL Portfolio Mapping'!$B:$B,MATCH(C27,'SNL Portfolio Mapping'!$D:$D,0))</f>
        <v>Other Consumer Loans (Excl Auto)</v>
      </c>
      <c r="E27" s="267">
        <f>INDEX('SNL Table Raw Data'!$C$10:$L$55,MATCH('SHUSA SNL Loans'!$C27,'SNL Table Raw Data'!$A$10:$A$55,0),MATCH('SHUSA SNL Loans'!E$10,'SNL Table Raw Data'!$C$5:$L$5,0))</f>
        <v>326097</v>
      </c>
      <c r="F27" s="267">
        <f>INDEX('SNL Table Raw Data'!$C$10:$L$55,MATCH('SHUSA SNL Loans'!$C27,'SNL Table Raw Data'!$A$10:$A$55,0),MATCH('SHUSA SNL Loans'!F$10,'SNL Table Raw Data'!$C$5:$L$5,0))</f>
        <v>326097</v>
      </c>
      <c r="G27" s="267">
        <f>INDEX('SNL Table Raw Data'!$C$10:$L$55,MATCH('SHUSA SNL Loans'!$C27,'SNL Table Raw Data'!$A$10:$A$55,0),MATCH('SHUSA SNL Loans'!G$10,'SNL Table Raw Data'!$C$5:$L$5,0))</f>
        <v>307278</v>
      </c>
      <c r="H27" s="267">
        <f>INDEX('SNL Table Raw Data'!$C$10:$L$55,MATCH('SHUSA SNL Loans'!$C27,'SNL Table Raw Data'!$A$10:$A$55,0),MATCH('SHUSA SNL Loans'!H$10,'SNL Table Raw Data'!$C$5:$L$5,0))</f>
        <v>302568</v>
      </c>
      <c r="I27" s="267">
        <f>INDEX('SNL Table Raw Data'!$C$10:$L$55,MATCH('SHUSA SNL Loans'!$C27,'SNL Table Raw Data'!$A$10:$A$55,0),MATCH('SHUSA SNL Loans'!I$10,'SNL Table Raw Data'!$C$5:$L$5,0))</f>
        <v>280772</v>
      </c>
      <c r="J27" s="267">
        <f>INDEX('SNL Table Raw Data'!$C$10:$L$55,MATCH('SHUSA SNL Loans'!$C27,'SNL Table Raw Data'!$A$10:$A$55,0),MATCH('SHUSA SNL Loans'!J$10,'SNL Table Raw Data'!$C$5:$L$5,0))</f>
        <v>276188</v>
      </c>
      <c r="K27" s="267">
        <f>INDEX('SNL Table Raw Data'!$C$10:$L$55,MATCH('SHUSA SNL Loans'!$C27,'SNL Table Raw Data'!$A$10:$A$55,0),MATCH('SHUSA SNL Loans'!K$10,'SNL Table Raw Data'!$C$5:$L$5,0))</f>
        <v>251615</v>
      </c>
      <c r="L27" s="267">
        <f>INDEX('SNL Table Raw Data'!$C$10:$L$55,MATCH('SHUSA SNL Loans'!$C27,'SNL Table Raw Data'!$A$10:$A$55,0),MATCH('SHUSA SNL Loans'!L$10,'SNL Table Raw Data'!$C$5:$L$5,0))</f>
        <v>234114</v>
      </c>
      <c r="M27" s="267">
        <f>INDEX('SNL Table Raw Data'!$C$10:$L$55,MATCH('SHUSA SNL Loans'!$C27,'SNL Table Raw Data'!$A$10:$A$55,0),MATCH('SHUSA SNL Loans'!M$10,'SNL Table Raw Data'!$C$5:$L$5,0))</f>
        <v>213653</v>
      </c>
      <c r="N27" s="267">
        <f>INDEX('SNL Table Raw Data'!$C$10:$L$55,MATCH('SHUSA SNL Loans'!$C27,'SNL Table Raw Data'!$A$10:$A$55,0),MATCH('SHUSA SNL Loans'!N$10,'SNL Table Raw Data'!$C$5:$L$5,0))</f>
        <v>215444</v>
      </c>
    </row>
    <row r="28" spans="3:14">
      <c r="C28" s="239" t="s">
        <v>217</v>
      </c>
      <c r="D28" s="306" t="str">
        <f>INDEX('SNL Portfolio Mapping'!$B:$B,MATCH(C28,'SNL Portfolio Mapping'!$D:$D,0))</f>
        <v>Other Consumer Loans (Excl Auto)</v>
      </c>
      <c r="E28" s="267">
        <f>INDEX('SNL Table Raw Data'!$C$10:$L$55,MATCH('SHUSA SNL Loans'!$C28,'SNL Table Raw Data'!$A$10:$A$55,0),MATCH('SHUSA SNL Loans'!E$10,'SNL Table Raw Data'!$C$5:$L$5,0))</f>
        <v>1303100</v>
      </c>
      <c r="F28" s="267">
        <f>INDEX('SNL Table Raw Data'!$C$10:$L$55,MATCH('SHUSA SNL Loans'!$C28,'SNL Table Raw Data'!$A$10:$A$55,0),MATCH('SHUSA SNL Loans'!F$10,'SNL Table Raw Data'!$C$5:$L$5,0))</f>
        <v>1303100</v>
      </c>
      <c r="G28" s="267">
        <f>INDEX('SNL Table Raw Data'!$C$10:$L$55,MATCH('SHUSA SNL Loans'!$C28,'SNL Table Raw Data'!$A$10:$A$55,0),MATCH('SHUSA SNL Loans'!G$10,'SNL Table Raw Data'!$C$5:$L$5,0))</f>
        <v>1117192</v>
      </c>
      <c r="H28" s="267">
        <f>INDEX('SNL Table Raw Data'!$C$10:$L$55,MATCH('SHUSA SNL Loans'!$C28,'SNL Table Raw Data'!$A$10:$A$55,0),MATCH('SHUSA SNL Loans'!H$10,'SNL Table Raw Data'!$C$5:$L$5,0))</f>
        <v>1505394</v>
      </c>
      <c r="I28" s="267">
        <f>INDEX('SNL Table Raw Data'!$C$10:$L$55,MATCH('SHUSA SNL Loans'!$C28,'SNL Table Raw Data'!$A$10:$A$55,0),MATCH('SHUSA SNL Loans'!I$10,'SNL Table Raw Data'!$C$5:$L$5,0))</f>
        <v>1459106</v>
      </c>
      <c r="J28" s="267">
        <f>INDEX('SNL Table Raw Data'!$C$10:$L$55,MATCH('SHUSA SNL Loans'!$C28,'SNL Table Raw Data'!$A$10:$A$55,0),MATCH('SHUSA SNL Loans'!J$10,'SNL Table Raw Data'!$C$5:$L$5,0))</f>
        <v>1532004</v>
      </c>
      <c r="K28" s="267">
        <f>INDEX('SNL Table Raw Data'!$C$10:$L$55,MATCH('SHUSA SNL Loans'!$C28,'SNL Table Raw Data'!$A$10:$A$55,0),MATCH('SHUSA SNL Loans'!K$10,'SNL Table Raw Data'!$C$5:$L$5,0))</f>
        <v>1215560</v>
      </c>
      <c r="L28" s="267">
        <f>INDEX('SNL Table Raw Data'!$C$10:$L$55,MATCH('SHUSA SNL Loans'!$C28,'SNL Table Raw Data'!$A$10:$A$55,0),MATCH('SHUSA SNL Loans'!L$10,'SNL Table Raw Data'!$C$5:$L$5,0))</f>
        <v>1164244</v>
      </c>
      <c r="M28" s="267">
        <f>INDEX('SNL Table Raw Data'!$C$10:$L$55,MATCH('SHUSA SNL Loans'!$C28,'SNL Table Raw Data'!$A$10:$A$55,0),MATCH('SHUSA SNL Loans'!M$10,'SNL Table Raw Data'!$C$5:$L$5,0))</f>
        <v>1054274</v>
      </c>
      <c r="N28" s="267">
        <f>INDEX('SNL Table Raw Data'!$C$10:$L$55,MATCH('SHUSA SNL Loans'!$C28,'SNL Table Raw Data'!$A$10:$A$55,0),MATCH('SHUSA SNL Loans'!N$10,'SNL Table Raw Data'!$C$5:$L$5,0))</f>
        <v>222596</v>
      </c>
    </row>
    <row r="29" spans="3:14">
      <c r="C29" s="239" t="s">
        <v>218</v>
      </c>
      <c r="D29" s="306" t="str">
        <f>INDEX('SNL Portfolio Mapping'!$B:$B,MATCH(C29,'SNL Portfolio Mapping'!$D:$D,0))</f>
        <v>Consumer Auto</v>
      </c>
      <c r="E29" s="267">
        <f>INDEX('SNL Table Raw Data'!$C$10:$L$55,MATCH('SHUSA SNL Loans'!$C29,'SNL Table Raw Data'!$A$10:$A$55,0),MATCH('SHUSA SNL Loans'!E$10,'SNL Table Raw Data'!$C$5:$L$5,0))</f>
        <v>25627645</v>
      </c>
      <c r="F29" s="267">
        <f>INDEX('SNL Table Raw Data'!$C$10:$L$55,MATCH('SHUSA SNL Loans'!$C29,'SNL Table Raw Data'!$A$10:$A$55,0),MATCH('SHUSA SNL Loans'!F$10,'SNL Table Raw Data'!$C$5:$L$5,0))</f>
        <v>25627645</v>
      </c>
      <c r="G29" s="267">
        <f>INDEX('SNL Table Raw Data'!$C$10:$L$55,MATCH('SHUSA SNL Loans'!$C29,'SNL Table Raw Data'!$A$10:$A$55,0),MATCH('SHUSA SNL Loans'!G$10,'SNL Table Raw Data'!$C$5:$L$5,0))</f>
        <v>25311000</v>
      </c>
      <c r="H29" s="267">
        <f>INDEX('SNL Table Raw Data'!$C$10:$L$55,MATCH('SHUSA SNL Loans'!$C29,'SNL Table Raw Data'!$A$10:$A$55,0),MATCH('SHUSA SNL Loans'!H$10,'SNL Table Raw Data'!$C$5:$L$5,0))</f>
        <v>25270006</v>
      </c>
      <c r="I29" s="267">
        <f>INDEX('SNL Table Raw Data'!$C$10:$L$55,MATCH('SHUSA SNL Loans'!$C29,'SNL Table Raw Data'!$A$10:$A$55,0),MATCH('SHUSA SNL Loans'!I$10,'SNL Table Raw Data'!$C$5:$L$5,0))</f>
        <v>24260910</v>
      </c>
      <c r="J29" s="267">
        <f>INDEX('SNL Table Raw Data'!$C$10:$L$55,MATCH('SHUSA SNL Loans'!$C29,'SNL Table Raw Data'!$A$10:$A$55,0),MATCH('SHUSA SNL Loans'!J$10,'SNL Table Raw Data'!$C$5:$L$5,0))</f>
        <v>22383317</v>
      </c>
      <c r="K29" s="267">
        <f>INDEX('SNL Table Raw Data'!$C$10:$L$55,MATCH('SHUSA SNL Loans'!$C29,'SNL Table Raw Data'!$A$10:$A$55,0),MATCH('SHUSA SNL Loans'!K$10,'SNL Table Raw Data'!$C$5:$L$5,0))</f>
        <v>21816674</v>
      </c>
      <c r="L29" s="267">
        <f>INDEX('SNL Table Raw Data'!$C$10:$L$55,MATCH('SHUSA SNL Loans'!$C29,'SNL Table Raw Data'!$A$10:$A$55,0),MATCH('SHUSA SNL Loans'!L$10,'SNL Table Raw Data'!$C$5:$L$5,0))</f>
        <v>21692465</v>
      </c>
      <c r="M29" s="267">
        <f>INDEX('SNL Table Raw Data'!$C$10:$L$55,MATCH('SHUSA SNL Loans'!$C29,'SNL Table Raw Data'!$A$10:$A$55,0),MATCH('SHUSA SNL Loans'!M$10,'SNL Table Raw Data'!$C$5:$L$5,0))</f>
        <v>21067892</v>
      </c>
      <c r="N29" s="267">
        <f>INDEX('SNL Table Raw Data'!$C$10:$L$55,MATCH('SHUSA SNL Loans'!$C29,'SNL Table Raw Data'!$A$10:$A$55,0),MATCH('SHUSA SNL Loans'!N$10,'SNL Table Raw Data'!$C$5:$L$5,0))</f>
        <v>82887</v>
      </c>
    </row>
    <row r="30" spans="3:14">
      <c r="C30" s="239" t="s">
        <v>219</v>
      </c>
      <c r="D30" s="306" t="str">
        <f>INDEX('SNL Portfolio Mapping'!$B:$B,MATCH(C30,'SNL Portfolio Mapping'!$D:$D,0))</f>
        <v>Other Consumer Loans (Excl Auto)</v>
      </c>
      <c r="E30" s="267">
        <f>INDEX('SNL Table Raw Data'!$C$10:$L$55,MATCH('SHUSA SNL Loans'!$C30,'SNL Table Raw Data'!$A$10:$A$55,0),MATCH('SHUSA SNL Loans'!E$10,'SNL Table Raw Data'!$C$5:$L$5,0))</f>
        <v>2054389</v>
      </c>
      <c r="F30" s="267">
        <f>INDEX('SNL Table Raw Data'!$C$10:$L$55,MATCH('SHUSA SNL Loans'!$C30,'SNL Table Raw Data'!$A$10:$A$55,0),MATCH('SHUSA SNL Loans'!F$10,'SNL Table Raw Data'!$C$5:$L$5,0))</f>
        <v>2054389</v>
      </c>
      <c r="G30" s="267">
        <f>INDEX('SNL Table Raw Data'!$C$10:$L$55,MATCH('SHUSA SNL Loans'!$C30,'SNL Table Raw Data'!$A$10:$A$55,0),MATCH('SHUSA SNL Loans'!G$10,'SNL Table Raw Data'!$C$5:$L$5,0))</f>
        <v>2188774</v>
      </c>
      <c r="H30" s="267">
        <f>INDEX('SNL Table Raw Data'!$C$10:$L$55,MATCH('SHUSA SNL Loans'!$C30,'SNL Table Raw Data'!$A$10:$A$55,0),MATCH('SHUSA SNL Loans'!H$10,'SNL Table Raw Data'!$C$5:$L$5,0))</f>
        <v>2224354</v>
      </c>
      <c r="I30" s="267">
        <f>INDEX('SNL Table Raw Data'!$C$10:$L$55,MATCH('SHUSA SNL Loans'!$C30,'SNL Table Raw Data'!$A$10:$A$55,0),MATCH('SHUSA SNL Loans'!I$10,'SNL Table Raw Data'!$C$5:$L$5,0))</f>
        <v>2196837</v>
      </c>
      <c r="J30" s="267">
        <f>INDEX('SNL Table Raw Data'!$C$10:$L$55,MATCH('SHUSA SNL Loans'!$C30,'SNL Table Raw Data'!$A$10:$A$55,0),MATCH('SHUSA SNL Loans'!J$10,'SNL Table Raw Data'!$C$5:$L$5,0))</f>
        <v>2199125</v>
      </c>
      <c r="K30" s="267">
        <f>INDEX('SNL Table Raw Data'!$C$10:$L$55,MATCH('SHUSA SNL Loans'!$C30,'SNL Table Raw Data'!$A$10:$A$55,0),MATCH('SHUSA SNL Loans'!K$10,'SNL Table Raw Data'!$C$5:$L$5,0))</f>
        <v>2048281</v>
      </c>
      <c r="L30" s="267">
        <f>INDEX('SNL Table Raw Data'!$C$10:$L$55,MATCH('SHUSA SNL Loans'!$C30,'SNL Table Raw Data'!$A$10:$A$55,0),MATCH('SHUSA SNL Loans'!L$10,'SNL Table Raw Data'!$C$5:$L$5,0))</f>
        <v>1929286</v>
      </c>
      <c r="M30" s="267">
        <f>INDEX('SNL Table Raw Data'!$C$10:$L$55,MATCH('SHUSA SNL Loans'!$C30,'SNL Table Raw Data'!$A$10:$A$55,0),MATCH('SHUSA SNL Loans'!M$10,'SNL Table Raw Data'!$C$5:$L$5,0))</f>
        <v>1855093</v>
      </c>
      <c r="N30" s="267">
        <f>INDEX('SNL Table Raw Data'!$C$10:$L$55,MATCH('SHUSA SNL Loans'!$C30,'SNL Table Raw Data'!$A$10:$A$55,0),MATCH('SHUSA SNL Loans'!N$10,'SNL Table Raw Data'!$C$5:$L$5,0))</f>
        <v>1386086</v>
      </c>
    </row>
    <row r="31" spans="3:14">
      <c r="C31" s="239" t="s">
        <v>220</v>
      </c>
      <c r="D31" s="306" t="str">
        <f>INDEX('SNL Portfolio Mapping'!$B:$B,MATCH(C31,'SNL Portfolio Mapping'!$D:$D,0))</f>
        <v>N/A</v>
      </c>
      <c r="E31" s="267">
        <f>INDEX('SNL Table Raw Data'!$C$10:$L$55,MATCH('SHUSA SNL Loans'!$C31,'SNL Table Raw Data'!$A$10:$A$55,0),MATCH('SHUSA SNL Loans'!E$10,'SNL Table Raw Data'!$C$5:$L$5,0))</f>
        <v>27682034</v>
      </c>
      <c r="F31" s="267">
        <f>INDEX('SNL Table Raw Data'!$C$10:$L$55,MATCH('SHUSA SNL Loans'!$C31,'SNL Table Raw Data'!$A$10:$A$55,0),MATCH('SHUSA SNL Loans'!F$10,'SNL Table Raw Data'!$C$5:$L$5,0))</f>
        <v>27682034</v>
      </c>
      <c r="G31" s="267">
        <f>INDEX('SNL Table Raw Data'!$C$10:$L$55,MATCH('SHUSA SNL Loans'!$C31,'SNL Table Raw Data'!$A$10:$A$55,0),MATCH('SHUSA SNL Loans'!G$10,'SNL Table Raw Data'!$C$5:$L$5,0))</f>
        <v>27499774</v>
      </c>
      <c r="H31" s="267">
        <f>INDEX('SNL Table Raw Data'!$C$10:$L$55,MATCH('SHUSA SNL Loans'!$C31,'SNL Table Raw Data'!$A$10:$A$55,0),MATCH('SHUSA SNL Loans'!H$10,'SNL Table Raw Data'!$C$5:$L$5,0))</f>
        <v>27494360</v>
      </c>
      <c r="I31" s="267">
        <f>INDEX('SNL Table Raw Data'!$C$10:$L$55,MATCH('SHUSA SNL Loans'!$C31,'SNL Table Raw Data'!$A$10:$A$55,0),MATCH('SHUSA SNL Loans'!I$10,'SNL Table Raw Data'!$C$5:$L$5,0))</f>
        <v>26457747</v>
      </c>
      <c r="J31" s="267">
        <f>INDEX('SNL Table Raw Data'!$C$10:$L$55,MATCH('SHUSA SNL Loans'!$C31,'SNL Table Raw Data'!$A$10:$A$55,0),MATCH('SHUSA SNL Loans'!J$10,'SNL Table Raw Data'!$C$5:$L$5,0))</f>
        <v>24582442</v>
      </c>
      <c r="K31" s="267">
        <f>INDEX('SNL Table Raw Data'!$C$10:$L$55,MATCH('SHUSA SNL Loans'!$C31,'SNL Table Raw Data'!$A$10:$A$55,0),MATCH('SHUSA SNL Loans'!K$10,'SNL Table Raw Data'!$C$5:$L$5,0))</f>
        <v>23864955</v>
      </c>
      <c r="L31" s="267">
        <f>INDEX('SNL Table Raw Data'!$C$10:$L$55,MATCH('SHUSA SNL Loans'!$C31,'SNL Table Raw Data'!$A$10:$A$55,0),MATCH('SHUSA SNL Loans'!L$10,'SNL Table Raw Data'!$C$5:$L$5,0))</f>
        <v>23621751</v>
      </c>
      <c r="M31" s="267">
        <f>INDEX('SNL Table Raw Data'!$C$10:$L$55,MATCH('SHUSA SNL Loans'!$C31,'SNL Table Raw Data'!$A$10:$A$55,0),MATCH('SHUSA SNL Loans'!M$10,'SNL Table Raw Data'!$C$5:$L$5,0))</f>
        <v>22922985</v>
      </c>
      <c r="N31" s="267">
        <f>INDEX('SNL Table Raw Data'!$C$10:$L$55,MATCH('SHUSA SNL Loans'!$C31,'SNL Table Raw Data'!$A$10:$A$55,0),MATCH('SHUSA SNL Loans'!N$10,'SNL Table Raw Data'!$C$5:$L$5,0))</f>
        <v>1468973</v>
      </c>
    </row>
    <row r="32" spans="3:14">
      <c r="C32" s="239" t="s">
        <v>221</v>
      </c>
      <c r="D32" s="306" t="str">
        <f>INDEX('SNL Portfolio Mapping'!$B:$B,MATCH(C32,'SNL Portfolio Mapping'!$D:$D,0))</f>
        <v>N/A</v>
      </c>
      <c r="E32" s="267">
        <f>INDEX('SNL Table Raw Data'!$C$10:$L$55,MATCH('SHUSA SNL Loans'!$C32,'SNL Table Raw Data'!$A$10:$A$55,0),MATCH('SHUSA SNL Loans'!E$10,'SNL Table Raw Data'!$C$5:$L$5,0))</f>
        <v>28985134</v>
      </c>
      <c r="F32" s="267">
        <f>INDEX('SNL Table Raw Data'!$C$10:$L$55,MATCH('SHUSA SNL Loans'!$C32,'SNL Table Raw Data'!$A$10:$A$55,0),MATCH('SHUSA SNL Loans'!F$10,'SNL Table Raw Data'!$C$5:$L$5,0))</f>
        <v>28985134</v>
      </c>
      <c r="G32" s="267">
        <f>INDEX('SNL Table Raw Data'!$C$10:$L$55,MATCH('SHUSA SNL Loans'!$C32,'SNL Table Raw Data'!$A$10:$A$55,0),MATCH('SHUSA SNL Loans'!G$10,'SNL Table Raw Data'!$C$5:$L$5,0))</f>
        <v>28616966</v>
      </c>
      <c r="H32" s="267">
        <f>INDEX('SNL Table Raw Data'!$C$10:$L$55,MATCH('SHUSA SNL Loans'!$C32,'SNL Table Raw Data'!$A$10:$A$55,0),MATCH('SHUSA SNL Loans'!H$10,'SNL Table Raw Data'!$C$5:$L$5,0))</f>
        <v>28999754</v>
      </c>
      <c r="I32" s="267">
        <f>INDEX('SNL Table Raw Data'!$C$10:$L$55,MATCH('SHUSA SNL Loans'!$C32,'SNL Table Raw Data'!$A$10:$A$55,0),MATCH('SHUSA SNL Loans'!I$10,'SNL Table Raw Data'!$C$5:$L$5,0))</f>
        <v>27916853</v>
      </c>
      <c r="J32" s="267">
        <f>INDEX('SNL Table Raw Data'!$C$10:$L$55,MATCH('SHUSA SNL Loans'!$C32,'SNL Table Raw Data'!$A$10:$A$55,0),MATCH('SHUSA SNL Loans'!J$10,'SNL Table Raw Data'!$C$5:$L$5,0))</f>
        <v>26114446</v>
      </c>
      <c r="K32" s="267">
        <f>INDEX('SNL Table Raw Data'!$C$10:$L$55,MATCH('SHUSA SNL Loans'!$C32,'SNL Table Raw Data'!$A$10:$A$55,0),MATCH('SHUSA SNL Loans'!K$10,'SNL Table Raw Data'!$C$5:$L$5,0))</f>
        <v>25080515</v>
      </c>
      <c r="L32" s="267">
        <f>INDEX('SNL Table Raw Data'!$C$10:$L$55,MATCH('SHUSA SNL Loans'!$C32,'SNL Table Raw Data'!$A$10:$A$55,0),MATCH('SHUSA SNL Loans'!L$10,'SNL Table Raw Data'!$C$5:$L$5,0))</f>
        <v>24785995</v>
      </c>
      <c r="M32" s="267">
        <f>INDEX('SNL Table Raw Data'!$C$10:$L$55,MATCH('SHUSA SNL Loans'!$C32,'SNL Table Raw Data'!$A$10:$A$55,0),MATCH('SHUSA SNL Loans'!M$10,'SNL Table Raw Data'!$C$5:$L$5,0))</f>
        <v>23977259</v>
      </c>
      <c r="N32" s="267">
        <f>INDEX('SNL Table Raw Data'!$C$10:$L$55,MATCH('SHUSA SNL Loans'!$C32,'SNL Table Raw Data'!$A$10:$A$55,0),MATCH('SHUSA SNL Loans'!N$10,'SNL Table Raw Data'!$C$5:$L$5,0))</f>
        <v>1691569</v>
      </c>
    </row>
    <row r="33" spans="3:14">
      <c r="C33" s="239" t="s">
        <v>222</v>
      </c>
      <c r="D33" s="306" t="str">
        <f>INDEX('SNL Portfolio Mapping'!$B:$B,MATCH(C33,'SNL Portfolio Mapping'!$D:$D,0))</f>
        <v>N/A</v>
      </c>
      <c r="E33" s="267">
        <f>INDEX('SNL Table Raw Data'!$C$10:$L$55,MATCH('SHUSA SNL Loans'!$C33,'SNL Table Raw Data'!$A$10:$A$55,0),MATCH('SHUSA SNL Loans'!E$10,'SNL Table Raw Data'!$C$5:$L$5,0))</f>
        <v>29311231</v>
      </c>
      <c r="F33" s="267">
        <f>INDEX('SNL Table Raw Data'!$C$10:$L$55,MATCH('SHUSA SNL Loans'!$C33,'SNL Table Raw Data'!$A$10:$A$55,0),MATCH('SHUSA SNL Loans'!F$10,'SNL Table Raw Data'!$C$5:$L$5,0))</f>
        <v>29311231</v>
      </c>
      <c r="G33" s="267">
        <f>INDEX('SNL Table Raw Data'!$C$10:$L$55,MATCH('SHUSA SNL Loans'!$C33,'SNL Table Raw Data'!$A$10:$A$55,0),MATCH('SHUSA SNL Loans'!G$10,'SNL Table Raw Data'!$C$5:$L$5,0))</f>
        <v>28924244</v>
      </c>
      <c r="H33" s="267">
        <f>INDEX('SNL Table Raw Data'!$C$10:$L$55,MATCH('SHUSA SNL Loans'!$C33,'SNL Table Raw Data'!$A$10:$A$55,0),MATCH('SHUSA SNL Loans'!H$10,'SNL Table Raw Data'!$C$5:$L$5,0))</f>
        <v>29302322</v>
      </c>
      <c r="I33" s="267">
        <f>INDEX('SNL Table Raw Data'!$C$10:$L$55,MATCH('SHUSA SNL Loans'!$C33,'SNL Table Raw Data'!$A$10:$A$55,0),MATCH('SHUSA SNL Loans'!I$10,'SNL Table Raw Data'!$C$5:$L$5,0))</f>
        <v>28197625</v>
      </c>
      <c r="J33" s="267">
        <f>INDEX('SNL Table Raw Data'!$C$10:$L$55,MATCH('SHUSA SNL Loans'!$C33,'SNL Table Raw Data'!$A$10:$A$55,0),MATCH('SHUSA SNL Loans'!J$10,'SNL Table Raw Data'!$C$5:$L$5,0))</f>
        <v>26390634</v>
      </c>
      <c r="K33" s="267">
        <f>INDEX('SNL Table Raw Data'!$C$10:$L$55,MATCH('SHUSA SNL Loans'!$C33,'SNL Table Raw Data'!$A$10:$A$55,0),MATCH('SHUSA SNL Loans'!K$10,'SNL Table Raw Data'!$C$5:$L$5,0))</f>
        <v>25332130</v>
      </c>
      <c r="L33" s="267">
        <f>INDEX('SNL Table Raw Data'!$C$10:$L$55,MATCH('SHUSA SNL Loans'!$C33,'SNL Table Raw Data'!$A$10:$A$55,0),MATCH('SHUSA SNL Loans'!L$10,'SNL Table Raw Data'!$C$5:$L$5,0))</f>
        <v>25020109</v>
      </c>
      <c r="M33" s="267">
        <f>INDEX('SNL Table Raw Data'!$C$10:$L$55,MATCH('SHUSA SNL Loans'!$C33,'SNL Table Raw Data'!$A$10:$A$55,0),MATCH('SHUSA SNL Loans'!M$10,'SNL Table Raw Data'!$C$5:$L$5,0))</f>
        <v>24190912</v>
      </c>
      <c r="N33" s="267">
        <f>INDEX('SNL Table Raw Data'!$C$10:$L$55,MATCH('SHUSA SNL Loans'!$C33,'SNL Table Raw Data'!$A$10:$A$55,0),MATCH('SHUSA SNL Loans'!N$10,'SNL Table Raw Data'!$C$5:$L$5,0))</f>
        <v>1907013</v>
      </c>
    </row>
    <row r="34" spans="3:14">
      <c r="C34" s="239" t="s">
        <v>223</v>
      </c>
      <c r="D34" s="306" t="str">
        <f>INDEX('SNL Portfolio Mapping'!$B:$B,MATCH(C34,'SNL Portfolio Mapping'!$D:$D,0))</f>
        <v>Other Loans</v>
      </c>
      <c r="E34" s="267">
        <f>INDEX('SNL Table Raw Data'!$C$10:$L$55,MATCH('SHUSA SNL Loans'!$C34,'SNL Table Raw Data'!$A$10:$A$55,0),MATCH('SHUSA SNL Loans'!E$10,'SNL Table Raw Data'!$C$5:$L$5,0))</f>
        <v>980</v>
      </c>
      <c r="F34" s="267">
        <f>INDEX('SNL Table Raw Data'!$C$10:$L$55,MATCH('SHUSA SNL Loans'!$C34,'SNL Table Raw Data'!$A$10:$A$55,0),MATCH('SHUSA SNL Loans'!F$10,'SNL Table Raw Data'!$C$5:$L$5,0))</f>
        <v>980</v>
      </c>
      <c r="G34" s="267">
        <f>INDEX('SNL Table Raw Data'!$C$10:$L$55,MATCH('SHUSA SNL Loans'!$C34,'SNL Table Raw Data'!$A$10:$A$55,0),MATCH('SHUSA SNL Loans'!G$10,'SNL Table Raw Data'!$C$5:$L$5,0))</f>
        <v>967</v>
      </c>
      <c r="H34" s="267">
        <f>INDEX('SNL Table Raw Data'!$C$10:$L$55,MATCH('SHUSA SNL Loans'!$C34,'SNL Table Raw Data'!$A$10:$A$55,0),MATCH('SHUSA SNL Loans'!H$10,'SNL Table Raw Data'!$C$5:$L$5,0))</f>
        <v>933</v>
      </c>
      <c r="I34" s="267">
        <f>INDEX('SNL Table Raw Data'!$C$10:$L$55,MATCH('SHUSA SNL Loans'!$C34,'SNL Table Raw Data'!$A$10:$A$55,0),MATCH('SHUSA SNL Loans'!I$10,'SNL Table Raw Data'!$C$5:$L$5,0))</f>
        <v>897</v>
      </c>
      <c r="J34" s="267">
        <f>INDEX('SNL Table Raw Data'!$C$10:$L$55,MATCH('SHUSA SNL Loans'!$C34,'SNL Table Raw Data'!$A$10:$A$55,0),MATCH('SHUSA SNL Loans'!J$10,'SNL Table Raw Data'!$C$5:$L$5,0))</f>
        <v>990</v>
      </c>
      <c r="K34" s="267">
        <f>INDEX('SNL Table Raw Data'!$C$10:$L$55,MATCH('SHUSA SNL Loans'!$C34,'SNL Table Raw Data'!$A$10:$A$55,0),MATCH('SHUSA SNL Loans'!K$10,'SNL Table Raw Data'!$C$5:$L$5,0))</f>
        <v>2156</v>
      </c>
      <c r="L34" s="267">
        <f>INDEX('SNL Table Raw Data'!$C$10:$L$55,MATCH('SHUSA SNL Loans'!$C34,'SNL Table Raw Data'!$A$10:$A$55,0),MATCH('SHUSA SNL Loans'!L$10,'SNL Table Raw Data'!$C$5:$L$5,0))</f>
        <v>2179</v>
      </c>
      <c r="M34" s="267">
        <f>INDEX('SNL Table Raw Data'!$C$10:$L$55,MATCH('SHUSA SNL Loans'!$C34,'SNL Table Raw Data'!$A$10:$A$55,0),MATCH('SHUSA SNL Loans'!M$10,'SNL Table Raw Data'!$C$5:$L$5,0))</f>
        <v>2799</v>
      </c>
      <c r="N34" s="267">
        <f>INDEX('SNL Table Raw Data'!$C$10:$L$55,MATCH('SHUSA SNL Loans'!$C34,'SNL Table Raw Data'!$A$10:$A$55,0),MATCH('SHUSA SNL Loans'!N$10,'SNL Table Raw Data'!$C$5:$L$5,0))</f>
        <v>2387</v>
      </c>
    </row>
    <row r="35" spans="3:14">
      <c r="C35" s="239" t="s">
        <v>224</v>
      </c>
      <c r="D35" s="306" t="str">
        <f>INDEX('SNL Portfolio Mapping'!$B:$B,MATCH(C35,'SNL Portfolio Mapping'!$D:$D,0))</f>
        <v>N/A</v>
      </c>
      <c r="E35" s="267">
        <f>INDEX('SNL Table Raw Data'!$C$10:$L$55,MATCH('SHUSA SNL Loans'!$C35,'SNL Table Raw Data'!$A$10:$A$55,0),MATCH('SHUSA SNL Loans'!E$10,'SNL Table Raw Data'!$C$5:$L$5,0))</f>
        <v>48836664</v>
      </c>
      <c r="F35" s="267">
        <f>INDEX('SNL Table Raw Data'!$C$10:$L$55,MATCH('SHUSA SNL Loans'!$C35,'SNL Table Raw Data'!$A$10:$A$55,0),MATCH('SHUSA SNL Loans'!F$10,'SNL Table Raw Data'!$C$5:$L$5,0))</f>
        <v>48836664</v>
      </c>
      <c r="G35" s="267">
        <f>INDEX('SNL Table Raw Data'!$C$10:$L$55,MATCH('SHUSA SNL Loans'!$C35,'SNL Table Raw Data'!$A$10:$A$55,0),MATCH('SHUSA SNL Loans'!G$10,'SNL Table Raw Data'!$C$5:$L$5,0))</f>
        <v>47864789</v>
      </c>
      <c r="H35" s="267">
        <f>INDEX('SNL Table Raw Data'!$C$10:$L$55,MATCH('SHUSA SNL Loans'!$C35,'SNL Table Raw Data'!$A$10:$A$55,0),MATCH('SHUSA SNL Loans'!H$10,'SNL Table Raw Data'!$C$5:$L$5,0))</f>
        <v>48215764</v>
      </c>
      <c r="I35" s="267">
        <f>INDEX('SNL Table Raw Data'!$C$10:$L$55,MATCH('SHUSA SNL Loans'!$C35,'SNL Table Raw Data'!$A$10:$A$55,0),MATCH('SHUSA SNL Loans'!I$10,'SNL Table Raw Data'!$C$5:$L$5,0))</f>
        <v>46549415</v>
      </c>
      <c r="J35" s="267">
        <f>INDEX('SNL Table Raw Data'!$C$10:$L$55,MATCH('SHUSA SNL Loans'!$C35,'SNL Table Raw Data'!$A$10:$A$55,0),MATCH('SHUSA SNL Loans'!J$10,'SNL Table Raw Data'!$C$5:$L$5,0))</f>
        <v>43245955</v>
      </c>
      <c r="K35" s="267">
        <f>INDEX('SNL Table Raw Data'!$C$10:$L$55,MATCH('SHUSA SNL Loans'!$C35,'SNL Table Raw Data'!$A$10:$A$55,0),MATCH('SHUSA SNL Loans'!K$10,'SNL Table Raw Data'!$C$5:$L$5,0))</f>
        <v>41387446</v>
      </c>
      <c r="L35" s="267">
        <f>INDEX('SNL Table Raw Data'!$C$10:$L$55,MATCH('SHUSA SNL Loans'!$C35,'SNL Table Raw Data'!$A$10:$A$55,0),MATCH('SHUSA SNL Loans'!L$10,'SNL Table Raw Data'!$C$5:$L$5,0))</f>
        <v>39994553</v>
      </c>
      <c r="M35" s="267">
        <f>INDEX('SNL Table Raw Data'!$C$10:$L$55,MATCH('SHUSA SNL Loans'!$C35,'SNL Table Raw Data'!$A$10:$A$55,0),MATCH('SHUSA SNL Loans'!M$10,'SNL Table Raw Data'!$C$5:$L$5,0))</f>
        <v>38647343</v>
      </c>
      <c r="N35" s="267">
        <f>INDEX('SNL Table Raw Data'!$C$10:$L$55,MATCH('SHUSA SNL Loans'!$C35,'SNL Table Raw Data'!$A$10:$A$55,0),MATCH('SHUSA SNL Loans'!N$10,'SNL Table Raw Data'!$C$5:$L$5,0))</f>
        <v>14914701</v>
      </c>
    </row>
    <row r="36" spans="3:14">
      <c r="C36" s="239" t="s">
        <v>225</v>
      </c>
      <c r="D36" s="306" t="str">
        <f>INDEX('SNL Portfolio Mapping'!$B:$B,MATCH(C36,'SNL Portfolio Mapping'!$D:$D,0))</f>
        <v>Other Loans</v>
      </c>
      <c r="E36" s="267">
        <f>INDEX('SNL Table Raw Data'!$C$10:$L$55,MATCH('SHUSA SNL Loans'!$C36,'SNL Table Raw Data'!$A$10:$A$55,0),MATCH('SHUSA SNL Loans'!E$10,'SNL Table Raw Data'!$C$5:$L$5,0))</f>
        <v>75000</v>
      </c>
      <c r="F36" s="267">
        <f>INDEX('SNL Table Raw Data'!$C$10:$L$55,MATCH('SHUSA SNL Loans'!$C36,'SNL Table Raw Data'!$A$10:$A$55,0),MATCH('SHUSA SNL Loans'!F$10,'SNL Table Raw Data'!$C$5:$L$5,0))</f>
        <v>75000</v>
      </c>
      <c r="G36" s="267">
        <f>INDEX('SNL Table Raw Data'!$C$10:$L$55,MATCH('SHUSA SNL Loans'!$C36,'SNL Table Raw Data'!$A$10:$A$55,0),MATCH('SHUSA SNL Loans'!G$10,'SNL Table Raw Data'!$C$5:$L$5,0))</f>
        <v>50000</v>
      </c>
      <c r="H36" s="267">
        <f>INDEX('SNL Table Raw Data'!$C$10:$L$55,MATCH('SHUSA SNL Loans'!$C36,'SNL Table Raw Data'!$A$10:$A$55,0),MATCH('SHUSA SNL Loans'!H$10,'SNL Table Raw Data'!$C$5:$L$5,0))</f>
        <v>75000</v>
      </c>
      <c r="I36" s="267">
        <f>INDEX('SNL Table Raw Data'!$C$10:$L$55,MATCH('SHUSA SNL Loans'!$C36,'SNL Table Raw Data'!$A$10:$A$55,0),MATCH('SHUSA SNL Loans'!I$10,'SNL Table Raw Data'!$C$5:$L$5,0))</f>
        <v>100000</v>
      </c>
      <c r="J36" s="267">
        <f>INDEX('SNL Table Raw Data'!$C$10:$L$55,MATCH('SHUSA SNL Loans'!$C36,'SNL Table Raw Data'!$A$10:$A$55,0),MATCH('SHUSA SNL Loans'!J$10,'SNL Table Raw Data'!$C$5:$L$5,0))</f>
        <v>85000</v>
      </c>
      <c r="K36" s="267">
        <f>INDEX('SNL Table Raw Data'!$C$10:$L$55,MATCH('SHUSA SNL Loans'!$C36,'SNL Table Raw Data'!$A$10:$A$55,0),MATCH('SHUSA SNL Loans'!K$10,'SNL Table Raw Data'!$C$5:$L$5,0))</f>
        <v>79500</v>
      </c>
      <c r="L36" s="267">
        <f>INDEX('SNL Table Raw Data'!$C$10:$L$55,MATCH('SHUSA SNL Loans'!$C36,'SNL Table Raw Data'!$A$10:$A$55,0),MATCH('SHUSA SNL Loans'!L$10,'SNL Table Raw Data'!$C$5:$L$5,0))</f>
        <v>0</v>
      </c>
      <c r="M36" s="267">
        <f>INDEX('SNL Table Raw Data'!$C$10:$L$55,MATCH('SHUSA SNL Loans'!$C36,'SNL Table Raw Data'!$A$10:$A$55,0),MATCH('SHUSA SNL Loans'!M$10,'SNL Table Raw Data'!$C$5:$L$5,0))</f>
        <v>0</v>
      </c>
      <c r="N36" s="267">
        <f>INDEX('SNL Table Raw Data'!$C$10:$L$55,MATCH('SHUSA SNL Loans'!$C36,'SNL Table Raw Data'!$A$10:$A$55,0),MATCH('SHUSA SNL Loans'!N$10,'SNL Table Raw Data'!$C$5:$L$5,0))</f>
        <v>0</v>
      </c>
    </row>
    <row r="37" spans="3:14">
      <c r="C37" s="239" t="s">
        <v>226</v>
      </c>
      <c r="D37" s="306" t="str">
        <f>INDEX('SNL Portfolio Mapping'!$B:$B,MATCH(C37,'SNL Portfolio Mapping'!$D:$D,0))</f>
        <v>Other Loans</v>
      </c>
      <c r="E37" s="267">
        <f>INDEX('SNL Table Raw Data'!$C$10:$L$55,MATCH('SHUSA SNL Loans'!$C37,'SNL Table Raw Data'!$A$10:$A$55,0),MATCH('SHUSA SNL Loans'!E$10,'SNL Table Raw Data'!$C$5:$L$5,0))</f>
        <v>45946</v>
      </c>
      <c r="F37" s="267">
        <f>INDEX('SNL Table Raw Data'!$C$10:$L$55,MATCH('SHUSA SNL Loans'!$C37,'SNL Table Raw Data'!$A$10:$A$55,0),MATCH('SHUSA SNL Loans'!F$10,'SNL Table Raw Data'!$C$5:$L$5,0))</f>
        <v>45946</v>
      </c>
      <c r="G37" s="267">
        <f>INDEX('SNL Table Raw Data'!$C$10:$L$55,MATCH('SHUSA SNL Loans'!$C37,'SNL Table Raw Data'!$A$10:$A$55,0),MATCH('SHUSA SNL Loans'!G$10,'SNL Table Raw Data'!$C$5:$L$5,0))</f>
        <v>47297</v>
      </c>
      <c r="H37" s="267">
        <f>INDEX('SNL Table Raw Data'!$C$10:$L$55,MATCH('SHUSA SNL Loans'!$C37,'SNL Table Raw Data'!$A$10:$A$55,0),MATCH('SHUSA SNL Loans'!H$10,'SNL Table Raw Data'!$C$5:$L$5,0))</f>
        <v>48649</v>
      </c>
      <c r="I37" s="267">
        <f>INDEX('SNL Table Raw Data'!$C$10:$L$55,MATCH('SHUSA SNL Loans'!$C37,'SNL Table Raw Data'!$A$10:$A$55,0),MATCH('SHUSA SNL Loans'!I$10,'SNL Table Raw Data'!$C$5:$L$5,0))</f>
        <v>50000</v>
      </c>
      <c r="J37" s="267">
        <f>INDEX('SNL Table Raw Data'!$C$10:$L$55,MATCH('SHUSA SNL Loans'!$C37,'SNL Table Raw Data'!$A$10:$A$55,0),MATCH('SHUSA SNL Loans'!J$10,'SNL Table Raw Data'!$C$5:$L$5,0))</f>
        <v>49993</v>
      </c>
      <c r="K37" s="267">
        <f>INDEX('SNL Table Raw Data'!$C$10:$L$55,MATCH('SHUSA SNL Loans'!$C37,'SNL Table Raw Data'!$A$10:$A$55,0),MATCH('SHUSA SNL Loans'!K$10,'SNL Table Raw Data'!$C$5:$L$5,0))</f>
        <v>49983</v>
      </c>
      <c r="L37" s="267">
        <f>INDEX('SNL Table Raw Data'!$C$10:$L$55,MATCH('SHUSA SNL Loans'!$C37,'SNL Table Raw Data'!$A$10:$A$55,0),MATCH('SHUSA SNL Loans'!L$10,'SNL Table Raw Data'!$C$5:$L$5,0))</f>
        <v>50000</v>
      </c>
      <c r="M37" s="267">
        <f>INDEX('SNL Table Raw Data'!$C$10:$L$55,MATCH('SHUSA SNL Loans'!$C37,'SNL Table Raw Data'!$A$10:$A$55,0),MATCH('SHUSA SNL Loans'!M$10,'SNL Table Raw Data'!$C$5:$L$5,0))</f>
        <v>0</v>
      </c>
      <c r="N37" s="267">
        <f>INDEX('SNL Table Raw Data'!$C$10:$L$55,MATCH('SHUSA SNL Loans'!$C37,'SNL Table Raw Data'!$A$10:$A$55,0),MATCH('SHUSA SNL Loans'!N$10,'SNL Table Raw Data'!$C$5:$L$5,0))</f>
        <v>0</v>
      </c>
    </row>
    <row r="38" spans="3:14">
      <c r="C38" s="239" t="s">
        <v>227</v>
      </c>
      <c r="D38" s="306" t="str">
        <f>INDEX('SNL Portfolio Mapping'!$B:$B,MATCH(C38,'SNL Portfolio Mapping'!$D:$D,0))</f>
        <v>Other Loans</v>
      </c>
      <c r="E38" s="267">
        <f>INDEX('SNL Table Raw Data'!$C$10:$L$55,MATCH('SHUSA SNL Loans'!$C38,'SNL Table Raw Data'!$A$10:$A$55,0),MATCH('SHUSA SNL Loans'!E$10,'SNL Table Raw Data'!$C$5:$L$5,0))</f>
        <v>1386999</v>
      </c>
      <c r="F38" s="267">
        <f>INDEX('SNL Table Raw Data'!$C$10:$L$55,MATCH('SHUSA SNL Loans'!$C38,'SNL Table Raw Data'!$A$10:$A$55,0),MATCH('SHUSA SNL Loans'!F$10,'SNL Table Raw Data'!$C$5:$L$5,0))</f>
        <v>1386999</v>
      </c>
      <c r="G38" s="267">
        <f>INDEX('SNL Table Raw Data'!$C$10:$L$55,MATCH('SHUSA SNL Loans'!$C38,'SNL Table Raw Data'!$A$10:$A$55,0),MATCH('SHUSA SNL Loans'!G$10,'SNL Table Raw Data'!$C$5:$L$5,0))</f>
        <v>1396426</v>
      </c>
      <c r="H38" s="267">
        <f>INDEX('SNL Table Raw Data'!$C$10:$L$55,MATCH('SHUSA SNL Loans'!$C38,'SNL Table Raw Data'!$A$10:$A$55,0),MATCH('SHUSA SNL Loans'!H$10,'SNL Table Raw Data'!$C$5:$L$5,0))</f>
        <v>1490781</v>
      </c>
      <c r="I38" s="267">
        <f>INDEX('SNL Table Raw Data'!$C$10:$L$55,MATCH('SHUSA SNL Loans'!$C38,'SNL Table Raw Data'!$A$10:$A$55,0),MATCH('SHUSA SNL Loans'!I$10,'SNL Table Raw Data'!$C$5:$L$5,0))</f>
        <v>1388524</v>
      </c>
      <c r="J38" s="267">
        <f>INDEX('SNL Table Raw Data'!$C$10:$L$55,MATCH('SHUSA SNL Loans'!$C38,'SNL Table Raw Data'!$A$10:$A$55,0),MATCH('SHUSA SNL Loans'!J$10,'SNL Table Raw Data'!$C$5:$L$5,0))</f>
        <v>1126394</v>
      </c>
      <c r="K38" s="267">
        <f>INDEX('SNL Table Raw Data'!$C$10:$L$55,MATCH('SHUSA SNL Loans'!$C38,'SNL Table Raw Data'!$A$10:$A$55,0),MATCH('SHUSA SNL Loans'!K$10,'SNL Table Raw Data'!$C$5:$L$5,0))</f>
        <v>838277</v>
      </c>
      <c r="L38" s="267">
        <f>INDEX('SNL Table Raw Data'!$C$10:$L$55,MATCH('SHUSA SNL Loans'!$C38,'SNL Table Raw Data'!$A$10:$A$55,0),MATCH('SHUSA SNL Loans'!L$10,'SNL Table Raw Data'!$C$5:$L$5,0))</f>
        <v>871062</v>
      </c>
      <c r="M38" s="267">
        <f>INDEX('SNL Table Raw Data'!$C$10:$L$55,MATCH('SHUSA SNL Loans'!$C38,'SNL Table Raw Data'!$A$10:$A$55,0),MATCH('SHUSA SNL Loans'!M$10,'SNL Table Raw Data'!$C$5:$L$5,0))</f>
        <v>577188</v>
      </c>
      <c r="N38" s="267">
        <f>INDEX('SNL Table Raw Data'!$C$10:$L$55,MATCH('SHUSA SNL Loans'!$C38,'SNL Table Raw Data'!$A$10:$A$55,0),MATCH('SHUSA SNL Loans'!N$10,'SNL Table Raw Data'!$C$5:$L$5,0))</f>
        <v>645978</v>
      </c>
    </row>
    <row r="39" spans="3:14">
      <c r="C39" s="239" t="s">
        <v>228</v>
      </c>
      <c r="D39" s="306" t="str">
        <f>INDEX('SNL Portfolio Mapping'!$B:$B,MATCH(C39,'SNL Portfolio Mapping'!$D:$D,0))</f>
        <v>N/A</v>
      </c>
      <c r="E39" s="267">
        <f>INDEX('SNL Table Raw Data'!$C$10:$L$55,MATCH('SHUSA SNL Loans'!$C39,'SNL Table Raw Data'!$A$10:$A$55,0),MATCH('SHUSA SNL Loans'!E$10,'SNL Table Raw Data'!$C$5:$L$5,0))</f>
        <v>1387979</v>
      </c>
      <c r="F39" s="267">
        <f>INDEX('SNL Table Raw Data'!$C$10:$L$55,MATCH('SHUSA SNL Loans'!$C39,'SNL Table Raw Data'!$A$10:$A$55,0),MATCH('SHUSA SNL Loans'!F$10,'SNL Table Raw Data'!$C$5:$L$5,0))</f>
        <v>1387979</v>
      </c>
      <c r="G39" s="267">
        <f>INDEX('SNL Table Raw Data'!$C$10:$L$55,MATCH('SHUSA SNL Loans'!$C39,'SNL Table Raw Data'!$A$10:$A$55,0),MATCH('SHUSA SNL Loans'!G$10,'SNL Table Raw Data'!$C$5:$L$5,0))</f>
        <v>1397393</v>
      </c>
      <c r="H39" s="267">
        <f>INDEX('SNL Table Raw Data'!$C$10:$L$55,MATCH('SHUSA SNL Loans'!$C39,'SNL Table Raw Data'!$A$10:$A$55,0),MATCH('SHUSA SNL Loans'!H$10,'SNL Table Raw Data'!$C$5:$L$5,0))</f>
        <v>1491714</v>
      </c>
      <c r="I39" s="267">
        <f>INDEX('SNL Table Raw Data'!$C$10:$L$55,MATCH('SHUSA SNL Loans'!$C39,'SNL Table Raw Data'!$A$10:$A$55,0),MATCH('SHUSA SNL Loans'!I$10,'SNL Table Raw Data'!$C$5:$L$5,0))</f>
        <v>1389421</v>
      </c>
      <c r="J39" s="267">
        <f>INDEX('SNL Table Raw Data'!$C$10:$L$55,MATCH('SHUSA SNL Loans'!$C39,'SNL Table Raw Data'!$A$10:$A$55,0),MATCH('SHUSA SNL Loans'!J$10,'SNL Table Raw Data'!$C$5:$L$5,0))</f>
        <v>1127384</v>
      </c>
      <c r="K39" s="267">
        <f>INDEX('SNL Table Raw Data'!$C$10:$L$55,MATCH('SHUSA SNL Loans'!$C39,'SNL Table Raw Data'!$A$10:$A$55,0),MATCH('SHUSA SNL Loans'!K$10,'SNL Table Raw Data'!$C$5:$L$5,0))</f>
        <v>840433</v>
      </c>
      <c r="L39" s="267">
        <f>INDEX('SNL Table Raw Data'!$C$10:$L$55,MATCH('SHUSA SNL Loans'!$C39,'SNL Table Raw Data'!$A$10:$A$55,0),MATCH('SHUSA SNL Loans'!L$10,'SNL Table Raw Data'!$C$5:$L$5,0))</f>
        <v>873241</v>
      </c>
      <c r="M39" s="267">
        <f>INDEX('SNL Table Raw Data'!$C$10:$L$55,MATCH('SHUSA SNL Loans'!$C39,'SNL Table Raw Data'!$A$10:$A$55,0),MATCH('SHUSA SNL Loans'!M$10,'SNL Table Raw Data'!$C$5:$L$5,0))</f>
        <v>579987</v>
      </c>
      <c r="N39" s="267">
        <f>INDEX('SNL Table Raw Data'!$C$10:$L$55,MATCH('SHUSA SNL Loans'!$C39,'SNL Table Raw Data'!$A$10:$A$55,0),MATCH('SHUSA SNL Loans'!N$10,'SNL Table Raw Data'!$C$5:$L$5,0))</f>
        <v>648365</v>
      </c>
    </row>
    <row r="40" spans="3:14">
      <c r="C40" s="239" t="s">
        <v>229</v>
      </c>
      <c r="D40" s="306" t="str">
        <f>INDEX('SNL Portfolio Mapping'!$B:$B,MATCH(C40,'SNL Portfolio Mapping'!$D:$D,0))</f>
        <v>Leases</v>
      </c>
      <c r="E40" s="267">
        <f>INDEX('SNL Table Raw Data'!$C$10:$L$55,MATCH('SHUSA SNL Loans'!$C40,'SNL Table Raw Data'!$A$10:$A$55,0),MATCH('SHUSA SNL Loans'!E$10,'SNL Table Raw Data'!$C$5:$L$5,0))</f>
        <v>1643714</v>
      </c>
      <c r="F40" s="267">
        <f>INDEX('SNL Table Raw Data'!$C$10:$L$55,MATCH('SHUSA SNL Loans'!$C40,'SNL Table Raw Data'!$A$10:$A$55,0),MATCH('SHUSA SNL Loans'!F$10,'SNL Table Raw Data'!$C$5:$L$5,0))</f>
        <v>1643714</v>
      </c>
      <c r="G40" s="267">
        <f>INDEX('SNL Table Raw Data'!$C$10:$L$55,MATCH('SHUSA SNL Loans'!$C40,'SNL Table Raw Data'!$A$10:$A$55,0),MATCH('SHUSA SNL Loans'!G$10,'SNL Table Raw Data'!$C$5:$L$5,0))</f>
        <v>1445898</v>
      </c>
      <c r="H40" s="267">
        <f>INDEX('SNL Table Raw Data'!$C$10:$L$55,MATCH('SHUSA SNL Loans'!$C40,'SNL Table Raw Data'!$A$10:$A$55,0),MATCH('SHUSA SNL Loans'!H$10,'SNL Table Raw Data'!$C$5:$L$5,0))</f>
        <v>1402299</v>
      </c>
      <c r="I40" s="267">
        <f>INDEX('SNL Table Raw Data'!$C$10:$L$55,MATCH('SHUSA SNL Loans'!$C40,'SNL Table Raw Data'!$A$10:$A$55,0),MATCH('SHUSA SNL Loans'!I$10,'SNL Table Raw Data'!$C$5:$L$5,0))</f>
        <v>1334561</v>
      </c>
      <c r="J40" s="267">
        <f>INDEX('SNL Table Raw Data'!$C$10:$L$55,MATCH('SHUSA SNL Loans'!$C40,'SNL Table Raw Data'!$A$10:$A$55,0),MATCH('SHUSA SNL Loans'!J$10,'SNL Table Raw Data'!$C$5:$L$5,0))</f>
        <v>1247933</v>
      </c>
      <c r="K40" s="267">
        <f>INDEX('SNL Table Raw Data'!$C$10:$L$55,MATCH('SHUSA SNL Loans'!$C40,'SNL Table Raw Data'!$A$10:$A$55,0),MATCH('SHUSA SNL Loans'!K$10,'SNL Table Raw Data'!$C$5:$L$5,0))</f>
        <v>1140417</v>
      </c>
      <c r="L40" s="267">
        <f>INDEX('SNL Table Raw Data'!$C$10:$L$55,MATCH('SHUSA SNL Loans'!$C40,'SNL Table Raw Data'!$A$10:$A$55,0),MATCH('SHUSA SNL Loans'!L$10,'SNL Table Raw Data'!$C$5:$L$5,0))</f>
        <v>1113850</v>
      </c>
      <c r="M40" s="267">
        <f>INDEX('SNL Table Raw Data'!$C$10:$L$55,MATCH('SHUSA SNL Loans'!$C40,'SNL Table Raw Data'!$A$10:$A$55,0),MATCH('SHUSA SNL Loans'!M$10,'SNL Table Raw Data'!$C$5:$L$5,0))</f>
        <v>1024678</v>
      </c>
      <c r="N40" s="267">
        <f>INDEX('SNL Table Raw Data'!$C$10:$L$55,MATCH('SHUSA SNL Loans'!$C40,'SNL Table Raw Data'!$A$10:$A$55,0),MATCH('SHUSA SNL Loans'!N$10,'SNL Table Raw Data'!$C$5:$L$5,0))</f>
        <v>1031742</v>
      </c>
    </row>
    <row r="41" spans="3:14">
      <c r="C41" s="239" t="s">
        <v>230</v>
      </c>
      <c r="D41" s="306" t="str">
        <f>INDEX('SNL Portfolio Mapping'!$B:$B,MATCH(C41,'SNL Portfolio Mapping'!$D:$D,0))</f>
        <v>N/A</v>
      </c>
      <c r="E41" s="267">
        <f>INDEX('SNL Table Raw Data'!$C$10:$L$55,MATCH('SHUSA SNL Loans'!$C41,'SNL Table Raw Data'!$A$10:$A$55,0),MATCH('SHUSA SNL Loans'!E$10,'SNL Table Raw Data'!$C$5:$L$5,0))</f>
        <v>51988323</v>
      </c>
      <c r="F41" s="267">
        <f>INDEX('SNL Table Raw Data'!$C$10:$L$55,MATCH('SHUSA SNL Loans'!$C41,'SNL Table Raw Data'!$A$10:$A$55,0),MATCH('SHUSA SNL Loans'!F$10,'SNL Table Raw Data'!$C$5:$L$5,0))</f>
        <v>51988323</v>
      </c>
      <c r="G41" s="267">
        <f>INDEX('SNL Table Raw Data'!$C$10:$L$55,MATCH('SHUSA SNL Loans'!$C41,'SNL Table Raw Data'!$A$10:$A$55,0),MATCH('SHUSA SNL Loans'!G$10,'SNL Table Raw Data'!$C$5:$L$5,0))</f>
        <v>50804410</v>
      </c>
      <c r="H41" s="267">
        <f>INDEX('SNL Table Raw Data'!$C$10:$L$55,MATCH('SHUSA SNL Loans'!$C41,'SNL Table Raw Data'!$A$10:$A$55,0),MATCH('SHUSA SNL Loans'!H$10,'SNL Table Raw Data'!$C$5:$L$5,0))</f>
        <v>51232493</v>
      </c>
      <c r="I41" s="267">
        <f>INDEX('SNL Table Raw Data'!$C$10:$L$55,MATCH('SHUSA SNL Loans'!$C41,'SNL Table Raw Data'!$A$10:$A$55,0),MATCH('SHUSA SNL Loans'!I$10,'SNL Table Raw Data'!$C$5:$L$5,0))</f>
        <v>49422500</v>
      </c>
      <c r="J41" s="267">
        <f>INDEX('SNL Table Raw Data'!$C$10:$L$55,MATCH('SHUSA SNL Loans'!$C41,'SNL Table Raw Data'!$A$10:$A$55,0),MATCH('SHUSA SNL Loans'!J$10,'SNL Table Raw Data'!$C$5:$L$5,0))</f>
        <v>45755275</v>
      </c>
      <c r="K41" s="267">
        <f>INDEX('SNL Table Raw Data'!$C$10:$L$55,MATCH('SHUSA SNL Loans'!$C41,'SNL Table Raw Data'!$A$10:$A$55,0),MATCH('SHUSA SNL Loans'!K$10,'SNL Table Raw Data'!$C$5:$L$5,0))</f>
        <v>43495623</v>
      </c>
      <c r="L41" s="267">
        <f>INDEX('SNL Table Raw Data'!$C$10:$L$55,MATCH('SHUSA SNL Loans'!$C41,'SNL Table Raw Data'!$A$10:$A$55,0),MATCH('SHUSA SNL Loans'!L$10,'SNL Table Raw Data'!$C$5:$L$5,0))</f>
        <v>42029465</v>
      </c>
      <c r="M41" s="267">
        <f>INDEX('SNL Table Raw Data'!$C$10:$L$55,MATCH('SHUSA SNL Loans'!$C41,'SNL Table Raw Data'!$A$10:$A$55,0),MATCH('SHUSA SNL Loans'!M$10,'SNL Table Raw Data'!$C$5:$L$5,0))</f>
        <v>40249209</v>
      </c>
      <c r="N41" s="267">
        <f>INDEX('SNL Table Raw Data'!$C$10:$L$55,MATCH('SHUSA SNL Loans'!$C41,'SNL Table Raw Data'!$A$10:$A$55,0),MATCH('SHUSA SNL Loans'!N$10,'SNL Table Raw Data'!$C$5:$L$5,0))</f>
        <v>16592421</v>
      </c>
    </row>
    <row r="42" spans="3:14">
      <c r="C42" s="239" t="s">
        <v>231</v>
      </c>
      <c r="D42" s="306" t="str">
        <f>INDEX('SNL Portfolio Mapping'!$B:$B,MATCH(C42,'SNL Portfolio Mapping'!$D:$D,0))</f>
        <v>N/A</v>
      </c>
      <c r="E42" s="267">
        <f>INDEX('SNL Table Raw Data'!$C$10:$L$55,MATCH('SHUSA SNL Loans'!$C42,'SNL Table Raw Data'!$A$10:$A$55,0),MATCH('SHUSA SNL Loans'!E$10,'SNL Table Raw Data'!$C$5:$L$5,0))</f>
        <v>82721018</v>
      </c>
      <c r="F42" s="267">
        <f>INDEX('SNL Table Raw Data'!$C$10:$L$55,MATCH('SHUSA SNL Loans'!$C42,'SNL Table Raw Data'!$A$10:$A$55,0),MATCH('SHUSA SNL Loans'!F$10,'SNL Table Raw Data'!$C$5:$L$5,0))</f>
        <v>82721018</v>
      </c>
      <c r="G42" s="267">
        <f>INDEX('SNL Table Raw Data'!$C$10:$L$55,MATCH('SHUSA SNL Loans'!$C42,'SNL Table Raw Data'!$A$10:$A$55,0),MATCH('SHUSA SNL Loans'!G$10,'SNL Table Raw Data'!$C$5:$L$5,0))</f>
        <v>81700429</v>
      </c>
      <c r="H42" s="267">
        <f>INDEX('SNL Table Raw Data'!$C$10:$L$55,MATCH('SHUSA SNL Loans'!$C42,'SNL Table Raw Data'!$A$10:$A$55,0),MATCH('SHUSA SNL Loans'!H$10,'SNL Table Raw Data'!$C$5:$L$5,0))</f>
        <v>81370586</v>
      </c>
      <c r="I42" s="267">
        <f>INDEX('SNL Table Raw Data'!$C$10:$L$55,MATCH('SHUSA SNL Loans'!$C42,'SNL Table Raw Data'!$A$10:$A$55,0),MATCH('SHUSA SNL Loans'!I$10,'SNL Table Raw Data'!$C$5:$L$5,0))</f>
        <v>79882060</v>
      </c>
      <c r="J42" s="267">
        <f>INDEX('SNL Table Raw Data'!$C$10:$L$55,MATCH('SHUSA SNL Loans'!$C42,'SNL Table Raw Data'!$A$10:$A$55,0),MATCH('SHUSA SNL Loans'!J$10,'SNL Table Raw Data'!$C$5:$L$5,0))</f>
        <v>76292813</v>
      </c>
      <c r="K42" s="267">
        <f>INDEX('SNL Table Raw Data'!$C$10:$L$55,MATCH('SHUSA SNL Loans'!$C42,'SNL Table Raw Data'!$A$10:$A$55,0),MATCH('SHUSA SNL Loans'!K$10,'SNL Table Raw Data'!$C$5:$L$5,0))</f>
        <v>74803876</v>
      </c>
      <c r="L42" s="267">
        <f>INDEX('SNL Table Raw Data'!$C$10:$L$55,MATCH('SHUSA SNL Loans'!$C42,'SNL Table Raw Data'!$A$10:$A$55,0),MATCH('SHUSA SNL Loans'!L$10,'SNL Table Raw Data'!$C$5:$L$5,0))</f>
        <v>75928295</v>
      </c>
      <c r="M42" s="267">
        <f>INDEX('SNL Table Raw Data'!$C$10:$L$55,MATCH('SHUSA SNL Loans'!$C42,'SNL Table Raw Data'!$A$10:$A$55,0),MATCH('SHUSA SNL Loans'!M$10,'SNL Table Raw Data'!$C$5:$L$5,0))</f>
        <v>74313076</v>
      </c>
      <c r="N42" s="267">
        <f>INDEX('SNL Table Raw Data'!$C$10:$L$55,MATCH('SHUSA SNL Loans'!$C42,'SNL Table Raw Data'!$A$10:$A$55,0),MATCH('SHUSA SNL Loans'!N$10,'SNL Table Raw Data'!$C$5:$L$5,0))</f>
        <v>50050626</v>
      </c>
    </row>
    <row r="43" spans="3:14">
      <c r="C43" s="239" t="s">
        <v>232</v>
      </c>
      <c r="D43" s="306" t="str">
        <f>INDEX('SNL Portfolio Mapping'!$B:$B,MATCH(C43,'SNL Portfolio Mapping'!$D:$D,0))</f>
        <v>N/A</v>
      </c>
      <c r="E43" s="267">
        <f>INDEX('SNL Table Raw Data'!$C$10:$L$55,MATCH('SHUSA SNL Loans'!$C43,'SNL Table Raw Data'!$A$10:$A$55,0),MATCH('SHUSA SNL Loans'!E$10,'SNL Table Raw Data'!$C$5:$L$5,0))</f>
        <v>82721018</v>
      </c>
      <c r="F43" s="267">
        <f>INDEX('SNL Table Raw Data'!$C$10:$L$55,MATCH('SHUSA SNL Loans'!$C43,'SNL Table Raw Data'!$A$10:$A$55,0),MATCH('SHUSA SNL Loans'!F$10,'SNL Table Raw Data'!$C$5:$L$5,0))</f>
        <v>82721018</v>
      </c>
      <c r="G43" s="267">
        <f>INDEX('SNL Table Raw Data'!$C$10:$L$55,MATCH('SHUSA SNL Loans'!$C43,'SNL Table Raw Data'!$A$10:$A$55,0),MATCH('SHUSA SNL Loans'!G$10,'SNL Table Raw Data'!$C$5:$L$5,0))</f>
        <v>81700429</v>
      </c>
      <c r="H43" s="267">
        <f>INDEX('SNL Table Raw Data'!$C$10:$L$55,MATCH('SHUSA SNL Loans'!$C43,'SNL Table Raw Data'!$A$10:$A$55,0),MATCH('SHUSA SNL Loans'!H$10,'SNL Table Raw Data'!$C$5:$L$5,0))</f>
        <v>81370586</v>
      </c>
      <c r="I43" s="267">
        <f>INDEX('SNL Table Raw Data'!$C$10:$L$55,MATCH('SHUSA SNL Loans'!$C43,'SNL Table Raw Data'!$A$10:$A$55,0),MATCH('SHUSA SNL Loans'!I$10,'SNL Table Raw Data'!$C$5:$L$5,0))</f>
        <v>79882060</v>
      </c>
      <c r="J43" s="267">
        <f>INDEX('SNL Table Raw Data'!$C$10:$L$55,MATCH('SHUSA SNL Loans'!$C43,'SNL Table Raw Data'!$A$10:$A$55,0),MATCH('SHUSA SNL Loans'!J$10,'SNL Table Raw Data'!$C$5:$L$5,0))</f>
        <v>76292813</v>
      </c>
      <c r="K43" s="267">
        <f>INDEX('SNL Table Raw Data'!$C$10:$L$55,MATCH('SHUSA SNL Loans'!$C43,'SNL Table Raw Data'!$A$10:$A$55,0),MATCH('SHUSA SNL Loans'!K$10,'SNL Table Raw Data'!$C$5:$L$5,0))</f>
        <v>74803876</v>
      </c>
      <c r="L43" s="267">
        <f>INDEX('SNL Table Raw Data'!$C$10:$L$55,MATCH('SHUSA SNL Loans'!$C43,'SNL Table Raw Data'!$A$10:$A$55,0),MATCH('SHUSA SNL Loans'!L$10,'SNL Table Raw Data'!$C$5:$L$5,0))</f>
        <v>75928295</v>
      </c>
      <c r="M43" s="267">
        <f>INDEX('SNL Table Raw Data'!$C$10:$L$55,MATCH('SHUSA SNL Loans'!$C43,'SNL Table Raw Data'!$A$10:$A$55,0),MATCH('SHUSA SNL Loans'!M$10,'SNL Table Raw Data'!$C$5:$L$5,0))</f>
        <v>74313076</v>
      </c>
      <c r="N43" s="267">
        <f>INDEX('SNL Table Raw Data'!$C$10:$L$55,MATCH('SHUSA SNL Loans'!$C43,'SNL Table Raw Data'!$A$10:$A$55,0),MATCH('SHUSA SNL Loans'!N$10,'SNL Table Raw Data'!$C$5:$L$5,0))</f>
        <v>50050626</v>
      </c>
    </row>
    <row r="44" spans="3:14">
      <c r="C44" s="239" t="s">
        <v>233</v>
      </c>
      <c r="D44" s="306" t="str">
        <f>INDEX('SNL Portfolio Mapping'!$B:$B,MATCH(C44,'SNL Portfolio Mapping'!$D:$D,0))</f>
        <v>N/A</v>
      </c>
      <c r="E44" s="267">
        <f>INDEX('SNL Table Raw Data'!$C$10:$L$55,MATCH('SHUSA SNL Loans'!$C44,'SNL Table Raw Data'!$A$10:$A$55,0),MATCH('SHUSA SNL Loans'!E$10,'SNL Table Raw Data'!$C$5:$L$5,0))</f>
        <v>3192750</v>
      </c>
      <c r="F44" s="267">
        <f>INDEX('SNL Table Raw Data'!$C$10:$L$55,MATCH('SHUSA SNL Loans'!$C44,'SNL Table Raw Data'!$A$10:$A$55,0),MATCH('SHUSA SNL Loans'!F$10,'SNL Table Raw Data'!$C$5:$L$5,0))</f>
        <v>3192750</v>
      </c>
      <c r="G44" s="267">
        <f>INDEX('SNL Table Raw Data'!$C$10:$L$55,MATCH('SHUSA SNL Loans'!$C44,'SNL Table Raw Data'!$A$10:$A$55,0),MATCH('SHUSA SNL Loans'!G$10,'SNL Table Raw Data'!$C$5:$L$5,0))</f>
        <v>2912346</v>
      </c>
      <c r="H44" s="267">
        <f>INDEX('SNL Table Raw Data'!$C$10:$L$55,MATCH('SHUSA SNL Loans'!$C44,'SNL Table Raw Data'!$A$10:$A$55,0),MATCH('SHUSA SNL Loans'!H$10,'SNL Table Raw Data'!$C$5:$L$5,0))</f>
        <v>3070458</v>
      </c>
      <c r="I44" s="267">
        <f>INDEX('SNL Table Raw Data'!$C$10:$L$55,MATCH('SHUSA SNL Loans'!$C44,'SNL Table Raw Data'!$A$10:$A$55,0),MATCH('SHUSA SNL Loans'!I$10,'SNL Table Raw Data'!$C$5:$L$5,0))</f>
        <v>2493240</v>
      </c>
      <c r="J44" s="267">
        <f>INDEX('SNL Table Raw Data'!$C$10:$L$55,MATCH('SHUSA SNL Loans'!$C44,'SNL Table Raw Data'!$A$10:$A$55,0),MATCH('SHUSA SNL Loans'!J$10,'SNL Table Raw Data'!$C$5:$L$5,0))</f>
        <v>2108817</v>
      </c>
      <c r="K44" s="267">
        <f>INDEX('SNL Table Raw Data'!$C$10:$L$55,MATCH('SHUSA SNL Loans'!$C44,'SNL Table Raw Data'!$A$10:$A$55,0),MATCH('SHUSA SNL Loans'!K$10,'SNL Table Raw Data'!$C$5:$L$5,0))</f>
        <v>1805389</v>
      </c>
      <c r="L44" s="267">
        <f>INDEX('SNL Table Raw Data'!$C$10:$L$55,MATCH('SHUSA SNL Loans'!$C44,'SNL Table Raw Data'!$A$10:$A$55,0),MATCH('SHUSA SNL Loans'!L$10,'SNL Table Raw Data'!$C$5:$L$5,0))</f>
        <v>1425856</v>
      </c>
      <c r="M44" s="267">
        <f>INDEX('SNL Table Raw Data'!$C$10:$L$55,MATCH('SHUSA SNL Loans'!$C44,'SNL Table Raw Data'!$A$10:$A$55,0),MATCH('SHUSA SNL Loans'!M$10,'SNL Table Raw Data'!$C$5:$L$5,0))</f>
        <v>1110592</v>
      </c>
      <c r="N44" s="267">
        <f>INDEX('SNL Table Raw Data'!$C$10:$L$55,MATCH('SHUSA SNL Loans'!$C44,'SNL Table Raw Data'!$A$10:$A$55,0),MATCH('SHUSA SNL Loans'!N$10,'SNL Table Raw Data'!$C$5:$L$5,0))</f>
        <v>834337</v>
      </c>
    </row>
    <row r="45" spans="3:14">
      <c r="C45" s="239" t="s">
        <v>234</v>
      </c>
      <c r="D45" s="306" t="str">
        <f>INDEX('SNL Portfolio Mapping'!$B:$B,MATCH(C45,'SNL Portfolio Mapping'!$D:$D,0))</f>
        <v>N/A</v>
      </c>
      <c r="E45" s="267">
        <f>INDEX('SNL Table Raw Data'!$C$10:$L$55,MATCH('SHUSA SNL Loans'!$C45,'SNL Table Raw Data'!$A$10:$A$55,0),MATCH('SHUSA SNL Loans'!E$10,'SNL Table Raw Data'!$C$5:$L$5,0))</f>
        <v>79528268</v>
      </c>
      <c r="F45" s="267">
        <f>INDEX('SNL Table Raw Data'!$C$10:$L$55,MATCH('SHUSA SNL Loans'!$C45,'SNL Table Raw Data'!$A$10:$A$55,0),MATCH('SHUSA SNL Loans'!F$10,'SNL Table Raw Data'!$C$5:$L$5,0))</f>
        <v>79528268</v>
      </c>
      <c r="G45" s="267">
        <f>INDEX('SNL Table Raw Data'!$C$10:$L$55,MATCH('SHUSA SNL Loans'!$C45,'SNL Table Raw Data'!$A$10:$A$55,0),MATCH('SHUSA SNL Loans'!G$10,'SNL Table Raw Data'!$C$5:$L$5,0))</f>
        <v>78788083</v>
      </c>
      <c r="H45" s="267">
        <f>INDEX('SNL Table Raw Data'!$C$10:$L$55,MATCH('SHUSA SNL Loans'!$C45,'SNL Table Raw Data'!$A$10:$A$55,0),MATCH('SHUSA SNL Loans'!H$10,'SNL Table Raw Data'!$C$5:$L$5,0))</f>
        <v>78300128</v>
      </c>
      <c r="I45" s="267">
        <f>INDEX('SNL Table Raw Data'!$C$10:$L$55,MATCH('SHUSA SNL Loans'!$C45,'SNL Table Raw Data'!$A$10:$A$55,0),MATCH('SHUSA SNL Loans'!I$10,'SNL Table Raw Data'!$C$5:$L$5,0))</f>
        <v>77388820</v>
      </c>
      <c r="J45" s="267">
        <f>INDEX('SNL Table Raw Data'!$C$10:$L$55,MATCH('SHUSA SNL Loans'!$C45,'SNL Table Raw Data'!$A$10:$A$55,0),MATCH('SHUSA SNL Loans'!J$10,'SNL Table Raw Data'!$C$5:$L$5,0))</f>
        <v>74183996</v>
      </c>
      <c r="K45" s="267">
        <f>INDEX('SNL Table Raw Data'!$C$10:$L$55,MATCH('SHUSA SNL Loans'!$C45,'SNL Table Raw Data'!$A$10:$A$55,0),MATCH('SHUSA SNL Loans'!K$10,'SNL Table Raw Data'!$C$5:$L$5,0))</f>
        <v>72998487</v>
      </c>
      <c r="L45" s="267">
        <f>INDEX('SNL Table Raw Data'!$C$10:$L$55,MATCH('SHUSA SNL Loans'!$C45,'SNL Table Raw Data'!$A$10:$A$55,0),MATCH('SHUSA SNL Loans'!L$10,'SNL Table Raw Data'!$C$5:$L$5,0))</f>
        <v>74502439</v>
      </c>
      <c r="M45" s="267">
        <f>INDEX('SNL Table Raw Data'!$C$10:$L$55,MATCH('SHUSA SNL Loans'!$C45,'SNL Table Raw Data'!$A$10:$A$55,0),MATCH('SHUSA SNL Loans'!M$10,'SNL Table Raw Data'!$C$5:$L$5,0))</f>
        <v>73202484</v>
      </c>
      <c r="N45" s="267">
        <f>INDEX('SNL Table Raw Data'!$C$10:$L$55,MATCH('SHUSA SNL Loans'!$C45,'SNL Table Raw Data'!$A$10:$A$55,0),MATCH('SHUSA SNL Loans'!N$10,'SNL Table Raw Data'!$C$5:$L$5,0))</f>
        <v>49216289</v>
      </c>
    </row>
    <row r="46" spans="3:14">
      <c r="C46" s="239" t="s">
        <v>235</v>
      </c>
      <c r="D46" s="306" t="str">
        <f>INDEX('SNL Portfolio Mapping'!$B:$B,MATCH(C46,'SNL Portfolio Mapping'!$D:$D,0))</f>
        <v>N/A</v>
      </c>
      <c r="E46" s="267">
        <f>INDEX('SNL Table Raw Data'!$C$10:$L$55,MATCH('SHUSA SNL Loans'!$C46,'SNL Table Raw Data'!$A$10:$A$55,0),MATCH('SHUSA SNL Loans'!E$10,'SNL Table Raw Data'!$C$5:$L$5,0))</f>
        <v>3191762</v>
      </c>
      <c r="F46" s="267">
        <f>INDEX('SNL Table Raw Data'!$C$10:$L$55,MATCH('SHUSA SNL Loans'!$C46,'SNL Table Raw Data'!$A$10:$A$55,0),MATCH('SHUSA SNL Loans'!F$10,'SNL Table Raw Data'!$C$5:$L$5,0))</f>
        <v>3191762</v>
      </c>
      <c r="G46" s="267">
        <f>INDEX('SNL Table Raw Data'!$C$10:$L$55,MATCH('SHUSA SNL Loans'!$C46,'SNL Table Raw Data'!$A$10:$A$55,0),MATCH('SHUSA SNL Loans'!G$10,'SNL Table Raw Data'!$C$5:$L$5,0))</f>
        <v>2990708</v>
      </c>
      <c r="H46" s="267">
        <f>INDEX('SNL Table Raw Data'!$C$10:$L$55,MATCH('SHUSA SNL Loans'!$C46,'SNL Table Raw Data'!$A$10:$A$55,0),MATCH('SHUSA SNL Loans'!H$10,'SNL Table Raw Data'!$C$5:$L$5,0))</f>
        <v>1886090</v>
      </c>
      <c r="I46" s="267">
        <f>INDEX('SNL Table Raw Data'!$C$10:$L$55,MATCH('SHUSA SNL Loans'!$C46,'SNL Table Raw Data'!$A$10:$A$55,0),MATCH('SHUSA SNL Loans'!I$10,'SNL Table Raw Data'!$C$5:$L$5,0))</f>
        <v>1361895</v>
      </c>
      <c r="J46" s="267">
        <f>INDEX('SNL Table Raw Data'!$C$10:$L$55,MATCH('SHUSA SNL Loans'!$C46,'SNL Table Raw Data'!$A$10:$A$55,0),MATCH('SHUSA SNL Loans'!J$10,'SNL Table Raw Data'!$C$5:$L$5,0))</f>
        <v>260252</v>
      </c>
      <c r="K46" s="267">
        <f>INDEX('SNL Table Raw Data'!$C$10:$L$55,MATCH('SHUSA SNL Loans'!$C46,'SNL Table Raw Data'!$A$10:$A$55,0),MATCH('SHUSA SNL Loans'!K$10,'SNL Table Raw Data'!$C$5:$L$5,0))</f>
        <v>277058</v>
      </c>
      <c r="L46" s="267">
        <f>INDEX('SNL Table Raw Data'!$C$10:$L$55,MATCH('SHUSA SNL Loans'!$C46,'SNL Table Raw Data'!$A$10:$A$55,0),MATCH('SHUSA SNL Loans'!L$10,'SNL Table Raw Data'!$C$5:$L$5,0))</f>
        <v>290407</v>
      </c>
      <c r="M46" s="267">
        <f>INDEX('SNL Table Raw Data'!$C$10:$L$55,MATCH('SHUSA SNL Loans'!$C46,'SNL Table Raw Data'!$A$10:$A$55,0),MATCH('SHUSA SNL Loans'!M$10,'SNL Table Raw Data'!$C$5:$L$5,0))</f>
        <v>250461</v>
      </c>
      <c r="N46" s="267">
        <f>INDEX('SNL Table Raw Data'!$C$10:$L$55,MATCH('SHUSA SNL Loans'!$C46,'SNL Table Raw Data'!$A$10:$A$55,0),MATCH('SHUSA SNL Loans'!N$10,'SNL Table Raw Data'!$C$5:$L$5,0))</f>
        <v>128949</v>
      </c>
    </row>
    <row r="47" spans="3:14">
      <c r="C47" s="239" t="s">
        <v>236</v>
      </c>
      <c r="D47" s="306" t="str">
        <f>INDEX('SNL Portfolio Mapping'!$B:$B,MATCH(C47,'SNL Portfolio Mapping'!$D:$D,0))</f>
        <v>N/A</v>
      </c>
      <c r="E47" s="267">
        <f>INDEX('SNL Table Raw Data'!$C$10:$L$55,MATCH('SHUSA SNL Loans'!$C47,'SNL Table Raw Data'!$A$10:$A$55,0),MATCH('SHUSA SNL Loans'!E$10,'SNL Table Raw Data'!$C$5:$L$5,0))</f>
        <v>79529256</v>
      </c>
      <c r="F47" s="267">
        <f>INDEX('SNL Table Raw Data'!$C$10:$L$55,MATCH('SHUSA SNL Loans'!$C47,'SNL Table Raw Data'!$A$10:$A$55,0),MATCH('SHUSA SNL Loans'!F$10,'SNL Table Raw Data'!$C$5:$L$5,0))</f>
        <v>79529256</v>
      </c>
      <c r="G47" s="267">
        <f>INDEX('SNL Table Raw Data'!$C$10:$L$55,MATCH('SHUSA SNL Loans'!$C47,'SNL Table Raw Data'!$A$10:$A$55,0),MATCH('SHUSA SNL Loans'!G$10,'SNL Table Raw Data'!$C$5:$L$5,0))</f>
        <v>78709721</v>
      </c>
      <c r="H47" s="267">
        <f>INDEX('SNL Table Raw Data'!$C$10:$L$55,MATCH('SHUSA SNL Loans'!$C47,'SNL Table Raw Data'!$A$10:$A$55,0),MATCH('SHUSA SNL Loans'!H$10,'SNL Table Raw Data'!$C$5:$L$5,0))</f>
        <v>79484496</v>
      </c>
      <c r="I47" s="267">
        <f>INDEX('SNL Table Raw Data'!$C$10:$L$55,MATCH('SHUSA SNL Loans'!$C47,'SNL Table Raw Data'!$A$10:$A$55,0),MATCH('SHUSA SNL Loans'!I$10,'SNL Table Raw Data'!$C$5:$L$5,0))</f>
        <v>78520165</v>
      </c>
      <c r="J47" s="267">
        <f>INDEX('SNL Table Raw Data'!$C$10:$L$55,MATCH('SHUSA SNL Loans'!$C47,'SNL Table Raw Data'!$A$10:$A$55,0),MATCH('SHUSA SNL Loans'!J$10,'SNL Table Raw Data'!$C$5:$L$5,0))</f>
        <v>76032561</v>
      </c>
      <c r="K47" s="267">
        <f>INDEX('SNL Table Raw Data'!$C$10:$L$55,MATCH('SHUSA SNL Loans'!$C47,'SNL Table Raw Data'!$A$10:$A$55,0),MATCH('SHUSA SNL Loans'!K$10,'SNL Table Raw Data'!$C$5:$L$5,0))</f>
        <v>74526818</v>
      </c>
      <c r="L47" s="267">
        <f>INDEX('SNL Table Raw Data'!$C$10:$L$55,MATCH('SHUSA SNL Loans'!$C47,'SNL Table Raw Data'!$A$10:$A$55,0),MATCH('SHUSA SNL Loans'!L$10,'SNL Table Raw Data'!$C$5:$L$5,0))</f>
        <v>75637888</v>
      </c>
      <c r="M47" s="267">
        <f>INDEX('SNL Table Raw Data'!$C$10:$L$55,MATCH('SHUSA SNL Loans'!$C47,'SNL Table Raw Data'!$A$10:$A$55,0),MATCH('SHUSA SNL Loans'!M$10,'SNL Table Raw Data'!$C$5:$L$5,0))</f>
        <v>74062615</v>
      </c>
      <c r="N47" s="267">
        <f>INDEX('SNL Table Raw Data'!$C$10:$L$55,MATCH('SHUSA SNL Loans'!$C47,'SNL Table Raw Data'!$A$10:$A$55,0),MATCH('SHUSA SNL Loans'!N$10,'SNL Table Raw Data'!$C$5:$L$5,0))</f>
        <v>49921677</v>
      </c>
    </row>
    <row r="48" spans="3:14">
      <c r="C48" s="239" t="s">
        <v>237</v>
      </c>
      <c r="D48" s="306" t="str">
        <f>INDEX('SNL Portfolio Mapping'!$B:$B,MATCH(C48,'SNL Portfolio Mapping'!$D:$D,0))</f>
        <v>N/A</v>
      </c>
      <c r="E48" s="267">
        <f>INDEX('SNL Table Raw Data'!$C$10:$L$55,MATCH('SHUSA SNL Loans'!$C48,'SNL Table Raw Data'!$A$10:$A$55,0),MATCH('SHUSA SNL Loans'!E$10,'SNL Table Raw Data'!$C$5:$L$5,0))</f>
        <v>76336506</v>
      </c>
      <c r="F48" s="267">
        <f>INDEX('SNL Table Raw Data'!$C$10:$L$55,MATCH('SHUSA SNL Loans'!$C48,'SNL Table Raw Data'!$A$10:$A$55,0),MATCH('SHUSA SNL Loans'!F$10,'SNL Table Raw Data'!$C$5:$L$5,0))</f>
        <v>76336506</v>
      </c>
      <c r="G48" s="267">
        <f>INDEX('SNL Table Raw Data'!$C$10:$L$55,MATCH('SHUSA SNL Loans'!$C48,'SNL Table Raw Data'!$A$10:$A$55,0),MATCH('SHUSA SNL Loans'!G$10,'SNL Table Raw Data'!$C$5:$L$5,0))</f>
        <v>75797375</v>
      </c>
      <c r="H48" s="267">
        <f>INDEX('SNL Table Raw Data'!$C$10:$L$55,MATCH('SHUSA SNL Loans'!$C48,'SNL Table Raw Data'!$A$10:$A$55,0),MATCH('SHUSA SNL Loans'!H$10,'SNL Table Raw Data'!$C$5:$L$5,0))</f>
        <v>76414038</v>
      </c>
      <c r="I48" s="267">
        <f>INDEX('SNL Table Raw Data'!$C$10:$L$55,MATCH('SHUSA SNL Loans'!$C48,'SNL Table Raw Data'!$A$10:$A$55,0),MATCH('SHUSA SNL Loans'!I$10,'SNL Table Raw Data'!$C$5:$L$5,0))</f>
        <v>76026925</v>
      </c>
      <c r="J48" s="267">
        <f>INDEX('SNL Table Raw Data'!$C$10:$L$55,MATCH('SHUSA SNL Loans'!$C48,'SNL Table Raw Data'!$A$10:$A$55,0),MATCH('SHUSA SNL Loans'!J$10,'SNL Table Raw Data'!$C$5:$L$5,0))</f>
        <v>73923744</v>
      </c>
      <c r="K48" s="267">
        <f>INDEX('SNL Table Raw Data'!$C$10:$L$55,MATCH('SHUSA SNL Loans'!$C48,'SNL Table Raw Data'!$A$10:$A$55,0),MATCH('SHUSA SNL Loans'!K$10,'SNL Table Raw Data'!$C$5:$L$5,0))</f>
        <v>72721429</v>
      </c>
      <c r="L48" s="267">
        <f>INDEX('SNL Table Raw Data'!$C$10:$L$55,MATCH('SHUSA SNL Loans'!$C48,'SNL Table Raw Data'!$A$10:$A$55,0),MATCH('SHUSA SNL Loans'!L$10,'SNL Table Raw Data'!$C$5:$L$5,0))</f>
        <v>74212032</v>
      </c>
      <c r="M48" s="267">
        <f>INDEX('SNL Table Raw Data'!$C$10:$L$55,MATCH('SHUSA SNL Loans'!$C48,'SNL Table Raw Data'!$A$10:$A$55,0),MATCH('SHUSA SNL Loans'!M$10,'SNL Table Raw Data'!$C$5:$L$5,0))</f>
        <v>72952023</v>
      </c>
      <c r="N48" s="267">
        <f>INDEX('SNL Table Raw Data'!$C$10:$L$55,MATCH('SHUSA SNL Loans'!$C48,'SNL Table Raw Data'!$A$10:$A$55,0),MATCH('SHUSA SNL Loans'!N$10,'SNL Table Raw Data'!$C$5:$L$5,0))</f>
        <v>49087340</v>
      </c>
    </row>
    <row r="49" spans="5:11">
      <c r="E49" s="240"/>
      <c r="F49" s="249"/>
      <c r="K49" s="240"/>
    </row>
    <row r="93" spans="5:11">
      <c r="E93" s="240"/>
      <c r="F93" s="249"/>
      <c r="K93" s="240"/>
    </row>
    <row r="94" spans="5:11">
      <c r="E94" s="240"/>
      <c r="F94" s="249"/>
      <c r="K94" s="240"/>
    </row>
    <row r="95" spans="5:11">
      <c r="E95" s="240"/>
      <c r="F95" s="249"/>
      <c r="K95" s="240"/>
    </row>
    <row r="96" spans="5:11">
      <c r="E96" s="240"/>
      <c r="F96" s="249"/>
      <c r="K96" s="240"/>
    </row>
    <row r="97" spans="5:11">
      <c r="E97" s="240"/>
      <c r="F97" s="249"/>
      <c r="K97" s="240"/>
    </row>
    <row r="98" spans="5:11">
      <c r="E98" s="240"/>
      <c r="F98" s="249"/>
      <c r="K98" s="240"/>
    </row>
    <row r="99" spans="5:11">
      <c r="E99" s="240"/>
      <c r="F99" s="249"/>
      <c r="K99" s="240"/>
    </row>
    <row r="100" spans="5:11">
      <c r="E100" s="240"/>
      <c r="F100" s="249"/>
      <c r="K100" s="240"/>
    </row>
    <row r="101" spans="5:11">
      <c r="E101" s="240"/>
      <c r="F101" s="249"/>
      <c r="K101" s="240"/>
    </row>
    <row r="102" spans="5:11">
      <c r="E102" s="240"/>
      <c r="F102" s="249"/>
      <c r="K102" s="240"/>
    </row>
    <row r="103" spans="5:11">
      <c r="E103" s="240"/>
      <c r="F103" s="249"/>
      <c r="K103" s="240"/>
    </row>
    <row r="104" spans="5:11">
      <c r="E104" s="240"/>
      <c r="F104" s="249"/>
      <c r="K104" s="240"/>
    </row>
    <row r="105" spans="5:11">
      <c r="E105" s="240"/>
      <c r="F105" s="249"/>
      <c r="K105" s="240"/>
    </row>
    <row r="106" spans="5:11">
      <c r="E106" s="240"/>
      <c r="F106" s="249"/>
      <c r="K106" s="240"/>
    </row>
    <row r="107" spans="5:11">
      <c r="E107" s="240"/>
      <c r="F107" s="249"/>
      <c r="K107" s="240"/>
    </row>
    <row r="108" spans="5:11">
      <c r="E108" s="240"/>
      <c r="F108" s="249"/>
      <c r="K108" s="240"/>
    </row>
    <row r="109" spans="5:11">
      <c r="E109" s="240"/>
      <c r="F109" s="249"/>
      <c r="K109" s="240"/>
    </row>
    <row r="110" spans="5:11">
      <c r="E110" s="240"/>
      <c r="F110" s="249"/>
      <c r="K110" s="240"/>
    </row>
    <row r="111" spans="5:11">
      <c r="E111" s="240"/>
      <c r="F111" s="249"/>
      <c r="K111" s="240"/>
    </row>
    <row r="112" spans="5:11">
      <c r="E112" s="240"/>
      <c r="F112" s="249"/>
      <c r="K112" s="240"/>
    </row>
    <row r="113" spans="5:11">
      <c r="E113" s="240"/>
      <c r="F113" s="249"/>
      <c r="K113" s="240"/>
    </row>
    <row r="114" spans="5:11">
      <c r="E114" s="240"/>
      <c r="F114" s="249"/>
      <c r="K114" s="240"/>
    </row>
    <row r="115" spans="5:11">
      <c r="E115" s="240"/>
      <c r="F115" s="249"/>
      <c r="K115" s="240"/>
    </row>
    <row r="116" spans="5:11">
      <c r="E116" s="240"/>
      <c r="F116" s="249"/>
      <c r="K116" s="240"/>
    </row>
    <row r="117" spans="5:11">
      <c r="E117" s="240"/>
      <c r="F117" s="249"/>
      <c r="K117" s="240"/>
    </row>
    <row r="118" spans="5:11">
      <c r="E118" s="240"/>
      <c r="F118" s="249"/>
      <c r="K118" s="240"/>
    </row>
    <row r="119" spans="5:11">
      <c r="E119" s="240"/>
      <c r="F119" s="249"/>
      <c r="K119" s="240"/>
    </row>
    <row r="120" spans="5:11">
      <c r="E120" s="240"/>
      <c r="F120" s="249"/>
      <c r="K120" s="240"/>
    </row>
    <row r="121" spans="5:11">
      <c r="E121" s="240"/>
      <c r="F121" s="249"/>
      <c r="K121" s="240"/>
    </row>
    <row r="122" spans="5:11">
      <c r="E122" s="240"/>
      <c r="F122" s="249"/>
      <c r="K122" s="240"/>
    </row>
    <row r="123" spans="5:11">
      <c r="E123" s="240"/>
      <c r="F123" s="249"/>
      <c r="K123" s="240"/>
    </row>
    <row r="124" spans="5:11">
      <c r="E124" s="240"/>
      <c r="F124" s="249"/>
      <c r="K124" s="240"/>
    </row>
    <row r="125" spans="5:11">
      <c r="E125" s="240"/>
      <c r="F125" s="249"/>
      <c r="K125" s="240"/>
    </row>
    <row r="126" spans="5:11">
      <c r="E126" s="240"/>
      <c r="F126" s="249"/>
      <c r="K126" s="240"/>
    </row>
    <row r="127" spans="5:11">
      <c r="E127" s="240"/>
      <c r="F127" s="249"/>
      <c r="K127" s="240"/>
    </row>
    <row r="128" spans="5:11">
      <c r="E128" s="240"/>
      <c r="F128" s="249"/>
      <c r="K128" s="240"/>
    </row>
    <row r="129" spans="5:11">
      <c r="E129" s="240"/>
      <c r="F129" s="249"/>
      <c r="K129" s="240"/>
    </row>
    <row r="130" spans="5:11">
      <c r="E130" s="240"/>
      <c r="F130" s="249"/>
      <c r="K130" s="240"/>
    </row>
    <row r="131" spans="5:11">
      <c r="E131" s="240"/>
      <c r="F131" s="249"/>
      <c r="K131" s="240"/>
    </row>
    <row r="132" spans="5:11">
      <c r="E132" s="240"/>
      <c r="F132" s="249"/>
      <c r="K132" s="240"/>
    </row>
    <row r="133" spans="5:11">
      <c r="E133" s="240"/>
      <c r="F133" s="249"/>
      <c r="K133" s="240"/>
    </row>
    <row r="134" spans="5:11">
      <c r="E134" s="240"/>
      <c r="F134" s="249"/>
      <c r="K134" s="240"/>
    </row>
    <row r="135" spans="5:11">
      <c r="E135" s="240"/>
      <c r="F135" s="249"/>
      <c r="K135" s="240"/>
    </row>
    <row r="136" spans="5:11">
      <c r="E136" s="240"/>
      <c r="F136" s="249"/>
      <c r="K136" s="240"/>
    </row>
    <row r="137" spans="5:11">
      <c r="E137" s="240"/>
      <c r="F137" s="249"/>
      <c r="K137" s="240"/>
    </row>
    <row r="138" spans="5:11">
      <c r="E138" s="240"/>
      <c r="F138" s="249"/>
      <c r="K138" s="240"/>
    </row>
    <row r="139" spans="5:11">
      <c r="E139" s="240"/>
      <c r="F139" s="249"/>
      <c r="K139" s="240"/>
    </row>
    <row r="140" spans="5:11">
      <c r="E140" s="240"/>
      <c r="F140" s="249"/>
      <c r="K140" s="240"/>
    </row>
    <row r="141" spans="5:11">
      <c r="E141" s="240"/>
      <c r="F141" s="249"/>
      <c r="K141" s="240"/>
    </row>
    <row r="142" spans="5:11">
      <c r="E142" s="240"/>
      <c r="F142" s="249"/>
      <c r="K142" s="240"/>
    </row>
    <row r="143" spans="5:11">
      <c r="E143" s="240"/>
      <c r="F143" s="249"/>
      <c r="K143" s="240"/>
    </row>
    <row r="144" spans="5:11">
      <c r="E144" s="240"/>
      <c r="F144" s="249"/>
      <c r="K144" s="240"/>
    </row>
    <row r="145" spans="5:11">
      <c r="E145" s="240"/>
      <c r="F145" s="249"/>
      <c r="K145" s="240"/>
    </row>
    <row r="146" spans="5:11">
      <c r="E146" s="240"/>
      <c r="F146" s="249"/>
      <c r="K146" s="240"/>
    </row>
    <row r="147" spans="5:11">
      <c r="E147" s="240"/>
      <c r="F147" s="249"/>
      <c r="K147" s="240"/>
    </row>
    <row r="148" spans="5:11">
      <c r="E148" s="240"/>
      <c r="F148" s="249"/>
      <c r="K148" s="240"/>
    </row>
    <row r="149" spans="5:11">
      <c r="E149" s="240"/>
      <c r="F149" s="249"/>
      <c r="K149" s="240"/>
    </row>
    <row r="150" spans="5:11">
      <c r="E150" s="240"/>
      <c r="F150" s="249"/>
      <c r="K150" s="240"/>
    </row>
    <row r="151" spans="5:11">
      <c r="E151" s="240"/>
      <c r="F151" s="249"/>
      <c r="K151" s="240"/>
    </row>
    <row r="152" spans="5:11">
      <c r="E152" s="240"/>
      <c r="F152" s="249"/>
      <c r="K152" s="240"/>
    </row>
    <row r="153" spans="5:11">
      <c r="E153" s="240"/>
      <c r="F153" s="249"/>
      <c r="K153" s="240"/>
    </row>
    <row r="154" spans="5:11">
      <c r="E154" s="240"/>
      <c r="F154" s="249"/>
      <c r="K154" s="240"/>
    </row>
    <row r="155" spans="5:11">
      <c r="E155" s="240"/>
      <c r="F155" s="249"/>
      <c r="K155" s="240"/>
    </row>
    <row r="156" spans="5:11">
      <c r="E156" s="240"/>
      <c r="F156" s="249"/>
      <c r="K156" s="240"/>
    </row>
    <row r="157" spans="5:11">
      <c r="E157" s="240"/>
      <c r="F157" s="249"/>
      <c r="K157" s="240"/>
    </row>
    <row r="158" spans="5:11">
      <c r="E158" s="240"/>
      <c r="F158" s="249"/>
      <c r="K158" s="240"/>
    </row>
    <row r="159" spans="5:11">
      <c r="E159" s="240"/>
      <c r="F159" s="249"/>
      <c r="K159" s="240"/>
    </row>
    <row r="160" spans="5:11">
      <c r="E160" s="240"/>
      <c r="F160" s="249"/>
      <c r="K160" s="240"/>
    </row>
    <row r="161" spans="5:11">
      <c r="E161" s="240"/>
      <c r="F161" s="249"/>
      <c r="K161" s="240"/>
    </row>
    <row r="162" spans="5:11">
      <c r="E162" s="240"/>
      <c r="F162" s="249"/>
      <c r="K162" s="240"/>
    </row>
    <row r="163" spans="5:11">
      <c r="E163" s="240"/>
      <c r="F163" s="249"/>
      <c r="K163" s="240"/>
    </row>
    <row r="164" spans="5:11">
      <c r="E164" s="240"/>
      <c r="F164" s="249"/>
      <c r="K164" s="240"/>
    </row>
    <row r="165" spans="5:11">
      <c r="E165" s="240"/>
      <c r="F165" s="249"/>
      <c r="K165" s="240"/>
    </row>
    <row r="166" spans="5:11">
      <c r="E166" s="240"/>
      <c r="F166" s="249"/>
      <c r="K166" s="240"/>
    </row>
    <row r="167" spans="5:11">
      <c r="E167" s="240"/>
      <c r="F167" s="249"/>
      <c r="K167" s="240"/>
    </row>
    <row r="168" spans="5:11">
      <c r="E168" s="240"/>
      <c r="F168" s="249"/>
      <c r="K168" s="240"/>
    </row>
    <row r="169" spans="5:11">
      <c r="E169" s="240"/>
      <c r="F169" s="249"/>
      <c r="K169" s="240"/>
    </row>
    <row r="170" spans="5:11">
      <c r="E170" s="240"/>
      <c r="F170" s="249"/>
      <c r="K170" s="240"/>
    </row>
    <row r="171" spans="5:11">
      <c r="E171" s="240"/>
      <c r="F171" s="249"/>
      <c r="K171" s="240"/>
    </row>
    <row r="172" spans="5:11">
      <c r="E172" s="240"/>
      <c r="F172" s="249"/>
      <c r="K172" s="240"/>
    </row>
    <row r="173" spans="5:11">
      <c r="E173" s="240"/>
      <c r="F173" s="249"/>
      <c r="K173" s="240"/>
    </row>
    <row r="174" spans="5:11">
      <c r="E174" s="240"/>
      <c r="F174" s="249"/>
      <c r="K174" s="240"/>
    </row>
    <row r="175" spans="5:11">
      <c r="E175" s="240"/>
      <c r="F175" s="249"/>
      <c r="K175" s="240"/>
    </row>
    <row r="176" spans="5:11">
      <c r="E176" s="240"/>
      <c r="F176" s="249"/>
      <c r="K176" s="240"/>
    </row>
    <row r="177" spans="5:11">
      <c r="E177" s="240"/>
      <c r="F177" s="249"/>
      <c r="K177" s="240"/>
    </row>
    <row r="178" spans="5:11">
      <c r="E178" s="240"/>
      <c r="F178" s="249"/>
      <c r="K178" s="240"/>
    </row>
    <row r="179" spans="5:11">
      <c r="E179" s="240"/>
      <c r="F179" s="249"/>
      <c r="K179" s="240"/>
    </row>
    <row r="180" spans="5:11">
      <c r="E180" s="240"/>
      <c r="F180" s="249"/>
      <c r="K180" s="240"/>
    </row>
    <row r="181" spans="5:11">
      <c r="E181" s="240"/>
      <c r="F181" s="249"/>
      <c r="K181" s="240"/>
    </row>
    <row r="182" spans="5:11">
      <c r="E182" s="240"/>
      <c r="F182" s="249"/>
      <c r="K182" s="240"/>
    </row>
    <row r="183" spans="5:11">
      <c r="E183" s="240"/>
      <c r="F183" s="249"/>
      <c r="K183" s="240"/>
    </row>
    <row r="184" spans="5:11">
      <c r="E184" s="240"/>
      <c r="F184" s="249"/>
      <c r="K184" s="240"/>
    </row>
    <row r="185" spans="5:11">
      <c r="E185" s="240"/>
      <c r="F185" s="249"/>
      <c r="K185" s="240"/>
    </row>
    <row r="186" spans="5:11">
      <c r="E186" s="240"/>
      <c r="F186" s="249"/>
      <c r="K186" s="240"/>
    </row>
    <row r="187" spans="5:11">
      <c r="E187" s="240"/>
      <c r="F187" s="249"/>
      <c r="K187" s="240"/>
    </row>
    <row r="188" spans="5:11">
      <c r="E188" s="240"/>
      <c r="F188" s="249"/>
      <c r="K188" s="240"/>
    </row>
    <row r="189" spans="5:11">
      <c r="E189" s="240"/>
      <c r="F189" s="249"/>
      <c r="K189" s="240"/>
    </row>
    <row r="190" spans="5:11">
      <c r="E190" s="240"/>
      <c r="F190" s="249"/>
      <c r="K190" s="240"/>
    </row>
    <row r="191" spans="5:11">
      <c r="E191" s="240"/>
      <c r="F191" s="249"/>
      <c r="K191" s="240"/>
    </row>
    <row r="192" spans="5:11">
      <c r="E192" s="240"/>
      <c r="F192" s="249"/>
      <c r="K192" s="240"/>
    </row>
    <row r="193" spans="5:11">
      <c r="E193" s="240"/>
      <c r="F193" s="249"/>
      <c r="K193" s="240"/>
    </row>
    <row r="194" spans="5:11">
      <c r="E194" s="240"/>
      <c r="F194" s="249"/>
      <c r="K194" s="240"/>
    </row>
    <row r="195" spans="5:11">
      <c r="E195" s="240"/>
      <c r="F195" s="249"/>
      <c r="K195" s="240"/>
    </row>
    <row r="196" spans="5:11">
      <c r="E196" s="240"/>
      <c r="F196" s="249"/>
      <c r="K196" s="240"/>
    </row>
    <row r="197" spans="5:11">
      <c r="E197" s="240"/>
      <c r="F197" s="249"/>
      <c r="K197" s="240"/>
    </row>
    <row r="198" spans="5:11">
      <c r="E198" s="240"/>
      <c r="F198" s="249"/>
      <c r="K198" s="240"/>
    </row>
    <row r="199" spans="5:11">
      <c r="E199" s="240"/>
      <c r="F199" s="249"/>
      <c r="K199" s="240"/>
    </row>
    <row r="200" spans="5:11">
      <c r="E200" s="240"/>
      <c r="F200" s="249"/>
      <c r="K200" s="240"/>
    </row>
    <row r="201" spans="5:11">
      <c r="E201" s="240"/>
      <c r="F201" s="249"/>
      <c r="K201" s="240"/>
    </row>
    <row r="202" spans="5:11">
      <c r="E202" s="240"/>
      <c r="F202" s="249"/>
      <c r="K202" s="240"/>
    </row>
    <row r="203" spans="5:11">
      <c r="E203" s="240"/>
      <c r="F203" s="249"/>
      <c r="K203" s="240"/>
    </row>
    <row r="204" spans="5:11">
      <c r="E204" s="240"/>
      <c r="F204" s="249"/>
      <c r="K204" s="240"/>
    </row>
    <row r="205" spans="5:11">
      <c r="E205" s="240"/>
      <c r="F205" s="249"/>
      <c r="K205" s="240"/>
    </row>
    <row r="206" spans="5:11">
      <c r="E206" s="240"/>
      <c r="F206" s="249"/>
      <c r="K206" s="240"/>
    </row>
    <row r="207" spans="5:11">
      <c r="E207" s="240"/>
      <c r="F207" s="249"/>
      <c r="K207" s="240"/>
    </row>
    <row r="208" spans="5:11">
      <c r="E208" s="240"/>
      <c r="F208" s="249"/>
      <c r="K208" s="240"/>
    </row>
    <row r="209" spans="5:11">
      <c r="E209" s="240"/>
      <c r="F209" s="249"/>
      <c r="K209" s="240"/>
    </row>
    <row r="210" spans="5:11">
      <c r="E210" s="240"/>
      <c r="F210" s="249"/>
      <c r="K210" s="240"/>
    </row>
    <row r="211" spans="5:11">
      <c r="E211" s="240"/>
      <c r="F211" s="249"/>
      <c r="K211" s="240"/>
    </row>
    <row r="212" spans="5:11">
      <c r="E212" s="240"/>
      <c r="F212" s="249"/>
      <c r="K212" s="240"/>
    </row>
    <row r="213" spans="5:11">
      <c r="E213" s="240"/>
      <c r="F213" s="249"/>
      <c r="K213" s="240"/>
    </row>
    <row r="214" spans="5:11">
      <c r="E214" s="240"/>
      <c r="F214" s="249"/>
      <c r="K214" s="240"/>
    </row>
    <row r="215" spans="5:11">
      <c r="E215" s="240"/>
      <c r="F215" s="249"/>
      <c r="K215" s="240"/>
    </row>
    <row r="216" spans="5:11">
      <c r="E216" s="240"/>
      <c r="F216" s="249"/>
      <c r="K216" s="240"/>
    </row>
    <row r="217" spans="5:11">
      <c r="E217" s="240"/>
      <c r="F217" s="249"/>
      <c r="K217" s="240"/>
    </row>
    <row r="218" spans="5:11">
      <c r="E218" s="240"/>
      <c r="F218" s="249"/>
      <c r="K218" s="240"/>
    </row>
    <row r="219" spans="5:11">
      <c r="E219" s="240"/>
      <c r="F219" s="249"/>
      <c r="K219" s="240"/>
    </row>
    <row r="220" spans="5:11">
      <c r="E220" s="240"/>
      <c r="F220" s="249"/>
      <c r="K220" s="240"/>
    </row>
    <row r="221" spans="5:11">
      <c r="E221" s="240"/>
      <c r="F221" s="249"/>
      <c r="K221" s="240"/>
    </row>
    <row r="222" spans="5:11">
      <c r="E222" s="240"/>
      <c r="F222" s="249"/>
      <c r="K222" s="240"/>
    </row>
    <row r="223" spans="5:11">
      <c r="E223" s="240"/>
      <c r="F223" s="249"/>
      <c r="K223" s="240"/>
    </row>
    <row r="224" spans="5:11">
      <c r="E224" s="240"/>
      <c r="F224" s="249"/>
      <c r="K224" s="240"/>
    </row>
    <row r="225" spans="5:11">
      <c r="E225" s="240"/>
      <c r="F225" s="249"/>
      <c r="K225" s="240"/>
    </row>
    <row r="226" spans="5:11">
      <c r="E226" s="240"/>
      <c r="F226" s="249"/>
      <c r="K226" s="240"/>
    </row>
    <row r="227" spans="5:11">
      <c r="E227" s="240"/>
      <c r="F227" s="249"/>
      <c r="K227" s="240"/>
    </row>
    <row r="228" spans="5:11">
      <c r="E228" s="240"/>
      <c r="F228" s="249"/>
      <c r="K228" s="240"/>
    </row>
    <row r="229" spans="5:11">
      <c r="E229" s="240"/>
      <c r="F229" s="249"/>
      <c r="K229" s="240"/>
    </row>
    <row r="230" spans="5:11">
      <c r="E230" s="240"/>
      <c r="F230" s="249"/>
      <c r="K230" s="240"/>
    </row>
    <row r="231" spans="5:11">
      <c r="E231" s="240"/>
      <c r="F231" s="249"/>
      <c r="K231" s="240"/>
    </row>
    <row r="232" spans="5:11">
      <c r="E232" s="240"/>
      <c r="F232" s="249"/>
      <c r="K232" s="240"/>
    </row>
    <row r="233" spans="5:11">
      <c r="E233" s="240"/>
      <c r="F233" s="249"/>
      <c r="K233" s="240"/>
    </row>
    <row r="234" spans="5:11">
      <c r="E234" s="240"/>
      <c r="F234" s="249"/>
      <c r="K234" s="240"/>
    </row>
    <row r="235" spans="5:11">
      <c r="E235" s="240"/>
      <c r="F235" s="249"/>
      <c r="K235" s="240"/>
    </row>
    <row r="236" spans="5:11">
      <c r="E236" s="240"/>
      <c r="F236" s="249"/>
      <c r="K236" s="240"/>
    </row>
    <row r="237" spans="5:11">
      <c r="E237" s="240"/>
      <c r="F237" s="249"/>
      <c r="K237" s="240"/>
    </row>
    <row r="238" spans="5:11">
      <c r="E238" s="240"/>
      <c r="F238" s="249"/>
      <c r="K238" s="240"/>
    </row>
    <row r="239" spans="5:11">
      <c r="E239" s="240"/>
      <c r="F239" s="249"/>
      <c r="K239" s="240"/>
    </row>
    <row r="240" spans="5:11">
      <c r="E240" s="240"/>
      <c r="F240" s="249"/>
      <c r="K240" s="240"/>
    </row>
    <row r="241" spans="5:11">
      <c r="E241" s="240"/>
      <c r="F241" s="249"/>
      <c r="K241" s="240"/>
    </row>
    <row r="242" spans="5:11">
      <c r="E242" s="240"/>
      <c r="F242" s="249"/>
      <c r="K242" s="240"/>
    </row>
    <row r="243" spans="5:11">
      <c r="E243" s="240"/>
      <c r="F243" s="249"/>
      <c r="K243" s="240"/>
    </row>
    <row r="244" spans="5:11">
      <c r="E244" s="240"/>
      <c r="F244" s="249"/>
      <c r="K244" s="240"/>
    </row>
    <row r="245" spans="5:11">
      <c r="E245" s="240"/>
      <c r="F245" s="249"/>
      <c r="K245" s="240"/>
    </row>
    <row r="246" spans="5:11">
      <c r="E246" s="240"/>
      <c r="F246" s="249"/>
      <c r="K246" s="240"/>
    </row>
    <row r="247" spans="5:11">
      <c r="E247" s="240"/>
      <c r="F247" s="249"/>
      <c r="K247" s="240"/>
    </row>
    <row r="248" spans="5:11">
      <c r="E248" s="240"/>
      <c r="F248" s="249"/>
      <c r="K248" s="240"/>
    </row>
    <row r="249" spans="5:11">
      <c r="E249" s="240"/>
      <c r="F249" s="249"/>
      <c r="K249" s="240"/>
    </row>
    <row r="250" spans="5:11">
      <c r="E250" s="240"/>
      <c r="F250" s="249"/>
      <c r="K250" s="240"/>
    </row>
    <row r="251" spans="5:11">
      <c r="E251" s="240"/>
      <c r="F251" s="249"/>
      <c r="K251" s="240"/>
    </row>
    <row r="252" spans="5:11">
      <c r="E252" s="240"/>
      <c r="F252" s="249"/>
      <c r="K252" s="240"/>
    </row>
    <row r="253" spans="5:11">
      <c r="E253" s="240"/>
      <c r="F253" s="249"/>
      <c r="K253" s="240"/>
    </row>
    <row r="254" spans="5:11">
      <c r="E254" s="240"/>
      <c r="F254" s="249"/>
      <c r="K254" s="240"/>
    </row>
    <row r="255" spans="5:11">
      <c r="E255" s="240"/>
      <c r="F255" s="249"/>
      <c r="K255" s="240"/>
    </row>
    <row r="256" spans="5:11">
      <c r="E256" s="240"/>
      <c r="F256" s="249"/>
      <c r="K256" s="240"/>
    </row>
    <row r="257" spans="5:11">
      <c r="E257" s="240"/>
      <c r="F257" s="249"/>
      <c r="K257" s="240"/>
    </row>
    <row r="258" spans="5:11">
      <c r="E258" s="240"/>
      <c r="F258" s="249"/>
      <c r="K258" s="240"/>
    </row>
    <row r="259" spans="5:11">
      <c r="E259" s="240"/>
      <c r="F259" s="249"/>
      <c r="K259" s="240"/>
    </row>
    <row r="260" spans="5:11">
      <c r="E260" s="240"/>
      <c r="F260" s="249"/>
      <c r="K260" s="240"/>
    </row>
    <row r="261" spans="5:11">
      <c r="E261" s="240"/>
      <c r="F261" s="249"/>
      <c r="K261" s="240"/>
    </row>
    <row r="262" spans="5:11">
      <c r="E262" s="240"/>
      <c r="F262" s="249"/>
      <c r="K262" s="240"/>
    </row>
    <row r="263" spans="5:11">
      <c r="E263" s="240"/>
      <c r="F263" s="249"/>
      <c r="K263" s="240"/>
    </row>
    <row r="264" spans="5:11">
      <c r="E264" s="240"/>
      <c r="F264" s="249"/>
      <c r="K264" s="240"/>
    </row>
    <row r="265" spans="5:11">
      <c r="E265" s="240"/>
      <c r="F265" s="249"/>
      <c r="K265" s="240"/>
    </row>
    <row r="266" spans="5:11">
      <c r="E266" s="240"/>
      <c r="F266" s="249"/>
      <c r="K266" s="240"/>
    </row>
    <row r="267" spans="5:11">
      <c r="E267" s="240"/>
      <c r="F267" s="249"/>
      <c r="K267" s="240"/>
    </row>
    <row r="268" spans="5:11">
      <c r="E268" s="240"/>
      <c r="F268" s="249"/>
      <c r="K268" s="240"/>
    </row>
    <row r="269" spans="5:11">
      <c r="E269" s="240"/>
      <c r="F269" s="249"/>
      <c r="K269" s="240"/>
    </row>
    <row r="270" spans="5:11">
      <c r="E270" s="240"/>
      <c r="F270" s="249"/>
      <c r="K270" s="240"/>
    </row>
    <row r="271" spans="5:11">
      <c r="E271" s="240"/>
      <c r="F271" s="249"/>
      <c r="K271" s="240"/>
    </row>
    <row r="272" spans="5:11">
      <c r="E272" s="240"/>
      <c r="F272" s="249"/>
      <c r="K272" s="240"/>
    </row>
    <row r="273" spans="5:11">
      <c r="E273" s="240"/>
      <c r="F273" s="249"/>
      <c r="K273" s="240"/>
    </row>
    <row r="274" spans="5:11">
      <c r="E274" s="240"/>
      <c r="F274" s="249"/>
      <c r="K274" s="240"/>
    </row>
    <row r="275" spans="5:11">
      <c r="E275" s="240"/>
      <c r="F275" s="249"/>
      <c r="K275" s="240"/>
    </row>
    <row r="276" spans="5:11">
      <c r="E276" s="240"/>
      <c r="F276" s="249"/>
      <c r="K276" s="240"/>
    </row>
    <row r="277" spans="5:11">
      <c r="E277" s="240"/>
      <c r="F277" s="249"/>
      <c r="K277" s="240"/>
    </row>
    <row r="278" spans="5:11">
      <c r="E278" s="240"/>
      <c r="F278" s="249"/>
      <c r="K278" s="240"/>
    </row>
    <row r="279" spans="5:11">
      <c r="E279" s="240"/>
      <c r="F279" s="249"/>
      <c r="K279" s="240"/>
    </row>
    <row r="280" spans="5:11">
      <c r="E280" s="240"/>
      <c r="F280" s="249"/>
      <c r="K280" s="240"/>
    </row>
    <row r="281" spans="5:11">
      <c r="E281" s="240"/>
      <c r="F281" s="249"/>
      <c r="K281" s="240"/>
    </row>
    <row r="282" spans="5:11">
      <c r="E282" s="240"/>
      <c r="F282" s="249"/>
      <c r="K282" s="240"/>
    </row>
    <row r="283" spans="5:11">
      <c r="E283" s="240"/>
      <c r="F283" s="249"/>
      <c r="K283" s="240"/>
    </row>
    <row r="284" spans="5:11">
      <c r="E284" s="240"/>
      <c r="F284" s="249"/>
      <c r="K284" s="240"/>
    </row>
    <row r="285" spans="5:11">
      <c r="E285" s="240"/>
      <c r="F285" s="249"/>
      <c r="K285" s="240"/>
    </row>
    <row r="286" spans="5:11">
      <c r="E286" s="240"/>
      <c r="F286" s="249"/>
      <c r="K286" s="240"/>
    </row>
    <row r="287" spans="5:11">
      <c r="E287" s="240"/>
      <c r="F287" s="249"/>
      <c r="K287" s="240"/>
    </row>
    <row r="288" spans="5:11">
      <c r="E288" s="240"/>
      <c r="F288" s="249"/>
      <c r="K288" s="240"/>
    </row>
    <row r="289" spans="5:11">
      <c r="E289" s="240"/>
      <c r="F289" s="249"/>
      <c r="K289" s="240"/>
    </row>
    <row r="290" spans="5:11">
      <c r="E290" s="240"/>
      <c r="F290" s="249"/>
      <c r="K290" s="240"/>
    </row>
    <row r="291" spans="5:11">
      <c r="E291" s="240"/>
      <c r="F291" s="249"/>
      <c r="K291" s="240"/>
    </row>
    <row r="292" spans="5:11">
      <c r="E292" s="240"/>
      <c r="F292" s="249"/>
      <c r="K292" s="240"/>
    </row>
    <row r="293" spans="5:11">
      <c r="E293" s="240"/>
      <c r="F293" s="249"/>
      <c r="K293" s="240"/>
    </row>
    <row r="294" spans="5:11">
      <c r="E294" s="240"/>
      <c r="F294" s="249"/>
      <c r="K294" s="240"/>
    </row>
    <row r="295" spans="5:11">
      <c r="E295" s="240"/>
      <c r="F295" s="249"/>
      <c r="K295" s="240"/>
    </row>
    <row r="296" spans="5:11">
      <c r="E296" s="240"/>
      <c r="F296" s="249"/>
      <c r="K296" s="240"/>
    </row>
    <row r="297" spans="5:11">
      <c r="E297" s="240"/>
      <c r="F297" s="249"/>
      <c r="K297" s="240"/>
    </row>
    <row r="298" spans="5:11">
      <c r="E298" s="240"/>
      <c r="F298" s="249"/>
      <c r="K298" s="240"/>
    </row>
    <row r="299" spans="5:11">
      <c r="E299" s="240"/>
      <c r="F299" s="249"/>
      <c r="K299" s="240"/>
    </row>
    <row r="300" spans="5:11">
      <c r="E300" s="240"/>
      <c r="F300" s="249"/>
      <c r="K300" s="240"/>
    </row>
    <row r="301" spans="5:11">
      <c r="E301" s="240"/>
      <c r="F301" s="249"/>
      <c r="K301" s="240"/>
    </row>
    <row r="302" spans="5:11">
      <c r="E302" s="240"/>
      <c r="F302" s="249"/>
      <c r="K302" s="240"/>
    </row>
    <row r="303" spans="5:11">
      <c r="E303" s="240"/>
      <c r="F303" s="249"/>
      <c r="K303" s="240"/>
    </row>
    <row r="304" spans="5:11">
      <c r="E304" s="240"/>
      <c r="F304" s="249"/>
      <c r="K304" s="240"/>
    </row>
    <row r="305" spans="5:11">
      <c r="E305" s="240"/>
      <c r="F305" s="249"/>
      <c r="K305" s="240"/>
    </row>
    <row r="306" spans="5:11">
      <c r="E306" s="240"/>
      <c r="F306" s="249"/>
      <c r="K306" s="240"/>
    </row>
    <row r="307" spans="5:11">
      <c r="E307" s="240"/>
      <c r="F307" s="249"/>
      <c r="K307" s="240"/>
    </row>
    <row r="308" spans="5:11">
      <c r="E308" s="240"/>
      <c r="F308" s="249"/>
      <c r="K308" s="240"/>
    </row>
    <row r="309" spans="5:11">
      <c r="E309" s="240"/>
      <c r="F309" s="249"/>
      <c r="K309" s="240"/>
    </row>
    <row r="310" spans="5:11">
      <c r="E310" s="240"/>
      <c r="F310" s="249"/>
      <c r="K310" s="240"/>
    </row>
    <row r="311" spans="5:11">
      <c r="E311" s="240"/>
      <c r="F311" s="249"/>
      <c r="K311" s="240"/>
    </row>
    <row r="312" spans="5:11">
      <c r="E312" s="240"/>
      <c r="F312" s="249"/>
      <c r="K312" s="240"/>
    </row>
    <row r="313" spans="5:11">
      <c r="E313" s="240"/>
      <c r="F313" s="249"/>
      <c r="K313" s="240"/>
    </row>
    <row r="314" spans="5:11">
      <c r="E314" s="240"/>
      <c r="F314" s="249"/>
      <c r="K314" s="240"/>
    </row>
    <row r="315" spans="5:11">
      <c r="E315" s="240"/>
      <c r="F315" s="249"/>
      <c r="K315" s="240"/>
    </row>
    <row r="316" spans="5:11">
      <c r="E316" s="240"/>
      <c r="F316" s="249"/>
      <c r="K316" s="240"/>
    </row>
    <row r="317" spans="5:11">
      <c r="E317" s="240"/>
      <c r="F317" s="249"/>
      <c r="K317" s="240"/>
    </row>
    <row r="318" spans="5:11">
      <c r="E318" s="240"/>
      <c r="F318" s="249"/>
      <c r="K318" s="240"/>
    </row>
    <row r="319" spans="5:11">
      <c r="E319" s="240"/>
      <c r="F319" s="249"/>
      <c r="K319" s="240"/>
    </row>
    <row r="320" spans="5:11">
      <c r="E320" s="240"/>
      <c r="F320" s="249"/>
      <c r="K320" s="240"/>
    </row>
    <row r="321" spans="5:11">
      <c r="E321" s="240"/>
      <c r="F321" s="249"/>
      <c r="K321" s="240"/>
    </row>
    <row r="322" spans="5:11">
      <c r="E322" s="240"/>
      <c r="F322" s="249"/>
      <c r="K322" s="240"/>
    </row>
    <row r="323" spans="5:11">
      <c r="E323" s="240"/>
      <c r="F323" s="249"/>
      <c r="K323" s="240"/>
    </row>
    <row r="324" spans="5:11">
      <c r="E324" s="240"/>
      <c r="F324" s="249"/>
      <c r="K324" s="240"/>
    </row>
    <row r="325" spans="5:11">
      <c r="E325" s="240"/>
      <c r="F325" s="249"/>
      <c r="K325" s="240"/>
    </row>
    <row r="326" spans="5:11">
      <c r="E326" s="240"/>
      <c r="F326" s="249"/>
      <c r="K326" s="240"/>
    </row>
    <row r="327" spans="5:11">
      <c r="E327" s="240"/>
      <c r="F327" s="249"/>
      <c r="K327" s="240"/>
    </row>
    <row r="328" spans="5:11">
      <c r="E328" s="240"/>
      <c r="F328" s="249"/>
      <c r="K328" s="240"/>
    </row>
    <row r="329" spans="5:11">
      <c r="E329" s="240"/>
      <c r="F329" s="249"/>
      <c r="K329" s="240"/>
    </row>
    <row r="330" spans="5:11">
      <c r="E330" s="240"/>
      <c r="F330" s="249"/>
      <c r="K330" s="240"/>
    </row>
    <row r="331" spans="5:11">
      <c r="E331" s="240"/>
      <c r="F331" s="249"/>
      <c r="K331" s="240"/>
    </row>
    <row r="332" spans="5:11">
      <c r="E332" s="240"/>
      <c r="F332" s="249"/>
      <c r="K332" s="240"/>
    </row>
    <row r="333" spans="5:11">
      <c r="E333" s="240"/>
      <c r="F333" s="249"/>
      <c r="K333" s="240"/>
    </row>
    <row r="334" spans="5:11">
      <c r="E334" s="240"/>
      <c r="F334" s="249"/>
      <c r="K334" s="240"/>
    </row>
    <row r="335" spans="5:11">
      <c r="E335" s="240"/>
      <c r="F335" s="249"/>
      <c r="K335" s="240"/>
    </row>
    <row r="336" spans="5:11">
      <c r="E336" s="240"/>
      <c r="F336" s="249"/>
      <c r="K336" s="240"/>
    </row>
    <row r="337" spans="5:11">
      <c r="E337" s="240"/>
      <c r="F337" s="249"/>
      <c r="K337" s="240"/>
    </row>
    <row r="338" spans="5:11">
      <c r="E338" s="240"/>
      <c r="F338" s="249"/>
      <c r="K338" s="240"/>
    </row>
    <row r="339" spans="5:11">
      <c r="E339" s="240"/>
      <c r="F339" s="249"/>
      <c r="K339" s="240"/>
    </row>
    <row r="340" spans="5:11">
      <c r="E340" s="240"/>
      <c r="F340" s="249"/>
      <c r="K340" s="240"/>
    </row>
    <row r="341" spans="5:11">
      <c r="E341" s="240"/>
      <c r="F341" s="249"/>
      <c r="K341" s="240"/>
    </row>
    <row r="342" spans="5:11">
      <c r="E342" s="240"/>
      <c r="F342" s="249"/>
      <c r="K342" s="240"/>
    </row>
    <row r="343" spans="5:11">
      <c r="E343" s="240"/>
      <c r="F343" s="249"/>
      <c r="K343" s="240"/>
    </row>
    <row r="344" spans="5:11">
      <c r="E344" s="240"/>
      <c r="F344" s="249"/>
      <c r="K344" s="240"/>
    </row>
    <row r="345" spans="5:11">
      <c r="E345" s="240"/>
      <c r="F345" s="249"/>
      <c r="K345" s="240"/>
    </row>
    <row r="346" spans="5:11">
      <c r="E346" s="240"/>
      <c r="F346" s="249"/>
      <c r="K346" s="240"/>
    </row>
    <row r="347" spans="5:11">
      <c r="E347" s="240"/>
      <c r="F347" s="249"/>
      <c r="K347" s="240"/>
    </row>
    <row r="348" spans="5:11">
      <c r="E348" s="240"/>
      <c r="F348" s="249"/>
      <c r="K348" s="240"/>
    </row>
    <row r="349" spans="5:11">
      <c r="E349" s="240"/>
      <c r="F349" s="249"/>
      <c r="K349" s="240"/>
    </row>
    <row r="350" spans="5:11">
      <c r="E350" s="240"/>
      <c r="F350" s="249"/>
      <c r="K350" s="240"/>
    </row>
    <row r="351" spans="5:11">
      <c r="E351" s="240"/>
      <c r="F351" s="249"/>
      <c r="K351" s="240"/>
    </row>
    <row r="352" spans="5:11">
      <c r="E352" s="240"/>
      <c r="F352" s="249"/>
      <c r="K352" s="240"/>
    </row>
    <row r="353" spans="5:11">
      <c r="E353" s="240"/>
      <c r="F353" s="249"/>
      <c r="K353" s="240"/>
    </row>
    <row r="354" spans="5:11">
      <c r="E354" s="240"/>
      <c r="F354" s="249"/>
      <c r="K354" s="240"/>
    </row>
    <row r="355" spans="5:11">
      <c r="E355" s="240"/>
      <c r="F355" s="249"/>
      <c r="K355" s="240"/>
    </row>
    <row r="356" spans="5:11">
      <c r="E356" s="240"/>
      <c r="F356" s="249"/>
      <c r="K356" s="240"/>
    </row>
    <row r="357" spans="5:11">
      <c r="E357" s="240"/>
      <c r="F357" s="249"/>
      <c r="K357" s="240"/>
    </row>
    <row r="358" spans="5:11">
      <c r="E358" s="240"/>
      <c r="F358" s="249"/>
      <c r="K358" s="240"/>
    </row>
    <row r="359" spans="5:11">
      <c r="E359" s="240"/>
      <c r="F359" s="249"/>
      <c r="K359" s="240"/>
    </row>
    <row r="360" spans="5:11">
      <c r="E360" s="240"/>
      <c r="F360" s="249"/>
      <c r="K360" s="240"/>
    </row>
    <row r="361" spans="5:11">
      <c r="E361" s="240"/>
      <c r="F361" s="249"/>
      <c r="K361" s="240"/>
    </row>
    <row r="362" spans="5:11">
      <c r="E362" s="240"/>
      <c r="F362" s="249"/>
      <c r="K362" s="240"/>
    </row>
    <row r="363" spans="5:11">
      <c r="E363" s="240"/>
      <c r="F363" s="249"/>
      <c r="K363" s="240"/>
    </row>
    <row r="364" spans="5:11">
      <c r="E364" s="240"/>
      <c r="F364" s="249"/>
      <c r="K364" s="240"/>
    </row>
    <row r="365" spans="5:11">
      <c r="E365" s="240"/>
      <c r="F365" s="249"/>
      <c r="K365" s="240"/>
    </row>
    <row r="366" spans="5:11">
      <c r="E366" s="240"/>
      <c r="F366" s="249"/>
      <c r="K366" s="240"/>
    </row>
    <row r="367" spans="5:11">
      <c r="E367" s="240"/>
      <c r="F367" s="249"/>
      <c r="K367" s="240"/>
    </row>
    <row r="368" spans="5:11">
      <c r="E368" s="240"/>
      <c r="F368" s="249"/>
      <c r="K368" s="240"/>
    </row>
    <row r="369" spans="5:11">
      <c r="E369" s="240"/>
      <c r="F369" s="249"/>
      <c r="K369" s="240"/>
    </row>
    <row r="370" spans="5:11">
      <c r="E370" s="240"/>
      <c r="F370" s="249"/>
      <c r="K370" s="240"/>
    </row>
    <row r="371" spans="5:11">
      <c r="E371" s="240"/>
      <c r="F371" s="249"/>
      <c r="K371" s="240"/>
    </row>
    <row r="372" spans="5:11">
      <c r="E372" s="240"/>
      <c r="F372" s="249"/>
      <c r="K372" s="240"/>
    </row>
    <row r="373" spans="5:11">
      <c r="E373" s="240"/>
      <c r="F373" s="249"/>
      <c r="K373" s="240"/>
    </row>
    <row r="374" spans="5:11">
      <c r="E374" s="240"/>
      <c r="F374" s="249"/>
      <c r="K374" s="240"/>
    </row>
    <row r="375" spans="5:11">
      <c r="E375" s="240"/>
      <c r="F375" s="249"/>
      <c r="K375" s="240"/>
    </row>
    <row r="376" spans="5:11">
      <c r="E376" s="240"/>
      <c r="F376" s="249"/>
      <c r="K376" s="240"/>
    </row>
    <row r="377" spans="5:11">
      <c r="E377" s="240"/>
      <c r="F377" s="249"/>
      <c r="K377" s="240"/>
    </row>
    <row r="378" spans="5:11">
      <c r="E378" s="240"/>
      <c r="F378" s="249"/>
      <c r="K378" s="240"/>
    </row>
    <row r="379" spans="5:11">
      <c r="E379" s="240"/>
      <c r="F379" s="249"/>
      <c r="K379" s="240"/>
    </row>
    <row r="380" spans="5:11">
      <c r="E380" s="240"/>
      <c r="F380" s="249"/>
      <c r="K380" s="240"/>
    </row>
    <row r="381" spans="5:11">
      <c r="E381" s="240"/>
      <c r="F381" s="249"/>
      <c r="K381" s="240"/>
    </row>
    <row r="382" spans="5:11">
      <c r="E382" s="240"/>
      <c r="F382" s="249"/>
      <c r="K382" s="240"/>
    </row>
    <row r="383" spans="5:11">
      <c r="E383" s="240"/>
      <c r="F383" s="249"/>
      <c r="K383" s="240"/>
    </row>
    <row r="384" spans="5:11">
      <c r="E384" s="240"/>
      <c r="F384" s="249"/>
      <c r="K384" s="240"/>
    </row>
    <row r="385" spans="5:11">
      <c r="E385" s="240"/>
      <c r="F385" s="249"/>
      <c r="K385" s="240"/>
    </row>
    <row r="386" spans="5:11">
      <c r="E386" s="240"/>
      <c r="F386" s="249"/>
      <c r="K386" s="240"/>
    </row>
    <row r="387" spans="5:11">
      <c r="E387" s="240"/>
      <c r="F387" s="249"/>
      <c r="K387" s="240"/>
    </row>
    <row r="388" spans="5:11">
      <c r="E388" s="240"/>
      <c r="F388" s="249"/>
      <c r="K388" s="240"/>
    </row>
    <row r="389" spans="5:11">
      <c r="E389" s="240"/>
      <c r="F389" s="249"/>
      <c r="K389" s="240"/>
    </row>
    <row r="390" spans="5:11">
      <c r="E390" s="240"/>
      <c r="F390" s="249"/>
      <c r="K390" s="240"/>
    </row>
    <row r="391" spans="5:11">
      <c r="E391" s="240"/>
      <c r="F391" s="249"/>
      <c r="K391" s="240"/>
    </row>
    <row r="392" spans="5:11">
      <c r="E392" s="240"/>
      <c r="F392" s="249"/>
      <c r="K392" s="240"/>
    </row>
    <row r="393" spans="5:11">
      <c r="E393" s="240"/>
      <c r="F393" s="249"/>
      <c r="K393" s="240"/>
    </row>
    <row r="394" spans="5:11">
      <c r="E394" s="240"/>
      <c r="F394" s="249"/>
      <c r="K394" s="240"/>
    </row>
    <row r="395" spans="5:11">
      <c r="E395" s="240"/>
      <c r="F395" s="249"/>
      <c r="K395" s="240"/>
    </row>
    <row r="396" spans="5:11">
      <c r="E396" s="240"/>
      <c r="F396" s="249"/>
      <c r="K396" s="240"/>
    </row>
    <row r="397" spans="5:11">
      <c r="E397" s="240"/>
      <c r="F397" s="249"/>
      <c r="K397" s="240"/>
    </row>
    <row r="398" spans="5:11">
      <c r="E398" s="240"/>
      <c r="F398" s="249"/>
      <c r="K398" s="240"/>
    </row>
    <row r="399" spans="5:11">
      <c r="E399" s="240"/>
      <c r="F399" s="249"/>
      <c r="K399" s="240"/>
    </row>
    <row r="400" spans="5:11">
      <c r="E400" s="240"/>
      <c r="F400" s="249"/>
      <c r="K400" s="240"/>
    </row>
    <row r="401" spans="5:11">
      <c r="E401" s="240"/>
      <c r="F401" s="249"/>
      <c r="K401" s="240"/>
    </row>
    <row r="402" spans="5:11">
      <c r="E402" s="240"/>
      <c r="F402" s="249"/>
      <c r="K402" s="240"/>
    </row>
    <row r="403" spans="5:11">
      <c r="E403" s="240"/>
      <c r="F403" s="249"/>
      <c r="K403" s="240"/>
    </row>
    <row r="404" spans="5:11">
      <c r="E404" s="240"/>
      <c r="F404" s="249"/>
      <c r="K404" s="240"/>
    </row>
    <row r="405" spans="5:11">
      <c r="E405" s="240"/>
      <c r="F405" s="249"/>
      <c r="K405" s="240"/>
    </row>
    <row r="406" spans="5:11">
      <c r="E406" s="240"/>
      <c r="F406" s="249"/>
      <c r="K406" s="240"/>
    </row>
    <row r="407" spans="5:11">
      <c r="E407" s="240"/>
      <c r="F407" s="249"/>
      <c r="K407" s="240"/>
    </row>
    <row r="408" spans="5:11">
      <c r="E408" s="240"/>
      <c r="F408" s="249"/>
      <c r="K408" s="240"/>
    </row>
    <row r="409" spans="5:11">
      <c r="E409" s="240"/>
      <c r="F409" s="249"/>
      <c r="K409" s="240"/>
    </row>
    <row r="410" spans="5:11">
      <c r="E410" s="240"/>
      <c r="F410" s="249"/>
      <c r="K410" s="240"/>
    </row>
    <row r="411" spans="5:11">
      <c r="E411" s="240"/>
      <c r="F411" s="249"/>
      <c r="K411" s="240"/>
    </row>
    <row r="412" spans="5:11">
      <c r="E412" s="240"/>
      <c r="F412" s="249"/>
      <c r="K412" s="240"/>
    </row>
    <row r="413" spans="5:11">
      <c r="E413" s="240"/>
      <c r="F413" s="249"/>
      <c r="K413" s="240"/>
    </row>
    <row r="414" spans="5:11">
      <c r="E414" s="240"/>
      <c r="F414" s="249"/>
      <c r="K414" s="240"/>
    </row>
    <row r="415" spans="5:11">
      <c r="E415" s="240"/>
      <c r="F415" s="249"/>
      <c r="K415" s="240"/>
    </row>
    <row r="416" spans="5:11">
      <c r="E416" s="240"/>
      <c r="F416" s="249"/>
      <c r="K416" s="240"/>
    </row>
    <row r="417" spans="5:11">
      <c r="E417" s="240"/>
      <c r="F417" s="249"/>
      <c r="K417" s="240"/>
    </row>
    <row r="418" spans="5:11">
      <c r="E418" s="240"/>
      <c r="F418" s="249"/>
      <c r="K418" s="240"/>
    </row>
    <row r="419" spans="5:11">
      <c r="E419" s="240"/>
      <c r="F419" s="249"/>
      <c r="K419" s="240"/>
    </row>
    <row r="420" spans="5:11">
      <c r="E420" s="240"/>
      <c r="F420" s="249"/>
      <c r="K420" s="240"/>
    </row>
    <row r="421" spans="5:11">
      <c r="E421" s="240"/>
      <c r="F421" s="249"/>
      <c r="K421" s="240"/>
    </row>
    <row r="422" spans="5:11">
      <c r="E422" s="240"/>
      <c r="F422" s="249"/>
      <c r="K422" s="240"/>
    </row>
    <row r="423" spans="5:11">
      <c r="E423" s="240"/>
      <c r="F423" s="249"/>
      <c r="K423" s="240"/>
    </row>
    <row r="424" spans="5:11">
      <c r="E424" s="240"/>
      <c r="F424" s="249"/>
      <c r="K424" s="240"/>
    </row>
    <row r="425" spans="5:11">
      <c r="E425" s="240"/>
      <c r="F425" s="249"/>
      <c r="K425" s="240"/>
    </row>
    <row r="426" spans="5:11">
      <c r="E426" s="240"/>
      <c r="F426" s="249"/>
      <c r="K426" s="240"/>
    </row>
    <row r="427" spans="5:11">
      <c r="E427" s="240"/>
      <c r="F427" s="249"/>
      <c r="K427" s="240"/>
    </row>
    <row r="428" spans="5:11">
      <c r="E428" s="240"/>
      <c r="F428" s="249"/>
      <c r="K428" s="240"/>
    </row>
    <row r="429" spans="5:11">
      <c r="E429" s="240"/>
      <c r="F429" s="249"/>
      <c r="K429" s="240"/>
    </row>
    <row r="430" spans="5:11">
      <c r="E430" s="240"/>
      <c r="F430" s="249"/>
      <c r="K430" s="240"/>
    </row>
    <row r="431" spans="5:11">
      <c r="E431" s="240"/>
      <c r="F431" s="249"/>
      <c r="K431" s="240"/>
    </row>
    <row r="432" spans="5:11">
      <c r="E432" s="240"/>
      <c r="F432" s="249"/>
      <c r="K432" s="240"/>
    </row>
    <row r="433" spans="5:11">
      <c r="E433" s="240"/>
      <c r="F433" s="249"/>
      <c r="K433" s="240"/>
    </row>
    <row r="434" spans="5:11">
      <c r="E434" s="240"/>
      <c r="F434" s="249"/>
      <c r="K434" s="240"/>
    </row>
    <row r="435" spans="5:11">
      <c r="E435" s="240"/>
      <c r="F435" s="249"/>
      <c r="K435" s="240"/>
    </row>
    <row r="436" spans="5:11">
      <c r="E436" s="240"/>
      <c r="F436" s="249"/>
      <c r="K436" s="240"/>
    </row>
    <row r="437" spans="5:11">
      <c r="E437" s="240"/>
      <c r="F437" s="249"/>
      <c r="K437" s="240"/>
    </row>
    <row r="438" spans="5:11">
      <c r="E438" s="240"/>
      <c r="F438" s="249"/>
      <c r="K438" s="240"/>
    </row>
    <row r="439" spans="5:11">
      <c r="E439" s="240"/>
      <c r="F439" s="249"/>
      <c r="K439" s="240"/>
    </row>
    <row r="440" spans="5:11">
      <c r="E440" s="240"/>
      <c r="F440" s="249"/>
      <c r="K440" s="240"/>
    </row>
    <row r="441" spans="5:11">
      <c r="E441" s="240"/>
      <c r="F441" s="249"/>
      <c r="K441" s="240"/>
    </row>
    <row r="442" spans="5:11">
      <c r="E442" s="240"/>
      <c r="F442" s="249"/>
      <c r="K442" s="240"/>
    </row>
    <row r="443" spans="5:11">
      <c r="E443" s="240"/>
      <c r="F443" s="249"/>
      <c r="K443" s="240"/>
    </row>
    <row r="444" spans="5:11">
      <c r="E444" s="240"/>
      <c r="F444" s="249"/>
      <c r="K444" s="240"/>
    </row>
    <row r="445" spans="5:11">
      <c r="E445" s="240"/>
      <c r="F445" s="249"/>
      <c r="K445" s="240"/>
    </row>
    <row r="446" spans="5:11">
      <c r="E446" s="240"/>
      <c r="F446" s="249"/>
      <c r="K446" s="240"/>
    </row>
    <row r="447" spans="5:11">
      <c r="E447" s="240"/>
      <c r="F447" s="249"/>
      <c r="K447" s="240"/>
    </row>
    <row r="448" spans="5:11">
      <c r="E448" s="240"/>
      <c r="F448" s="249"/>
      <c r="K448" s="240"/>
    </row>
    <row r="449" spans="5:11">
      <c r="E449" s="240"/>
      <c r="F449" s="249"/>
      <c r="K449" s="240"/>
    </row>
    <row r="450" spans="5:11">
      <c r="E450" s="240"/>
      <c r="F450" s="249"/>
      <c r="K450" s="240"/>
    </row>
    <row r="451" spans="5:11">
      <c r="E451" s="240"/>
      <c r="F451" s="249"/>
      <c r="K451" s="240"/>
    </row>
    <row r="452" spans="5:11">
      <c r="E452" s="240"/>
      <c r="F452" s="249"/>
      <c r="K452" s="240"/>
    </row>
    <row r="453" spans="5:11">
      <c r="E453" s="240"/>
      <c r="F453" s="249"/>
      <c r="K453" s="240"/>
    </row>
    <row r="454" spans="5:11">
      <c r="E454" s="240"/>
      <c r="F454" s="249"/>
      <c r="K454" s="240"/>
    </row>
    <row r="455" spans="5:11">
      <c r="E455" s="240"/>
      <c r="F455" s="249"/>
      <c r="K455" s="240"/>
    </row>
    <row r="456" spans="5:11">
      <c r="E456" s="240"/>
      <c r="F456" s="249"/>
      <c r="K456" s="240"/>
    </row>
    <row r="457" spans="5:11">
      <c r="E457" s="240"/>
      <c r="F457" s="249"/>
      <c r="K457" s="240"/>
    </row>
    <row r="458" spans="5:11">
      <c r="E458" s="240"/>
      <c r="F458" s="249"/>
      <c r="K458" s="240"/>
    </row>
    <row r="459" spans="5:11">
      <c r="E459" s="240"/>
      <c r="F459" s="249"/>
      <c r="K459" s="240"/>
    </row>
    <row r="460" spans="5:11">
      <c r="E460" s="240"/>
      <c r="F460" s="249"/>
      <c r="K460" s="240"/>
    </row>
    <row r="461" spans="5:11">
      <c r="E461" s="240"/>
      <c r="F461" s="249"/>
      <c r="K461" s="240"/>
    </row>
    <row r="462" spans="5:11">
      <c r="E462" s="240"/>
      <c r="F462" s="249"/>
      <c r="K462" s="240"/>
    </row>
    <row r="463" spans="5:11">
      <c r="E463" s="240"/>
      <c r="F463" s="249"/>
      <c r="K463" s="240"/>
    </row>
    <row r="464" spans="5:11">
      <c r="E464" s="240"/>
      <c r="F464" s="249"/>
      <c r="K464" s="240"/>
    </row>
    <row r="465" spans="5:11">
      <c r="E465" s="240"/>
      <c r="F465" s="249"/>
      <c r="K465" s="240"/>
    </row>
    <row r="466" spans="5:11">
      <c r="E466" s="240"/>
      <c r="F466" s="249"/>
      <c r="K466" s="240"/>
    </row>
    <row r="467" spans="5:11">
      <c r="E467" s="240"/>
      <c r="F467" s="249"/>
      <c r="K467" s="240"/>
    </row>
    <row r="468" spans="5:11">
      <c r="E468" s="240"/>
      <c r="F468" s="249"/>
      <c r="K468" s="240"/>
    </row>
    <row r="469" spans="5:11">
      <c r="E469" s="240"/>
      <c r="F469" s="249"/>
      <c r="K469" s="240"/>
    </row>
    <row r="470" spans="5:11">
      <c r="E470" s="240"/>
      <c r="F470" s="249"/>
      <c r="K470" s="240"/>
    </row>
    <row r="471" spans="5:11">
      <c r="E471" s="240"/>
      <c r="F471" s="249"/>
      <c r="K471" s="240"/>
    </row>
    <row r="472" spans="5:11">
      <c r="E472" s="240"/>
      <c r="F472" s="249"/>
      <c r="K472" s="240"/>
    </row>
    <row r="473" spans="5:11">
      <c r="E473" s="240"/>
      <c r="F473" s="249"/>
      <c r="K473" s="240"/>
    </row>
    <row r="474" spans="5:11">
      <c r="E474" s="240"/>
      <c r="F474" s="249"/>
      <c r="K474" s="240"/>
    </row>
    <row r="475" spans="5:11">
      <c r="E475" s="240"/>
      <c r="F475" s="249"/>
      <c r="K475" s="240"/>
    </row>
    <row r="476" spans="5:11">
      <c r="E476" s="240"/>
      <c r="F476" s="249"/>
      <c r="K476" s="240"/>
    </row>
    <row r="477" spans="5:11">
      <c r="E477" s="240"/>
      <c r="F477" s="249"/>
      <c r="K477" s="240"/>
    </row>
    <row r="478" spans="5:11">
      <c r="E478" s="240"/>
      <c r="F478" s="249"/>
      <c r="K478" s="240"/>
    </row>
    <row r="479" spans="5:11">
      <c r="E479" s="240"/>
      <c r="F479" s="249"/>
      <c r="K479" s="240"/>
    </row>
    <row r="480" spans="5:11">
      <c r="E480" s="240"/>
      <c r="F480" s="249"/>
      <c r="K480" s="240"/>
    </row>
    <row r="481" spans="5:11">
      <c r="E481" s="240"/>
      <c r="F481" s="249"/>
      <c r="K481" s="240"/>
    </row>
    <row r="482" spans="5:11">
      <c r="E482" s="240"/>
      <c r="F482" s="249"/>
      <c r="K482" s="240"/>
    </row>
    <row r="483" spans="5:11">
      <c r="E483" s="240"/>
      <c r="F483" s="249"/>
      <c r="K483" s="240"/>
    </row>
    <row r="484" spans="5:11">
      <c r="E484" s="240"/>
      <c r="F484" s="249"/>
      <c r="K484" s="240"/>
    </row>
    <row r="485" spans="5:11">
      <c r="E485" s="240"/>
      <c r="F485" s="249"/>
      <c r="K485" s="240"/>
    </row>
    <row r="486" spans="5:11">
      <c r="E486" s="240"/>
      <c r="F486" s="249"/>
      <c r="K486" s="240"/>
    </row>
    <row r="487" spans="5:11">
      <c r="E487" s="240"/>
      <c r="F487" s="249"/>
      <c r="K487" s="240"/>
    </row>
    <row r="488" spans="5:11">
      <c r="E488" s="240"/>
      <c r="F488" s="249"/>
      <c r="K488" s="240"/>
    </row>
    <row r="489" spans="5:11">
      <c r="E489" s="240"/>
      <c r="F489" s="249"/>
      <c r="K489" s="240"/>
    </row>
    <row r="490" spans="5:11">
      <c r="E490" s="240"/>
      <c r="F490" s="249"/>
      <c r="K490" s="240"/>
    </row>
    <row r="491" spans="5:11">
      <c r="E491" s="240"/>
      <c r="F491" s="249"/>
      <c r="K491" s="240"/>
    </row>
    <row r="492" spans="5:11">
      <c r="E492" s="240"/>
      <c r="F492" s="249"/>
      <c r="K492" s="240"/>
    </row>
    <row r="493" spans="5:11">
      <c r="E493" s="240"/>
      <c r="F493" s="249"/>
      <c r="K493" s="240"/>
    </row>
    <row r="494" spans="5:11">
      <c r="E494" s="240"/>
      <c r="F494" s="249"/>
      <c r="K494" s="240"/>
    </row>
    <row r="495" spans="5:11">
      <c r="E495" s="240"/>
      <c r="F495" s="249"/>
      <c r="K495" s="240"/>
    </row>
    <row r="496" spans="5:11">
      <c r="E496" s="240"/>
      <c r="F496" s="249"/>
      <c r="K496" s="240"/>
    </row>
    <row r="497" spans="5:11">
      <c r="E497" s="240"/>
      <c r="F497" s="249"/>
      <c r="K497" s="240"/>
    </row>
    <row r="498" spans="5:11">
      <c r="E498" s="240"/>
      <c r="F498" s="249"/>
      <c r="K498" s="240"/>
    </row>
    <row r="499" spans="5:11">
      <c r="E499" s="240"/>
      <c r="F499" s="249"/>
      <c r="K499" s="240"/>
    </row>
    <row r="500" spans="5:11">
      <c r="E500" s="240"/>
      <c r="F500" s="249"/>
      <c r="K500" s="240"/>
    </row>
    <row r="501" spans="5:11">
      <c r="E501" s="240"/>
      <c r="F501" s="249"/>
      <c r="K501" s="240"/>
    </row>
    <row r="502" spans="5:11">
      <c r="E502" s="240"/>
      <c r="F502" s="249"/>
      <c r="K502" s="240"/>
    </row>
    <row r="503" spans="5:11">
      <c r="E503" s="240"/>
      <c r="F503" s="249"/>
      <c r="K503" s="240"/>
    </row>
    <row r="504" spans="5:11">
      <c r="E504" s="240"/>
      <c r="F504" s="249"/>
      <c r="K504" s="240"/>
    </row>
    <row r="505" spans="5:11">
      <c r="E505" s="240"/>
      <c r="F505" s="249"/>
      <c r="K505" s="240"/>
    </row>
    <row r="506" spans="5:11">
      <c r="E506" s="240"/>
      <c r="F506" s="249"/>
      <c r="K506" s="240"/>
    </row>
    <row r="507" spans="5:11">
      <c r="E507" s="240"/>
      <c r="F507" s="249"/>
      <c r="K507" s="240"/>
    </row>
    <row r="508" spans="5:11">
      <c r="E508" s="240"/>
      <c r="F508" s="249"/>
      <c r="K508" s="240"/>
    </row>
    <row r="509" spans="5:11">
      <c r="E509" s="240"/>
      <c r="F509" s="249"/>
      <c r="K509" s="240"/>
    </row>
    <row r="510" spans="5:11">
      <c r="E510" s="240"/>
      <c r="F510" s="249"/>
      <c r="K510" s="240"/>
    </row>
    <row r="511" spans="5:11">
      <c r="E511" s="240"/>
      <c r="F511" s="249"/>
      <c r="K511" s="240"/>
    </row>
    <row r="512" spans="5:11">
      <c r="E512" s="240"/>
      <c r="F512" s="249"/>
      <c r="K512" s="240"/>
    </row>
    <row r="513" spans="5:11">
      <c r="E513" s="240"/>
      <c r="F513" s="249"/>
      <c r="K513" s="240"/>
    </row>
    <row r="514" spans="5:11">
      <c r="E514" s="240"/>
      <c r="F514" s="249"/>
      <c r="K514" s="240"/>
    </row>
    <row r="515" spans="5:11">
      <c r="E515" s="240"/>
      <c r="F515" s="249"/>
      <c r="K515" s="240"/>
    </row>
    <row r="516" spans="5:11">
      <c r="E516" s="240"/>
      <c r="F516" s="249"/>
      <c r="K516" s="240"/>
    </row>
    <row r="517" spans="5:11">
      <c r="E517" s="240"/>
      <c r="F517" s="249"/>
      <c r="K517" s="240"/>
    </row>
    <row r="518" spans="5:11">
      <c r="E518" s="240"/>
      <c r="F518" s="249"/>
      <c r="K518" s="240"/>
    </row>
    <row r="519" spans="5:11">
      <c r="E519" s="240"/>
      <c r="F519" s="249"/>
      <c r="K519" s="240"/>
    </row>
    <row r="520" spans="5:11">
      <c r="E520" s="240"/>
      <c r="F520" s="249"/>
      <c r="K520" s="240"/>
    </row>
    <row r="521" spans="5:11">
      <c r="E521" s="240"/>
      <c r="F521" s="249"/>
      <c r="K521" s="240"/>
    </row>
    <row r="522" spans="5:11">
      <c r="E522" s="240"/>
      <c r="F522" s="249"/>
      <c r="K522" s="240"/>
    </row>
    <row r="523" spans="5:11">
      <c r="E523" s="240"/>
      <c r="F523" s="249"/>
      <c r="K523" s="240"/>
    </row>
    <row r="524" spans="5:11">
      <c r="E524" s="240"/>
      <c r="F524" s="249"/>
      <c r="K524" s="240"/>
    </row>
    <row r="525" spans="5:11">
      <c r="E525" s="240"/>
      <c r="F525" s="249"/>
      <c r="K525" s="240"/>
    </row>
    <row r="526" spans="5:11">
      <c r="E526" s="240"/>
      <c r="F526" s="249"/>
      <c r="K526" s="240"/>
    </row>
    <row r="527" spans="5:11">
      <c r="E527" s="240"/>
      <c r="F527" s="249"/>
      <c r="K527" s="240"/>
    </row>
    <row r="528" spans="5:11">
      <c r="E528" s="240"/>
      <c r="F528" s="249"/>
      <c r="K528" s="240"/>
    </row>
    <row r="529" spans="5:11">
      <c r="E529" s="240"/>
      <c r="F529" s="249"/>
      <c r="K529" s="240"/>
    </row>
    <row r="530" spans="5:11">
      <c r="E530" s="240"/>
      <c r="F530" s="249"/>
      <c r="K530" s="240"/>
    </row>
    <row r="531" spans="5:11">
      <c r="E531" s="240"/>
      <c r="F531" s="249"/>
      <c r="K531" s="240"/>
    </row>
    <row r="532" spans="5:11">
      <c r="E532" s="240"/>
      <c r="F532" s="249"/>
      <c r="K532" s="240"/>
    </row>
    <row r="533" spans="5:11">
      <c r="E533" s="240"/>
      <c r="F533" s="249"/>
      <c r="K533" s="240"/>
    </row>
    <row r="534" spans="5:11">
      <c r="E534" s="240"/>
      <c r="F534" s="249"/>
      <c r="K534" s="240"/>
    </row>
    <row r="535" spans="5:11">
      <c r="E535" s="240"/>
      <c r="F535" s="249"/>
      <c r="K535" s="240"/>
    </row>
    <row r="536" spans="5:11">
      <c r="E536" s="240"/>
      <c r="F536" s="249"/>
      <c r="K536" s="240"/>
    </row>
    <row r="537" spans="5:11">
      <c r="E537" s="240"/>
      <c r="F537" s="249"/>
      <c r="K537" s="240"/>
    </row>
    <row r="538" spans="5:11">
      <c r="E538" s="240"/>
      <c r="F538" s="249"/>
      <c r="K538" s="240"/>
    </row>
    <row r="539" spans="5:11">
      <c r="E539" s="240"/>
      <c r="F539" s="249"/>
      <c r="K539" s="240"/>
    </row>
    <row r="540" spans="5:11">
      <c r="E540" s="240"/>
      <c r="F540" s="249"/>
      <c r="K540" s="240"/>
    </row>
    <row r="541" spans="5:11">
      <c r="E541" s="240"/>
      <c r="F541" s="249"/>
      <c r="K541" s="240"/>
    </row>
    <row r="542" spans="5:11">
      <c r="E542" s="240"/>
      <c r="F542" s="249"/>
      <c r="K542" s="240"/>
    </row>
    <row r="543" spans="5:11">
      <c r="E543" s="240"/>
      <c r="F543" s="249"/>
      <c r="K543" s="240"/>
    </row>
    <row r="544" spans="5:11">
      <c r="E544" s="240"/>
      <c r="F544" s="249"/>
      <c r="K544" s="240"/>
    </row>
    <row r="545" spans="5:11">
      <c r="E545" s="240"/>
      <c r="F545" s="249"/>
      <c r="K545" s="240"/>
    </row>
    <row r="546" spans="5:11">
      <c r="E546" s="240"/>
      <c r="F546" s="249"/>
      <c r="K546" s="240"/>
    </row>
    <row r="547" spans="5:11">
      <c r="E547" s="240"/>
      <c r="F547" s="249"/>
      <c r="K547" s="240"/>
    </row>
    <row r="548" spans="5:11">
      <c r="E548" s="240"/>
      <c r="F548" s="249"/>
      <c r="K548" s="240"/>
    </row>
    <row r="549" spans="5:11">
      <c r="E549" s="240"/>
      <c r="F549" s="249"/>
      <c r="K549" s="240"/>
    </row>
    <row r="550" spans="5:11">
      <c r="E550" s="240"/>
      <c r="F550" s="249"/>
      <c r="K550" s="240"/>
    </row>
    <row r="551" spans="5:11">
      <c r="E551" s="240"/>
      <c r="F551" s="249"/>
      <c r="K551" s="240"/>
    </row>
    <row r="552" spans="5:11">
      <c r="E552" s="240"/>
      <c r="F552" s="249"/>
      <c r="K552" s="240"/>
    </row>
    <row r="553" spans="5:11">
      <c r="E553" s="240"/>
      <c r="F553" s="249"/>
      <c r="K553" s="240"/>
    </row>
    <row r="554" spans="5:11">
      <c r="E554" s="240"/>
      <c r="F554" s="249"/>
      <c r="K554" s="240"/>
    </row>
    <row r="555" spans="5:11">
      <c r="E555" s="240"/>
      <c r="F555" s="249"/>
      <c r="K555" s="240"/>
    </row>
    <row r="556" spans="5:11">
      <c r="E556" s="240"/>
      <c r="F556" s="249"/>
      <c r="K556" s="240"/>
    </row>
    <row r="557" spans="5:11">
      <c r="E557" s="240"/>
      <c r="F557" s="249"/>
      <c r="K557" s="240"/>
    </row>
    <row r="558" spans="5:11">
      <c r="E558" s="240"/>
      <c r="F558" s="249"/>
      <c r="K558" s="240"/>
    </row>
    <row r="559" spans="5:11">
      <c r="E559" s="240"/>
      <c r="F559" s="249"/>
      <c r="K559" s="240"/>
    </row>
    <row r="560" spans="5:11">
      <c r="E560" s="240"/>
      <c r="F560" s="249"/>
      <c r="K560" s="240"/>
    </row>
    <row r="561" spans="5:11">
      <c r="E561" s="240"/>
      <c r="F561" s="249"/>
      <c r="K561" s="240"/>
    </row>
    <row r="562" spans="5:11">
      <c r="E562" s="240"/>
      <c r="F562" s="249"/>
      <c r="K562" s="240"/>
    </row>
    <row r="563" spans="5:11">
      <c r="E563" s="240"/>
      <c r="F563" s="249"/>
      <c r="K563" s="240"/>
    </row>
    <row r="564" spans="5:11">
      <c r="E564" s="240"/>
      <c r="F564" s="249"/>
      <c r="K564" s="240"/>
    </row>
    <row r="565" spans="5:11">
      <c r="E565" s="240"/>
      <c r="F565" s="249"/>
      <c r="K565" s="240"/>
    </row>
    <row r="566" spans="5:11">
      <c r="E566" s="240"/>
      <c r="F566" s="249"/>
      <c r="K566" s="240"/>
    </row>
    <row r="567" spans="5:11">
      <c r="E567" s="240"/>
      <c r="F567" s="249"/>
      <c r="K567" s="240"/>
    </row>
    <row r="568" spans="5:11">
      <c r="E568" s="240"/>
      <c r="F568" s="249"/>
      <c r="K568" s="240"/>
    </row>
    <row r="569" spans="5:11">
      <c r="E569" s="240"/>
      <c r="F569" s="249"/>
      <c r="K569" s="240"/>
    </row>
    <row r="570" spans="5:11">
      <c r="E570" s="240"/>
      <c r="F570" s="249"/>
      <c r="K570" s="240"/>
    </row>
    <row r="571" spans="5:11">
      <c r="E571" s="240"/>
      <c r="F571" s="249"/>
      <c r="K571" s="240"/>
    </row>
    <row r="572" spans="5:11">
      <c r="E572" s="240"/>
      <c r="F572" s="249"/>
      <c r="K572" s="240"/>
    </row>
    <row r="573" spans="5:11">
      <c r="E573" s="240"/>
      <c r="F573" s="249"/>
      <c r="K573" s="240"/>
    </row>
    <row r="574" spans="5:11">
      <c r="E574" s="240"/>
      <c r="F574" s="249"/>
      <c r="K574" s="240"/>
    </row>
    <row r="575" spans="5:11">
      <c r="E575" s="240"/>
      <c r="F575" s="249"/>
      <c r="K575" s="240"/>
    </row>
    <row r="576" spans="5:11">
      <c r="E576" s="240"/>
      <c r="F576" s="249"/>
      <c r="K576" s="240"/>
    </row>
    <row r="577" spans="5:11">
      <c r="E577" s="240"/>
      <c r="F577" s="249"/>
      <c r="K577" s="240"/>
    </row>
    <row r="578" spans="5:11">
      <c r="E578" s="240"/>
      <c r="F578" s="249"/>
      <c r="K578" s="240"/>
    </row>
    <row r="579" spans="5:11">
      <c r="E579" s="240"/>
      <c r="F579" s="249"/>
      <c r="K579" s="240"/>
    </row>
    <row r="580" spans="5:11">
      <c r="E580" s="240"/>
      <c r="F580" s="249"/>
      <c r="K580" s="240"/>
    </row>
    <row r="581" spans="5:11">
      <c r="E581" s="240"/>
      <c r="F581" s="249"/>
      <c r="K581" s="240"/>
    </row>
    <row r="582" spans="5:11">
      <c r="E582" s="240"/>
      <c r="F582" s="249"/>
      <c r="K582" s="240"/>
    </row>
    <row r="583" spans="5:11">
      <c r="E583" s="240"/>
      <c r="F583" s="249"/>
      <c r="K583" s="240"/>
    </row>
    <row r="584" spans="5:11">
      <c r="E584" s="240"/>
      <c r="F584" s="249"/>
      <c r="K584" s="240"/>
    </row>
    <row r="585" spans="5:11">
      <c r="E585" s="240"/>
      <c r="F585" s="249"/>
      <c r="K585" s="240"/>
    </row>
    <row r="586" spans="5:11">
      <c r="E586" s="240"/>
      <c r="F586" s="249"/>
      <c r="K586" s="240"/>
    </row>
    <row r="587" spans="5:11">
      <c r="E587" s="240"/>
      <c r="F587" s="249"/>
      <c r="K587" s="240"/>
    </row>
    <row r="588" spans="5:11">
      <c r="E588" s="240"/>
      <c r="F588" s="249"/>
      <c r="K588" s="240"/>
    </row>
    <row r="589" spans="5:11">
      <c r="E589" s="240"/>
      <c r="F589" s="249"/>
      <c r="K589" s="240"/>
    </row>
    <row r="590" spans="5:11">
      <c r="E590" s="240"/>
      <c r="F590" s="249"/>
      <c r="K590" s="240"/>
    </row>
    <row r="591" spans="5:11">
      <c r="E591" s="240"/>
      <c r="F591" s="249"/>
      <c r="K591" s="240"/>
    </row>
    <row r="592" spans="5:11">
      <c r="E592" s="240"/>
      <c r="F592" s="249"/>
      <c r="K592" s="240"/>
    </row>
    <row r="593" spans="5:11">
      <c r="E593" s="240"/>
      <c r="F593" s="249"/>
      <c r="K593" s="240"/>
    </row>
    <row r="594" spans="5:11">
      <c r="E594" s="240"/>
      <c r="F594" s="249"/>
      <c r="K594" s="240"/>
    </row>
    <row r="595" spans="5:11">
      <c r="E595" s="240"/>
      <c r="F595" s="249"/>
      <c r="K595" s="240"/>
    </row>
    <row r="596" spans="5:11">
      <c r="E596" s="240"/>
      <c r="F596" s="249"/>
      <c r="K596" s="240"/>
    </row>
    <row r="597" spans="5:11">
      <c r="E597" s="240"/>
      <c r="F597" s="249"/>
      <c r="K597" s="240"/>
    </row>
    <row r="598" spans="5:11">
      <c r="E598" s="240"/>
      <c r="F598" s="249"/>
      <c r="K598" s="240"/>
    </row>
    <row r="599" spans="5:11">
      <c r="E599" s="240"/>
      <c r="F599" s="249"/>
      <c r="K599" s="240"/>
    </row>
    <row r="600" spans="5:11">
      <c r="E600" s="240"/>
      <c r="F600" s="249"/>
      <c r="K600" s="240"/>
    </row>
    <row r="601" spans="5:11">
      <c r="E601" s="240"/>
      <c r="F601" s="249"/>
      <c r="K601" s="240"/>
    </row>
    <row r="602" spans="5:11">
      <c r="E602" s="240"/>
      <c r="F602" s="249"/>
      <c r="K602" s="240"/>
    </row>
    <row r="603" spans="5:11">
      <c r="E603" s="240"/>
      <c r="F603" s="249"/>
      <c r="K603" s="240"/>
    </row>
    <row r="604" spans="5:11">
      <c r="E604" s="240"/>
      <c r="F604" s="249"/>
      <c r="K604" s="240"/>
    </row>
    <row r="605" spans="5:11">
      <c r="E605" s="240"/>
      <c r="F605" s="249"/>
      <c r="K605" s="240"/>
    </row>
    <row r="606" spans="5:11">
      <c r="E606" s="240"/>
      <c r="F606" s="249"/>
      <c r="K606" s="240"/>
    </row>
    <row r="607" spans="5:11">
      <c r="E607" s="240"/>
      <c r="F607" s="249"/>
      <c r="K607" s="240"/>
    </row>
    <row r="608" spans="5:11">
      <c r="E608" s="240"/>
      <c r="F608" s="249"/>
      <c r="K608" s="240"/>
    </row>
    <row r="609" spans="5:11">
      <c r="E609" s="240"/>
      <c r="F609" s="249"/>
      <c r="K609" s="240"/>
    </row>
    <row r="610" spans="5:11">
      <c r="E610" s="240"/>
      <c r="F610" s="249"/>
      <c r="K610" s="240"/>
    </row>
    <row r="611" spans="5:11">
      <c r="E611" s="240"/>
      <c r="F611" s="249"/>
      <c r="K611" s="240"/>
    </row>
    <row r="612" spans="5:11">
      <c r="E612" s="240"/>
      <c r="F612" s="249"/>
      <c r="K612" s="240"/>
    </row>
    <row r="613" spans="5:11">
      <c r="E613" s="240"/>
      <c r="F613" s="249"/>
      <c r="K613" s="240"/>
    </row>
    <row r="614" spans="5:11">
      <c r="E614" s="240"/>
      <c r="F614" s="249"/>
      <c r="K614" s="240"/>
    </row>
    <row r="615" spans="5:11">
      <c r="E615" s="240"/>
      <c r="F615" s="249"/>
      <c r="K615" s="240"/>
    </row>
    <row r="616" spans="5:11">
      <c r="E616" s="240"/>
      <c r="F616" s="249"/>
      <c r="K616" s="240"/>
    </row>
    <row r="617" spans="5:11">
      <c r="E617" s="240"/>
      <c r="F617" s="249"/>
      <c r="K617" s="240"/>
    </row>
    <row r="618" spans="5:11">
      <c r="E618" s="240"/>
      <c r="F618" s="249"/>
      <c r="K618" s="240"/>
    </row>
    <row r="619" spans="5:11">
      <c r="E619" s="240"/>
      <c r="F619" s="249"/>
      <c r="K619" s="240"/>
    </row>
    <row r="620" spans="5:11">
      <c r="E620" s="240"/>
      <c r="F620" s="249"/>
      <c r="K620" s="240"/>
    </row>
    <row r="621" spans="5:11">
      <c r="E621" s="240"/>
      <c r="F621" s="249"/>
      <c r="K621" s="240"/>
    </row>
    <row r="622" spans="5:11">
      <c r="E622" s="240"/>
      <c r="F622" s="249"/>
      <c r="K622" s="240"/>
    </row>
    <row r="623" spans="5:11">
      <c r="E623" s="240"/>
      <c r="F623" s="249"/>
      <c r="K623" s="240"/>
    </row>
    <row r="624" spans="5:11">
      <c r="E624" s="240"/>
      <c r="F624" s="249"/>
      <c r="K624" s="240"/>
    </row>
    <row r="625" spans="5:11">
      <c r="E625" s="240"/>
      <c r="F625" s="249"/>
      <c r="K625" s="240"/>
    </row>
    <row r="626" spans="5:11">
      <c r="E626" s="240"/>
      <c r="F626" s="249"/>
      <c r="K626" s="240"/>
    </row>
    <row r="627" spans="5:11">
      <c r="E627" s="240"/>
      <c r="F627" s="249"/>
      <c r="K627" s="240"/>
    </row>
    <row r="628" spans="5:11">
      <c r="E628" s="240"/>
      <c r="F628" s="249"/>
      <c r="K628" s="240"/>
    </row>
    <row r="629" spans="5:11">
      <c r="E629" s="240"/>
      <c r="F629" s="249"/>
      <c r="K629" s="240"/>
    </row>
    <row r="630" spans="5:11">
      <c r="E630" s="240"/>
      <c r="F630" s="249"/>
      <c r="K630" s="240"/>
    </row>
    <row r="631" spans="5:11">
      <c r="E631" s="240"/>
      <c r="F631" s="249"/>
      <c r="K631" s="240"/>
    </row>
    <row r="632" spans="5:11">
      <c r="E632" s="240"/>
      <c r="F632" s="249"/>
      <c r="K632" s="240"/>
    </row>
    <row r="633" spans="5:11">
      <c r="E633" s="240"/>
      <c r="F633" s="249"/>
      <c r="K633" s="240"/>
    </row>
    <row r="634" spans="5:11">
      <c r="E634" s="240"/>
      <c r="F634" s="249"/>
      <c r="K634" s="240"/>
    </row>
    <row r="635" spans="5:11">
      <c r="E635" s="240"/>
      <c r="F635" s="249"/>
      <c r="K635" s="240"/>
    </row>
    <row r="636" spans="5:11">
      <c r="E636" s="240"/>
      <c r="F636" s="249"/>
      <c r="K636" s="240"/>
    </row>
    <row r="637" spans="5:11">
      <c r="E637" s="240"/>
      <c r="F637" s="249"/>
      <c r="K637" s="240"/>
    </row>
    <row r="638" spans="5:11">
      <c r="E638" s="240"/>
      <c r="F638" s="249"/>
      <c r="K638" s="240"/>
    </row>
    <row r="639" spans="5:11">
      <c r="E639" s="240"/>
      <c r="F639" s="249"/>
      <c r="K639" s="240"/>
    </row>
    <row r="640" spans="5:11">
      <c r="E640" s="240"/>
      <c r="F640" s="249"/>
      <c r="K640" s="240"/>
    </row>
    <row r="641" spans="5:11">
      <c r="E641" s="240"/>
      <c r="F641" s="249"/>
      <c r="K641" s="240"/>
    </row>
    <row r="642" spans="5:11">
      <c r="E642" s="240"/>
      <c r="F642" s="249"/>
      <c r="K642" s="240"/>
    </row>
    <row r="643" spans="5:11">
      <c r="E643" s="240"/>
      <c r="F643" s="249"/>
      <c r="K643" s="240"/>
    </row>
    <row r="644" spans="5:11">
      <c r="E644" s="240"/>
      <c r="F644" s="249"/>
      <c r="K644" s="240"/>
    </row>
    <row r="645" spans="5:11">
      <c r="E645" s="240"/>
      <c r="F645" s="249"/>
      <c r="K645" s="240"/>
    </row>
    <row r="646" spans="5:11">
      <c r="E646" s="240"/>
      <c r="F646" s="249"/>
      <c r="K646" s="240"/>
    </row>
    <row r="647" spans="5:11">
      <c r="E647" s="240"/>
      <c r="F647" s="249"/>
      <c r="K647" s="240"/>
    </row>
    <row r="648" spans="5:11">
      <c r="E648" s="240"/>
      <c r="F648" s="249"/>
      <c r="K648" s="240"/>
    </row>
    <row r="649" spans="5:11">
      <c r="E649" s="240"/>
      <c r="F649" s="249"/>
      <c r="K649" s="240"/>
    </row>
    <row r="650" spans="5:11">
      <c r="E650" s="240"/>
      <c r="F650" s="249"/>
      <c r="K650" s="240"/>
    </row>
    <row r="651" spans="5:11">
      <c r="E651" s="240"/>
      <c r="F651" s="249"/>
      <c r="K651" s="240"/>
    </row>
    <row r="652" spans="5:11">
      <c r="E652" s="240"/>
      <c r="F652" s="249"/>
      <c r="K652" s="240"/>
    </row>
    <row r="653" spans="5:11">
      <c r="E653" s="240"/>
      <c r="F653" s="249"/>
      <c r="K653" s="240"/>
    </row>
    <row r="654" spans="5:11">
      <c r="E654" s="240"/>
      <c r="F654" s="249"/>
      <c r="K654" s="240"/>
    </row>
    <row r="655" spans="5:11">
      <c r="E655" s="240"/>
      <c r="F655" s="249"/>
      <c r="K655" s="240"/>
    </row>
    <row r="656" spans="5:11">
      <c r="E656" s="240"/>
      <c r="F656" s="249"/>
      <c r="K656" s="240"/>
    </row>
    <row r="657" spans="5:11">
      <c r="E657" s="240"/>
      <c r="F657" s="249"/>
      <c r="K657" s="240"/>
    </row>
    <row r="658" spans="5:11">
      <c r="E658" s="240"/>
      <c r="F658" s="249"/>
      <c r="K658" s="240"/>
    </row>
    <row r="659" spans="5:11">
      <c r="E659" s="240"/>
      <c r="F659" s="249"/>
      <c r="K659" s="240"/>
    </row>
    <row r="660" spans="5:11">
      <c r="E660" s="240"/>
      <c r="F660" s="249"/>
      <c r="K660" s="240"/>
    </row>
    <row r="661" spans="5:11">
      <c r="E661" s="240"/>
      <c r="F661" s="249"/>
      <c r="K661" s="240"/>
    </row>
    <row r="662" spans="5:11">
      <c r="E662" s="240"/>
      <c r="F662" s="249"/>
      <c r="K662" s="240"/>
    </row>
    <row r="663" spans="5:11">
      <c r="E663" s="240"/>
      <c r="F663" s="249"/>
      <c r="K663" s="240"/>
    </row>
    <row r="664" spans="5:11">
      <c r="E664" s="240"/>
      <c r="F664" s="249"/>
      <c r="K664" s="240"/>
    </row>
    <row r="665" spans="5:11">
      <c r="E665" s="240"/>
      <c r="F665" s="249"/>
      <c r="K665" s="240"/>
    </row>
    <row r="666" spans="5:11">
      <c r="E666" s="240"/>
      <c r="F666" s="249"/>
      <c r="K666" s="240"/>
    </row>
    <row r="667" spans="5:11">
      <c r="E667" s="240"/>
      <c r="F667" s="249"/>
      <c r="K667" s="240"/>
    </row>
    <row r="668" spans="5:11">
      <c r="E668" s="240"/>
      <c r="F668" s="249"/>
      <c r="K668" s="240"/>
    </row>
    <row r="669" spans="5:11">
      <c r="E669" s="240"/>
      <c r="F669" s="249"/>
      <c r="K669" s="240"/>
    </row>
    <row r="670" spans="5:11">
      <c r="E670" s="240"/>
      <c r="F670" s="249"/>
      <c r="K670" s="240"/>
    </row>
    <row r="671" spans="5:11">
      <c r="E671" s="240"/>
      <c r="F671" s="249"/>
      <c r="K671" s="240"/>
    </row>
    <row r="672" spans="5:11">
      <c r="E672" s="240"/>
      <c r="F672" s="249"/>
      <c r="K672" s="240"/>
    </row>
    <row r="673" spans="5:11">
      <c r="E673" s="240"/>
      <c r="F673" s="249"/>
      <c r="K673" s="240"/>
    </row>
    <row r="674" spans="5:11">
      <c r="E674" s="240"/>
      <c r="F674" s="249"/>
      <c r="K674" s="240"/>
    </row>
    <row r="675" spans="5:11">
      <c r="E675" s="240"/>
      <c r="F675" s="249"/>
      <c r="K675" s="240"/>
    </row>
    <row r="676" spans="5:11">
      <c r="E676" s="240"/>
      <c r="F676" s="249"/>
      <c r="K676" s="240"/>
    </row>
    <row r="677" spans="5:11">
      <c r="E677" s="240"/>
      <c r="F677" s="249"/>
      <c r="K677" s="240"/>
    </row>
    <row r="678" spans="5:11">
      <c r="E678" s="240"/>
      <c r="F678" s="249"/>
      <c r="K678" s="240"/>
    </row>
    <row r="679" spans="5:11">
      <c r="E679" s="240"/>
      <c r="F679" s="249"/>
      <c r="K679" s="240"/>
    </row>
    <row r="680" spans="5:11">
      <c r="E680" s="240"/>
      <c r="F680" s="249"/>
      <c r="K680" s="240"/>
    </row>
    <row r="681" spans="5:11">
      <c r="E681" s="240"/>
      <c r="F681" s="249"/>
      <c r="K681" s="240"/>
    </row>
    <row r="682" spans="5:11">
      <c r="E682" s="240"/>
      <c r="F682" s="249"/>
      <c r="K682" s="240"/>
    </row>
    <row r="683" spans="5:11">
      <c r="E683" s="240"/>
      <c r="F683" s="249"/>
      <c r="K683" s="240"/>
    </row>
    <row r="684" spans="5:11">
      <c r="E684" s="240"/>
      <c r="F684" s="249"/>
      <c r="K684" s="240"/>
    </row>
    <row r="685" spans="5:11">
      <c r="E685" s="240"/>
      <c r="F685" s="249"/>
      <c r="K685" s="240"/>
    </row>
    <row r="686" spans="5:11">
      <c r="E686" s="240"/>
      <c r="F686" s="249"/>
      <c r="K686" s="240"/>
    </row>
    <row r="687" spans="5:11">
      <c r="E687" s="240"/>
      <c r="F687" s="249"/>
      <c r="K687" s="240"/>
    </row>
    <row r="688" spans="5:11">
      <c r="E688" s="240"/>
      <c r="F688" s="249"/>
      <c r="K688" s="240"/>
    </row>
    <row r="689" spans="5:11">
      <c r="E689" s="240"/>
      <c r="F689" s="249"/>
      <c r="K689" s="240"/>
    </row>
    <row r="690" spans="5:11">
      <c r="E690" s="240"/>
      <c r="F690" s="249"/>
      <c r="K690" s="240"/>
    </row>
    <row r="691" spans="5:11">
      <c r="E691" s="240"/>
      <c r="F691" s="249"/>
      <c r="K691" s="240"/>
    </row>
    <row r="692" spans="5:11">
      <c r="E692" s="240"/>
      <c r="F692" s="249"/>
      <c r="K692" s="240"/>
    </row>
    <row r="693" spans="5:11">
      <c r="E693" s="240"/>
      <c r="F693" s="249"/>
      <c r="K693" s="240"/>
    </row>
    <row r="694" spans="5:11">
      <c r="E694" s="240"/>
      <c r="F694" s="249"/>
      <c r="K694" s="240"/>
    </row>
    <row r="695" spans="5:11">
      <c r="E695" s="240"/>
      <c r="F695" s="249"/>
      <c r="K695" s="240"/>
    </row>
    <row r="696" spans="5:11">
      <c r="E696" s="240"/>
      <c r="F696" s="249"/>
      <c r="K696" s="240"/>
    </row>
    <row r="697" spans="5:11">
      <c r="E697" s="240"/>
      <c r="F697" s="249"/>
      <c r="K697" s="240"/>
    </row>
    <row r="698" spans="5:11">
      <c r="E698" s="240"/>
      <c r="F698" s="249"/>
      <c r="K698" s="240"/>
    </row>
    <row r="699" spans="5:11">
      <c r="E699" s="240"/>
      <c r="F699" s="249"/>
      <c r="K699" s="240"/>
    </row>
    <row r="700" spans="5:11">
      <c r="E700" s="240"/>
      <c r="F700" s="249"/>
      <c r="K700" s="240"/>
    </row>
    <row r="701" spans="5:11">
      <c r="E701" s="240"/>
      <c r="F701" s="249"/>
      <c r="K701" s="240"/>
    </row>
    <row r="702" spans="5:11">
      <c r="E702" s="240"/>
      <c r="F702" s="249"/>
      <c r="K702" s="240"/>
    </row>
    <row r="703" spans="5:11">
      <c r="E703" s="240"/>
      <c r="F703" s="249"/>
      <c r="K703" s="240"/>
    </row>
    <row r="704" spans="5:11">
      <c r="E704" s="240"/>
      <c r="F704" s="249"/>
      <c r="K704" s="240"/>
    </row>
    <row r="705" spans="5:11">
      <c r="E705" s="240"/>
      <c r="F705" s="249"/>
      <c r="K705" s="240"/>
    </row>
    <row r="706" spans="5:11">
      <c r="E706" s="240"/>
      <c r="F706" s="249"/>
      <c r="K706" s="240"/>
    </row>
    <row r="707" spans="5:11">
      <c r="E707" s="240"/>
      <c r="F707" s="249"/>
      <c r="K707" s="240"/>
    </row>
    <row r="708" spans="5:11">
      <c r="E708" s="240"/>
      <c r="F708" s="249"/>
      <c r="K708" s="240"/>
    </row>
    <row r="709" spans="5:11">
      <c r="E709" s="240"/>
      <c r="F709" s="249"/>
      <c r="K709" s="240"/>
    </row>
    <row r="710" spans="5:11">
      <c r="E710" s="240"/>
      <c r="F710" s="249"/>
      <c r="K710" s="240"/>
    </row>
    <row r="711" spans="5:11">
      <c r="E711" s="240"/>
      <c r="F711" s="249"/>
      <c r="K711" s="240"/>
    </row>
    <row r="712" spans="5:11">
      <c r="E712" s="240"/>
      <c r="F712" s="249"/>
      <c r="K712" s="240"/>
    </row>
    <row r="713" spans="5:11">
      <c r="E713" s="240"/>
      <c r="F713" s="249"/>
      <c r="K713" s="240"/>
    </row>
    <row r="714" spans="5:11">
      <c r="E714" s="240"/>
      <c r="F714" s="249"/>
      <c r="K714" s="240"/>
    </row>
    <row r="715" spans="5:11">
      <c r="E715" s="240"/>
      <c r="F715" s="249"/>
      <c r="K715" s="240"/>
    </row>
    <row r="716" spans="5:11">
      <c r="E716" s="240"/>
      <c r="F716" s="249"/>
      <c r="K716" s="240"/>
    </row>
    <row r="717" spans="5:11">
      <c r="E717" s="240"/>
      <c r="F717" s="249"/>
      <c r="K717" s="240"/>
    </row>
    <row r="718" spans="5:11">
      <c r="E718" s="240"/>
      <c r="F718" s="249"/>
      <c r="K718" s="240"/>
    </row>
    <row r="719" spans="5:11">
      <c r="E719" s="240"/>
      <c r="F719" s="249"/>
      <c r="K719" s="240"/>
    </row>
    <row r="720" spans="5:11">
      <c r="E720" s="240"/>
      <c r="F720" s="249"/>
      <c r="K720" s="240"/>
    </row>
    <row r="721" spans="5:11">
      <c r="E721" s="240"/>
      <c r="F721" s="249"/>
      <c r="K721" s="240"/>
    </row>
    <row r="722" spans="5:11">
      <c r="E722" s="240"/>
      <c r="F722" s="249"/>
      <c r="K722" s="240"/>
    </row>
    <row r="723" spans="5:11">
      <c r="E723" s="240"/>
      <c r="F723" s="249"/>
      <c r="K723" s="240"/>
    </row>
    <row r="724" spans="5:11">
      <c r="E724" s="240"/>
      <c r="F724" s="249"/>
      <c r="K724" s="240"/>
    </row>
    <row r="725" spans="5:11">
      <c r="E725" s="240"/>
      <c r="F725" s="249"/>
      <c r="K725" s="240"/>
    </row>
    <row r="726" spans="5:11">
      <c r="E726" s="240"/>
      <c r="F726" s="249"/>
      <c r="K726" s="240"/>
    </row>
    <row r="727" spans="5:11">
      <c r="E727" s="240"/>
      <c r="F727" s="249"/>
      <c r="K727" s="240"/>
    </row>
    <row r="728" spans="5:11">
      <c r="E728" s="240"/>
      <c r="F728" s="249"/>
      <c r="K728" s="240"/>
    </row>
    <row r="729" spans="5:11">
      <c r="E729" s="240"/>
      <c r="F729" s="249"/>
      <c r="K729" s="240"/>
    </row>
    <row r="730" spans="5:11">
      <c r="E730" s="240"/>
      <c r="F730" s="249"/>
      <c r="K730" s="240"/>
    </row>
    <row r="731" spans="5:11">
      <c r="E731" s="240"/>
      <c r="F731" s="249"/>
      <c r="K731" s="240"/>
    </row>
    <row r="732" spans="5:11">
      <c r="E732" s="240"/>
      <c r="F732" s="249"/>
      <c r="K732" s="240"/>
    </row>
    <row r="733" spans="5:11">
      <c r="E733" s="240"/>
      <c r="F733" s="249"/>
      <c r="K733" s="240"/>
    </row>
    <row r="734" spans="5:11">
      <c r="E734" s="240"/>
      <c r="F734" s="249"/>
      <c r="K734" s="240"/>
    </row>
    <row r="735" spans="5:11">
      <c r="E735" s="240"/>
      <c r="F735" s="249"/>
      <c r="K735" s="240"/>
    </row>
    <row r="736" spans="5:11">
      <c r="E736" s="240"/>
      <c r="F736" s="249"/>
      <c r="K736" s="240"/>
    </row>
    <row r="737" spans="5:11">
      <c r="E737" s="240"/>
      <c r="F737" s="249"/>
      <c r="K737" s="240"/>
    </row>
    <row r="738" spans="5:11">
      <c r="E738" s="240"/>
      <c r="F738" s="249"/>
      <c r="K738" s="240"/>
    </row>
    <row r="739" spans="5:11">
      <c r="E739" s="240"/>
      <c r="F739" s="249"/>
      <c r="K739" s="240"/>
    </row>
    <row r="740" spans="5:11">
      <c r="E740" s="240"/>
      <c r="F740" s="249"/>
      <c r="K740" s="240"/>
    </row>
    <row r="741" spans="5:11">
      <c r="E741" s="240"/>
      <c r="F741" s="249"/>
      <c r="K741" s="240"/>
    </row>
    <row r="742" spans="5:11">
      <c r="E742" s="240"/>
      <c r="F742" s="249"/>
      <c r="K742" s="240"/>
    </row>
    <row r="743" spans="5:11">
      <c r="E743" s="240"/>
      <c r="F743" s="249"/>
      <c r="K743" s="240"/>
    </row>
    <row r="744" spans="5:11">
      <c r="E744" s="240"/>
      <c r="F744" s="249"/>
      <c r="K744" s="240"/>
    </row>
    <row r="745" spans="5:11">
      <c r="E745" s="240"/>
      <c r="F745" s="249"/>
      <c r="K745" s="240"/>
    </row>
    <row r="746" spans="5:11">
      <c r="E746" s="240"/>
      <c r="F746" s="249"/>
      <c r="K746" s="240"/>
    </row>
    <row r="747" spans="5:11">
      <c r="E747" s="240"/>
      <c r="F747" s="249"/>
      <c r="K747" s="240"/>
    </row>
    <row r="748" spans="5:11">
      <c r="E748" s="240"/>
      <c r="F748" s="249"/>
      <c r="K748" s="240"/>
    </row>
    <row r="749" spans="5:11">
      <c r="E749" s="240"/>
      <c r="F749" s="249"/>
      <c r="K749" s="240"/>
    </row>
    <row r="750" spans="5:11">
      <c r="E750" s="240"/>
      <c r="F750" s="249"/>
      <c r="K750" s="240"/>
    </row>
    <row r="751" spans="5:11">
      <c r="E751" s="240"/>
      <c r="F751" s="249"/>
      <c r="K751" s="240"/>
    </row>
    <row r="752" spans="5:11">
      <c r="E752" s="240"/>
      <c r="F752" s="249"/>
      <c r="K752" s="240"/>
    </row>
    <row r="753" spans="5:11">
      <c r="E753" s="240"/>
      <c r="F753" s="249"/>
      <c r="K753" s="240"/>
    </row>
    <row r="754" spans="5:11">
      <c r="E754" s="240"/>
      <c r="F754" s="249"/>
      <c r="K754" s="240"/>
    </row>
    <row r="755" spans="5:11">
      <c r="E755" s="240"/>
      <c r="F755" s="249"/>
      <c r="K755" s="240"/>
    </row>
    <row r="756" spans="5:11">
      <c r="E756" s="240"/>
      <c r="F756" s="249"/>
      <c r="K756" s="240"/>
    </row>
    <row r="757" spans="5:11">
      <c r="E757" s="240"/>
      <c r="F757" s="249"/>
      <c r="K757" s="240"/>
    </row>
    <row r="758" spans="5:11">
      <c r="E758" s="240"/>
      <c r="F758" s="249"/>
      <c r="K758" s="240"/>
    </row>
    <row r="759" spans="5:11">
      <c r="E759" s="240"/>
      <c r="F759" s="249"/>
      <c r="K759" s="240"/>
    </row>
    <row r="760" spans="5:11">
      <c r="E760" s="240"/>
      <c r="F760" s="249"/>
      <c r="K760" s="240"/>
    </row>
    <row r="761" spans="5:11">
      <c r="E761" s="240"/>
      <c r="F761" s="249"/>
      <c r="K761" s="240"/>
    </row>
    <row r="762" spans="5:11">
      <c r="E762" s="240"/>
      <c r="F762" s="249"/>
      <c r="K762" s="240"/>
    </row>
    <row r="763" spans="5:11">
      <c r="E763" s="240"/>
      <c r="F763" s="249"/>
      <c r="K763" s="240"/>
    </row>
    <row r="764" spans="5:11">
      <c r="E764" s="240"/>
      <c r="F764" s="249"/>
      <c r="K764" s="240"/>
    </row>
    <row r="765" spans="5:11">
      <c r="E765" s="240"/>
      <c r="F765" s="249"/>
      <c r="K765" s="240"/>
    </row>
    <row r="766" spans="5:11">
      <c r="E766" s="240"/>
      <c r="F766" s="249"/>
      <c r="K766" s="240"/>
    </row>
    <row r="767" spans="5:11">
      <c r="E767" s="240"/>
      <c r="F767" s="249"/>
      <c r="K767" s="240"/>
    </row>
    <row r="768" spans="5:11">
      <c r="E768" s="240"/>
      <c r="F768" s="249"/>
      <c r="K768" s="240"/>
    </row>
    <row r="769" spans="5:11">
      <c r="E769" s="240"/>
      <c r="F769" s="249"/>
      <c r="K769" s="240"/>
    </row>
    <row r="770" spans="5:11">
      <c r="E770" s="240"/>
      <c r="F770" s="249"/>
      <c r="K770" s="240"/>
    </row>
    <row r="771" spans="5:11">
      <c r="E771" s="240"/>
      <c r="F771" s="249"/>
      <c r="K771" s="240"/>
    </row>
    <row r="772" spans="5:11">
      <c r="E772" s="240"/>
      <c r="F772" s="249"/>
      <c r="K772" s="240"/>
    </row>
    <row r="773" spans="5:11">
      <c r="E773" s="240"/>
      <c r="F773" s="249"/>
      <c r="K773" s="240"/>
    </row>
    <row r="774" spans="5:11">
      <c r="E774" s="240"/>
      <c r="F774" s="249"/>
      <c r="K774" s="240"/>
    </row>
    <row r="775" spans="5:11">
      <c r="E775" s="240"/>
      <c r="F775" s="249"/>
      <c r="K775" s="240"/>
    </row>
    <row r="776" spans="5:11">
      <c r="E776" s="240"/>
      <c r="F776" s="249"/>
      <c r="K776" s="240"/>
    </row>
    <row r="777" spans="5:11">
      <c r="E777" s="240"/>
      <c r="F777" s="249"/>
      <c r="K777" s="240"/>
    </row>
    <row r="778" spans="5:11">
      <c r="E778" s="240"/>
      <c r="F778" s="249"/>
      <c r="K778" s="240"/>
    </row>
    <row r="779" spans="5:11">
      <c r="E779" s="240"/>
      <c r="F779" s="249"/>
      <c r="K779" s="240"/>
    </row>
    <row r="780" spans="5:11">
      <c r="E780" s="240"/>
      <c r="F780" s="249"/>
      <c r="K780" s="240"/>
    </row>
    <row r="781" spans="5:11">
      <c r="E781" s="240"/>
      <c r="F781" s="249"/>
      <c r="K781" s="240"/>
    </row>
    <row r="782" spans="5:11">
      <c r="E782" s="240"/>
      <c r="F782" s="249"/>
      <c r="K782" s="240"/>
    </row>
    <row r="783" spans="5:11">
      <c r="E783" s="240"/>
      <c r="F783" s="249"/>
      <c r="K783" s="240"/>
    </row>
    <row r="784" spans="5:11">
      <c r="E784" s="240"/>
      <c r="F784" s="249"/>
      <c r="K784" s="240"/>
    </row>
    <row r="785" spans="5:11">
      <c r="E785" s="240"/>
      <c r="F785" s="249"/>
      <c r="K785" s="240"/>
    </row>
    <row r="786" spans="5:11">
      <c r="E786" s="240"/>
      <c r="F786" s="249"/>
      <c r="K786" s="240"/>
    </row>
    <row r="787" spans="5:11">
      <c r="E787" s="240"/>
      <c r="F787" s="249"/>
      <c r="K787" s="240"/>
    </row>
    <row r="788" spans="5:11">
      <c r="E788" s="240"/>
      <c r="F788" s="249"/>
      <c r="K788" s="240"/>
    </row>
    <row r="789" spans="5:11">
      <c r="E789" s="240"/>
      <c r="F789" s="249"/>
      <c r="K789" s="240"/>
    </row>
    <row r="790" spans="5:11">
      <c r="E790" s="240"/>
      <c r="F790" s="249"/>
      <c r="K790" s="240"/>
    </row>
    <row r="791" spans="5:11">
      <c r="E791" s="240"/>
      <c r="F791" s="249"/>
      <c r="K791" s="240"/>
    </row>
    <row r="792" spans="5:11">
      <c r="E792" s="240"/>
      <c r="F792" s="249"/>
      <c r="K792" s="240"/>
    </row>
    <row r="793" spans="5:11">
      <c r="E793" s="240"/>
      <c r="F793" s="249"/>
      <c r="K793" s="240"/>
    </row>
    <row r="794" spans="5:11">
      <c r="E794" s="240"/>
      <c r="F794" s="249"/>
      <c r="K794" s="240"/>
    </row>
    <row r="795" spans="5:11">
      <c r="E795" s="240"/>
      <c r="F795" s="249"/>
      <c r="K795" s="240"/>
    </row>
    <row r="796" spans="5:11">
      <c r="E796" s="240"/>
      <c r="F796" s="249"/>
      <c r="K796" s="240"/>
    </row>
    <row r="797" spans="5:11">
      <c r="E797" s="240"/>
      <c r="F797" s="249"/>
      <c r="K797" s="240"/>
    </row>
    <row r="798" spans="5:11">
      <c r="E798" s="240"/>
      <c r="F798" s="249"/>
      <c r="K798" s="240"/>
    </row>
    <row r="799" spans="5:11">
      <c r="E799" s="240"/>
      <c r="F799" s="249"/>
      <c r="K799" s="240"/>
    </row>
    <row r="800" spans="5:11">
      <c r="E800" s="240"/>
      <c r="F800" s="249"/>
      <c r="K800" s="240"/>
    </row>
    <row r="801" spans="5:11">
      <c r="E801" s="240"/>
      <c r="F801" s="249"/>
      <c r="K801" s="240"/>
    </row>
    <row r="802" spans="5:11">
      <c r="E802" s="240"/>
      <c r="F802" s="249"/>
      <c r="K802" s="240"/>
    </row>
    <row r="803" spans="5:11">
      <c r="E803" s="240"/>
      <c r="F803" s="249"/>
      <c r="K803" s="240"/>
    </row>
    <row r="804" spans="5:11">
      <c r="E804" s="240"/>
      <c r="F804" s="249"/>
      <c r="K804" s="240"/>
    </row>
    <row r="805" spans="5:11">
      <c r="E805" s="240"/>
      <c r="F805" s="249"/>
      <c r="K805" s="240"/>
    </row>
    <row r="806" spans="5:11">
      <c r="E806" s="240"/>
      <c r="F806" s="249"/>
      <c r="K806" s="240"/>
    </row>
    <row r="807" spans="5:11">
      <c r="E807" s="240"/>
      <c r="F807" s="249"/>
      <c r="K807" s="240"/>
    </row>
    <row r="808" spans="5:11">
      <c r="E808" s="240"/>
      <c r="F808" s="249"/>
      <c r="K808" s="240"/>
    </row>
    <row r="809" spans="5:11">
      <c r="E809" s="240"/>
      <c r="F809" s="249"/>
      <c r="K809" s="240"/>
    </row>
    <row r="810" spans="5:11">
      <c r="E810" s="240"/>
      <c r="F810" s="249"/>
      <c r="K810" s="240"/>
    </row>
    <row r="811" spans="5:11">
      <c r="E811" s="240"/>
      <c r="F811" s="249"/>
      <c r="K811" s="240"/>
    </row>
    <row r="812" spans="5:11">
      <c r="E812" s="240"/>
      <c r="F812" s="249"/>
      <c r="K812" s="240"/>
    </row>
    <row r="813" spans="5:11">
      <c r="E813" s="240"/>
      <c r="F813" s="249"/>
      <c r="K813" s="240"/>
    </row>
    <row r="814" spans="5:11">
      <c r="E814" s="240"/>
      <c r="F814" s="249"/>
      <c r="K814" s="240"/>
    </row>
    <row r="815" spans="5:11">
      <c r="E815" s="240"/>
      <c r="F815" s="249"/>
      <c r="K815" s="240"/>
    </row>
    <row r="816" spans="5:11">
      <c r="E816" s="240"/>
      <c r="F816" s="249"/>
      <c r="K816" s="240"/>
    </row>
    <row r="817" spans="5:11">
      <c r="E817" s="240"/>
      <c r="F817" s="249"/>
      <c r="K817" s="240"/>
    </row>
    <row r="818" spans="5:11">
      <c r="E818" s="240"/>
      <c r="F818" s="249"/>
      <c r="K818" s="240"/>
    </row>
    <row r="819" spans="5:11">
      <c r="E819" s="240"/>
      <c r="F819" s="249"/>
      <c r="K819" s="240"/>
    </row>
    <row r="820" spans="5:11">
      <c r="E820" s="240"/>
      <c r="F820" s="249"/>
      <c r="K820" s="240"/>
    </row>
    <row r="821" spans="5:11">
      <c r="E821" s="240"/>
      <c r="F821" s="249"/>
      <c r="K821" s="240"/>
    </row>
    <row r="822" spans="5:11">
      <c r="E822" s="240"/>
      <c r="F822" s="249"/>
      <c r="K822" s="240"/>
    </row>
    <row r="823" spans="5:11">
      <c r="E823" s="240"/>
      <c r="F823" s="249"/>
      <c r="K823" s="240"/>
    </row>
    <row r="824" spans="5:11">
      <c r="E824" s="240"/>
      <c r="F824" s="249"/>
      <c r="K824" s="240"/>
    </row>
    <row r="825" spans="5:11">
      <c r="E825" s="240"/>
      <c r="F825" s="249"/>
      <c r="K825" s="240"/>
    </row>
    <row r="826" spans="5:11">
      <c r="E826" s="240"/>
      <c r="F826" s="249"/>
      <c r="K826" s="240"/>
    </row>
    <row r="827" spans="5:11">
      <c r="E827" s="240"/>
      <c r="F827" s="249"/>
      <c r="K827" s="240"/>
    </row>
    <row r="828" spans="5:11">
      <c r="E828" s="240"/>
      <c r="F828" s="249"/>
      <c r="K828" s="240"/>
    </row>
    <row r="829" spans="5:11">
      <c r="E829" s="240"/>
      <c r="F829" s="249"/>
      <c r="K829" s="240"/>
    </row>
    <row r="830" spans="5:11">
      <c r="E830" s="240"/>
      <c r="F830" s="249"/>
      <c r="K830" s="240"/>
    </row>
    <row r="831" spans="5:11">
      <c r="E831" s="240"/>
      <c r="F831" s="249"/>
      <c r="K831" s="240"/>
    </row>
    <row r="832" spans="5:11">
      <c r="E832" s="240"/>
      <c r="F832" s="249"/>
      <c r="K832" s="240"/>
    </row>
    <row r="833" spans="5:11">
      <c r="E833" s="240"/>
      <c r="F833" s="249"/>
      <c r="K833" s="240"/>
    </row>
    <row r="834" spans="5:11">
      <c r="E834" s="240"/>
      <c r="F834" s="249"/>
      <c r="K834" s="240"/>
    </row>
    <row r="835" spans="5:11">
      <c r="E835" s="240"/>
      <c r="F835" s="249"/>
      <c r="K835" s="240"/>
    </row>
    <row r="836" spans="5:11">
      <c r="E836" s="240"/>
      <c r="F836" s="249"/>
      <c r="K836" s="240"/>
    </row>
    <row r="837" spans="5:11">
      <c r="E837" s="240"/>
      <c r="F837" s="249"/>
      <c r="K837" s="240"/>
    </row>
    <row r="838" spans="5:11">
      <c r="E838" s="240"/>
      <c r="F838" s="249"/>
      <c r="K838" s="240"/>
    </row>
    <row r="839" spans="5:11">
      <c r="E839" s="240"/>
      <c r="F839" s="249"/>
      <c r="K839" s="240"/>
    </row>
    <row r="840" spans="5:11">
      <c r="E840" s="240"/>
      <c r="F840" s="249"/>
      <c r="K840" s="240"/>
    </row>
    <row r="841" spans="5:11">
      <c r="E841" s="240"/>
      <c r="F841" s="249"/>
      <c r="K841" s="240"/>
    </row>
    <row r="842" spans="5:11">
      <c r="E842" s="240"/>
      <c r="F842" s="249"/>
      <c r="K842" s="240"/>
    </row>
    <row r="843" spans="5:11">
      <c r="E843" s="240"/>
      <c r="F843" s="249"/>
      <c r="K843" s="240"/>
    </row>
    <row r="844" spans="5:11">
      <c r="E844" s="240"/>
      <c r="F844" s="249"/>
      <c r="K844" s="240"/>
    </row>
    <row r="845" spans="5:11">
      <c r="E845" s="240"/>
      <c r="F845" s="249"/>
      <c r="K845" s="240"/>
    </row>
    <row r="846" spans="5:11">
      <c r="E846" s="240"/>
      <c r="F846" s="249"/>
      <c r="K846" s="240"/>
    </row>
    <row r="847" spans="5:11">
      <c r="E847" s="240"/>
      <c r="F847" s="249"/>
      <c r="K847" s="240"/>
    </row>
    <row r="848" spans="5:11">
      <c r="E848" s="240"/>
      <c r="F848" s="249"/>
      <c r="K848" s="240"/>
    </row>
    <row r="849" spans="5:11">
      <c r="E849" s="240"/>
      <c r="F849" s="249"/>
      <c r="K849" s="240"/>
    </row>
    <row r="850" spans="5:11">
      <c r="E850" s="240"/>
      <c r="F850" s="249"/>
      <c r="K850" s="240"/>
    </row>
    <row r="851" spans="5:11">
      <c r="E851" s="240"/>
      <c r="F851" s="249"/>
      <c r="K851" s="240"/>
    </row>
    <row r="852" spans="5:11">
      <c r="E852" s="240"/>
      <c r="F852" s="249"/>
      <c r="K852" s="240"/>
    </row>
    <row r="853" spans="5:11">
      <c r="E853" s="240"/>
      <c r="F853" s="249"/>
      <c r="K853" s="240"/>
    </row>
    <row r="854" spans="5:11">
      <c r="E854" s="240"/>
      <c r="F854" s="249"/>
      <c r="K854" s="240"/>
    </row>
    <row r="855" spans="5:11">
      <c r="E855" s="240"/>
      <c r="F855" s="249"/>
      <c r="K855" s="240"/>
    </row>
    <row r="856" spans="5:11">
      <c r="E856" s="240"/>
      <c r="F856" s="249"/>
      <c r="K856" s="240"/>
    </row>
    <row r="857" spans="5:11">
      <c r="E857" s="240"/>
      <c r="F857" s="249"/>
      <c r="K857" s="240"/>
    </row>
    <row r="858" spans="5:11">
      <c r="E858" s="240"/>
      <c r="F858" s="249"/>
      <c r="K858" s="240"/>
    </row>
    <row r="859" spans="5:11">
      <c r="E859" s="240"/>
      <c r="F859" s="249"/>
      <c r="K859" s="240"/>
    </row>
    <row r="860" spans="5:11">
      <c r="E860" s="240"/>
      <c r="F860" s="249"/>
      <c r="K860" s="240"/>
    </row>
    <row r="861" spans="5:11">
      <c r="E861" s="240"/>
      <c r="F861" s="249"/>
      <c r="K861" s="240"/>
    </row>
    <row r="862" spans="5:11">
      <c r="E862" s="240"/>
      <c r="F862" s="249"/>
      <c r="K862" s="240"/>
    </row>
    <row r="863" spans="5:11">
      <c r="E863" s="240"/>
      <c r="F863" s="249"/>
      <c r="K863" s="240"/>
    </row>
    <row r="864" spans="5:11">
      <c r="E864" s="240"/>
      <c r="F864" s="249"/>
      <c r="K864" s="240"/>
    </row>
    <row r="865" spans="5:11">
      <c r="E865" s="240"/>
      <c r="F865" s="249"/>
      <c r="K865" s="240"/>
    </row>
    <row r="866" spans="5:11">
      <c r="E866" s="240"/>
      <c r="F866" s="249"/>
      <c r="K866" s="240"/>
    </row>
    <row r="867" spans="5:11">
      <c r="E867" s="240"/>
      <c r="F867" s="249"/>
      <c r="K867" s="240"/>
    </row>
    <row r="868" spans="5:11">
      <c r="E868" s="240"/>
      <c r="F868" s="249"/>
      <c r="K868" s="240"/>
    </row>
    <row r="869" spans="5:11">
      <c r="E869" s="240"/>
      <c r="F869" s="249"/>
      <c r="K869" s="240"/>
    </row>
    <row r="870" spans="5:11">
      <c r="E870" s="240"/>
      <c r="F870" s="249"/>
      <c r="K870" s="240"/>
    </row>
    <row r="871" spans="5:11">
      <c r="E871" s="240"/>
      <c r="F871" s="249"/>
      <c r="K871" s="240"/>
    </row>
    <row r="872" spans="5:11">
      <c r="E872" s="240"/>
      <c r="F872" s="249"/>
      <c r="K872" s="240"/>
    </row>
    <row r="873" spans="5:11">
      <c r="E873" s="240"/>
      <c r="F873" s="249"/>
      <c r="K873" s="240"/>
    </row>
    <row r="874" spans="5:11">
      <c r="E874" s="240"/>
      <c r="F874" s="249"/>
      <c r="K874" s="240"/>
    </row>
    <row r="875" spans="5:11">
      <c r="E875" s="240"/>
      <c r="F875" s="249"/>
      <c r="K875" s="240"/>
    </row>
    <row r="876" spans="5:11">
      <c r="E876" s="240"/>
      <c r="F876" s="249"/>
      <c r="K876" s="240"/>
    </row>
    <row r="877" spans="5:11">
      <c r="E877" s="240"/>
      <c r="F877" s="249"/>
      <c r="K877" s="240"/>
    </row>
    <row r="878" spans="5:11">
      <c r="E878" s="240"/>
      <c r="F878" s="249"/>
      <c r="K878" s="240"/>
    </row>
    <row r="879" spans="5:11">
      <c r="E879" s="240"/>
      <c r="F879" s="249"/>
      <c r="K879" s="240"/>
    </row>
    <row r="880" spans="5:11">
      <c r="E880" s="240"/>
      <c r="F880" s="249"/>
      <c r="K880" s="240"/>
    </row>
    <row r="881" spans="5:11">
      <c r="E881" s="240"/>
      <c r="F881" s="249"/>
      <c r="K881" s="240"/>
    </row>
    <row r="882" spans="5:11">
      <c r="E882" s="240"/>
      <c r="F882" s="249"/>
      <c r="K882" s="240"/>
    </row>
    <row r="883" spans="5:11">
      <c r="E883" s="240"/>
      <c r="F883" s="249"/>
      <c r="K883" s="240"/>
    </row>
    <row r="884" spans="5:11">
      <c r="E884" s="240"/>
      <c r="F884" s="249"/>
      <c r="K884" s="240"/>
    </row>
    <row r="885" spans="5:11">
      <c r="E885" s="240"/>
      <c r="F885" s="249"/>
      <c r="K885" s="240"/>
    </row>
    <row r="886" spans="5:11">
      <c r="E886" s="240"/>
      <c r="F886" s="249"/>
      <c r="K886" s="240"/>
    </row>
    <row r="887" spans="5:11">
      <c r="E887" s="240"/>
      <c r="F887" s="249"/>
      <c r="K887" s="240"/>
    </row>
    <row r="888" spans="5:11">
      <c r="E888" s="240"/>
      <c r="F888" s="249"/>
      <c r="K888" s="240"/>
    </row>
    <row r="889" spans="5:11">
      <c r="E889" s="240"/>
      <c r="F889" s="249"/>
      <c r="K889" s="240"/>
    </row>
    <row r="890" spans="5:11">
      <c r="E890" s="240"/>
      <c r="F890" s="249"/>
      <c r="K890" s="240"/>
    </row>
    <row r="891" spans="5:11">
      <c r="E891" s="240"/>
      <c r="F891" s="249"/>
      <c r="K891" s="240"/>
    </row>
    <row r="892" spans="5:11">
      <c r="E892" s="240"/>
      <c r="F892" s="249"/>
      <c r="K892" s="240"/>
    </row>
    <row r="893" spans="5:11">
      <c r="E893" s="240"/>
      <c r="F893" s="249"/>
      <c r="K893" s="240"/>
    </row>
    <row r="894" spans="5:11">
      <c r="E894" s="240"/>
      <c r="F894" s="249"/>
      <c r="K894" s="240"/>
    </row>
    <row r="895" spans="5:11">
      <c r="E895" s="240"/>
      <c r="F895" s="249"/>
      <c r="K895" s="240"/>
    </row>
    <row r="896" spans="5:11">
      <c r="E896" s="240"/>
      <c r="F896" s="249"/>
      <c r="K896" s="240"/>
    </row>
    <row r="897" spans="5:11">
      <c r="E897" s="240"/>
      <c r="F897" s="249"/>
      <c r="K897" s="240"/>
    </row>
    <row r="898" spans="5:11">
      <c r="E898" s="240"/>
      <c r="F898" s="249"/>
      <c r="K898" s="240"/>
    </row>
    <row r="899" spans="5:11">
      <c r="E899" s="240"/>
      <c r="F899" s="249"/>
      <c r="K899" s="240"/>
    </row>
    <row r="900" spans="5:11">
      <c r="E900" s="240"/>
      <c r="F900" s="249"/>
      <c r="K900" s="240"/>
    </row>
    <row r="901" spans="5:11">
      <c r="E901" s="240"/>
      <c r="F901" s="249"/>
      <c r="K901" s="240"/>
    </row>
    <row r="902" spans="5:11">
      <c r="E902" s="240"/>
      <c r="F902" s="249"/>
      <c r="K902" s="240"/>
    </row>
    <row r="903" spans="5:11">
      <c r="E903" s="240"/>
      <c r="F903" s="249"/>
      <c r="K903" s="240"/>
    </row>
    <row r="904" spans="5:11">
      <c r="E904" s="240"/>
      <c r="F904" s="249"/>
      <c r="K904" s="240"/>
    </row>
    <row r="905" spans="5:11">
      <c r="E905" s="240"/>
      <c r="F905" s="249"/>
      <c r="K905" s="240"/>
    </row>
    <row r="906" spans="5:11">
      <c r="E906" s="240"/>
      <c r="F906" s="249"/>
      <c r="K906" s="240"/>
    </row>
    <row r="907" spans="5:11">
      <c r="E907" s="240"/>
      <c r="F907" s="249"/>
      <c r="K907" s="240"/>
    </row>
    <row r="908" spans="5:11">
      <c r="E908" s="240"/>
      <c r="F908" s="249"/>
      <c r="K908" s="240"/>
    </row>
    <row r="909" spans="5:11">
      <c r="E909" s="240"/>
      <c r="F909" s="249"/>
      <c r="K909" s="240"/>
    </row>
    <row r="910" spans="5:11">
      <c r="E910" s="240"/>
      <c r="F910" s="249"/>
      <c r="K910" s="240"/>
    </row>
    <row r="911" spans="5:11">
      <c r="E911" s="240"/>
      <c r="F911" s="249"/>
      <c r="K911" s="240"/>
    </row>
    <row r="912" spans="5:11">
      <c r="E912" s="240"/>
      <c r="F912" s="249"/>
      <c r="K912" s="240"/>
    </row>
    <row r="913" spans="5:11">
      <c r="E913" s="240"/>
      <c r="F913" s="249"/>
      <c r="K913" s="240"/>
    </row>
    <row r="914" spans="5:11">
      <c r="E914" s="240"/>
      <c r="F914" s="249"/>
      <c r="K914" s="240"/>
    </row>
    <row r="915" spans="5:11">
      <c r="E915" s="240"/>
      <c r="F915" s="249"/>
      <c r="K915" s="240"/>
    </row>
    <row r="916" spans="5:11">
      <c r="E916" s="240"/>
      <c r="F916" s="249"/>
      <c r="K916" s="240"/>
    </row>
    <row r="917" spans="5:11">
      <c r="E917" s="240"/>
      <c r="F917" s="249"/>
      <c r="K917" s="240"/>
    </row>
    <row r="918" spans="5:11">
      <c r="E918" s="240"/>
      <c r="F918" s="249"/>
      <c r="K918" s="240"/>
    </row>
    <row r="919" spans="5:11">
      <c r="E919" s="240"/>
      <c r="F919" s="249"/>
      <c r="K919" s="240"/>
    </row>
    <row r="920" spans="5:11">
      <c r="E920" s="240"/>
      <c r="F920" s="249"/>
      <c r="K920" s="240"/>
    </row>
    <row r="921" spans="5:11">
      <c r="E921" s="240"/>
      <c r="F921" s="249"/>
      <c r="K921" s="240"/>
    </row>
    <row r="922" spans="5:11">
      <c r="E922" s="240"/>
      <c r="F922" s="249"/>
      <c r="K922" s="240"/>
    </row>
    <row r="923" spans="5:11">
      <c r="E923" s="240"/>
      <c r="F923" s="249"/>
      <c r="K923" s="240"/>
    </row>
    <row r="924" spans="5:11">
      <c r="E924" s="240"/>
      <c r="F924" s="249"/>
      <c r="K924" s="240"/>
    </row>
    <row r="925" spans="5:11">
      <c r="E925" s="240"/>
      <c r="F925" s="249"/>
      <c r="K925" s="240"/>
    </row>
    <row r="926" spans="5:11">
      <c r="E926" s="240"/>
      <c r="F926" s="249"/>
      <c r="K926" s="240"/>
    </row>
    <row r="927" spans="5:11">
      <c r="E927" s="240"/>
      <c r="F927" s="249"/>
      <c r="K927" s="240"/>
    </row>
    <row r="928" spans="5:11">
      <c r="E928" s="240"/>
      <c r="F928" s="249"/>
      <c r="K928" s="240"/>
    </row>
    <row r="929" spans="5:11">
      <c r="E929" s="240"/>
      <c r="F929" s="249"/>
      <c r="K929" s="240"/>
    </row>
    <row r="930" spans="5:11">
      <c r="E930" s="240"/>
      <c r="F930" s="249"/>
      <c r="K930" s="240"/>
    </row>
    <row r="931" spans="5:11">
      <c r="E931" s="240"/>
      <c r="F931" s="249"/>
      <c r="K931" s="240"/>
    </row>
    <row r="932" spans="5:11">
      <c r="E932" s="240"/>
      <c r="F932" s="249"/>
      <c r="K932" s="240"/>
    </row>
    <row r="933" spans="5:11">
      <c r="E933" s="240"/>
      <c r="F933" s="249"/>
      <c r="K933" s="240"/>
    </row>
    <row r="934" spans="5:11">
      <c r="E934" s="240"/>
      <c r="F934" s="249"/>
      <c r="K934" s="240"/>
    </row>
    <row r="935" spans="5:11">
      <c r="E935" s="240"/>
      <c r="F935" s="249"/>
      <c r="K935" s="240"/>
    </row>
    <row r="936" spans="5:11">
      <c r="E936" s="240"/>
      <c r="F936" s="249"/>
      <c r="K936" s="240"/>
    </row>
    <row r="937" spans="5:11">
      <c r="E937" s="240"/>
      <c r="F937" s="249"/>
      <c r="K937" s="240"/>
    </row>
    <row r="938" spans="5:11">
      <c r="E938" s="240"/>
      <c r="F938" s="249"/>
      <c r="K938" s="240"/>
    </row>
    <row r="939" spans="5:11">
      <c r="E939" s="240"/>
      <c r="F939" s="249"/>
      <c r="K939" s="240"/>
    </row>
    <row r="940" spans="5:11">
      <c r="E940" s="240"/>
      <c r="F940" s="249"/>
      <c r="K940" s="240"/>
    </row>
    <row r="941" spans="5:11">
      <c r="E941" s="240"/>
      <c r="F941" s="249"/>
      <c r="K941" s="240"/>
    </row>
    <row r="942" spans="5:11">
      <c r="E942" s="240"/>
      <c r="F942" s="249"/>
      <c r="K942" s="240"/>
    </row>
    <row r="943" spans="5:11">
      <c r="E943" s="240"/>
      <c r="F943" s="249"/>
      <c r="K943" s="240"/>
    </row>
    <row r="944" spans="5:11">
      <c r="E944" s="240"/>
      <c r="F944" s="249"/>
      <c r="K944" s="240"/>
    </row>
    <row r="945" spans="5:11">
      <c r="E945" s="240"/>
      <c r="F945" s="249"/>
      <c r="K945" s="240"/>
    </row>
    <row r="946" spans="5:11">
      <c r="E946" s="240"/>
      <c r="F946" s="249"/>
      <c r="K946" s="240"/>
    </row>
    <row r="947" spans="5:11">
      <c r="E947" s="240"/>
      <c r="F947" s="249"/>
      <c r="K947" s="240"/>
    </row>
    <row r="948" spans="5:11">
      <c r="E948" s="240"/>
      <c r="F948" s="249"/>
      <c r="K948" s="240"/>
    </row>
    <row r="949" spans="5:11">
      <c r="E949" s="240"/>
      <c r="F949" s="249"/>
      <c r="K949" s="240"/>
    </row>
    <row r="950" spans="5:11">
      <c r="E950" s="240"/>
      <c r="F950" s="249"/>
      <c r="K950" s="240"/>
    </row>
    <row r="951" spans="5:11">
      <c r="E951" s="240"/>
      <c r="F951" s="249"/>
      <c r="K951" s="240"/>
    </row>
    <row r="952" spans="5:11">
      <c r="E952" s="240"/>
      <c r="F952" s="249"/>
      <c r="K952" s="240"/>
    </row>
    <row r="953" spans="5:11">
      <c r="E953" s="240"/>
      <c r="F953" s="249"/>
      <c r="K953" s="240"/>
    </row>
    <row r="954" spans="5:11">
      <c r="E954" s="240"/>
      <c r="F954" s="249"/>
      <c r="K954" s="240"/>
    </row>
    <row r="955" spans="5:11">
      <c r="E955" s="240"/>
      <c r="F955" s="249"/>
      <c r="K955" s="240"/>
    </row>
    <row r="956" spans="5:11">
      <c r="E956" s="240"/>
      <c r="F956" s="249"/>
      <c r="K956" s="240"/>
    </row>
    <row r="957" spans="5:11">
      <c r="E957" s="240"/>
      <c r="F957" s="249"/>
      <c r="K957" s="240"/>
    </row>
    <row r="958" spans="5:11">
      <c r="E958" s="240"/>
      <c r="F958" s="249"/>
      <c r="K958" s="240"/>
    </row>
    <row r="959" spans="5:11">
      <c r="E959" s="240"/>
      <c r="F959" s="249"/>
      <c r="K959" s="240"/>
    </row>
    <row r="960" spans="5:11">
      <c r="E960" s="240"/>
      <c r="F960" s="249"/>
      <c r="K960" s="240"/>
    </row>
    <row r="961" spans="5:11">
      <c r="E961" s="240"/>
      <c r="F961" s="249"/>
      <c r="K961" s="240"/>
    </row>
    <row r="962" spans="5:11">
      <c r="E962" s="240"/>
      <c r="F962" s="249"/>
      <c r="K962" s="240"/>
    </row>
    <row r="963" spans="5:11">
      <c r="E963" s="240"/>
      <c r="F963" s="249"/>
      <c r="K963" s="240"/>
    </row>
    <row r="964" spans="5:11">
      <c r="E964" s="240"/>
      <c r="F964" s="249"/>
      <c r="K964" s="240"/>
    </row>
    <row r="965" spans="5:11">
      <c r="E965" s="240"/>
      <c r="F965" s="249"/>
      <c r="K965" s="240"/>
    </row>
    <row r="966" spans="5:11">
      <c r="E966" s="240"/>
      <c r="F966" s="249"/>
      <c r="K966" s="240"/>
    </row>
    <row r="967" spans="5:11">
      <c r="E967" s="240"/>
      <c r="F967" s="249"/>
      <c r="K967" s="240"/>
    </row>
    <row r="968" spans="5:11">
      <c r="E968" s="240"/>
      <c r="F968" s="249"/>
      <c r="K968" s="240"/>
    </row>
    <row r="969" spans="5:11">
      <c r="E969" s="240"/>
      <c r="F969" s="249"/>
      <c r="K969" s="240"/>
    </row>
    <row r="970" spans="5:11">
      <c r="E970" s="240"/>
      <c r="F970" s="249"/>
      <c r="K970" s="240"/>
    </row>
    <row r="971" spans="5:11">
      <c r="E971" s="240"/>
      <c r="F971" s="249"/>
      <c r="K971" s="240"/>
    </row>
    <row r="972" spans="5:11">
      <c r="E972" s="240"/>
      <c r="F972" s="249"/>
      <c r="K972" s="240"/>
    </row>
    <row r="973" spans="5:11">
      <c r="E973" s="240"/>
      <c r="F973" s="249"/>
      <c r="K973" s="240"/>
    </row>
    <row r="974" spans="5:11">
      <c r="E974" s="240"/>
      <c r="F974" s="249"/>
      <c r="K974" s="240"/>
    </row>
    <row r="975" spans="5:11">
      <c r="E975" s="240"/>
      <c r="F975" s="249"/>
      <c r="K975" s="240"/>
    </row>
    <row r="976" spans="5:11">
      <c r="E976" s="240"/>
      <c r="F976" s="249"/>
      <c r="K976" s="240"/>
    </row>
    <row r="977" spans="5:11">
      <c r="E977" s="240"/>
      <c r="F977" s="249"/>
      <c r="K977" s="240"/>
    </row>
    <row r="978" spans="5:11">
      <c r="E978" s="240"/>
      <c r="F978" s="249"/>
      <c r="K978" s="240"/>
    </row>
    <row r="979" spans="5:11">
      <c r="E979" s="240"/>
      <c r="F979" s="249"/>
      <c r="K979" s="240"/>
    </row>
    <row r="980" spans="5:11">
      <c r="E980" s="240"/>
      <c r="F980" s="249"/>
      <c r="K980" s="240"/>
    </row>
    <row r="981" spans="5:11">
      <c r="E981" s="240"/>
      <c r="F981" s="249"/>
      <c r="K981" s="240"/>
    </row>
    <row r="982" spans="5:11">
      <c r="E982" s="240"/>
      <c r="F982" s="249"/>
      <c r="K982" s="240"/>
    </row>
    <row r="983" spans="5:11">
      <c r="E983" s="240"/>
      <c r="F983" s="249"/>
      <c r="K983" s="240"/>
    </row>
    <row r="984" spans="5:11">
      <c r="E984" s="240"/>
      <c r="F984" s="249"/>
      <c r="K984" s="240"/>
    </row>
    <row r="985" spans="5:11">
      <c r="E985" s="240"/>
      <c r="F985" s="249"/>
      <c r="K985" s="240"/>
    </row>
    <row r="986" spans="5:11">
      <c r="E986" s="240"/>
      <c r="F986" s="249"/>
      <c r="K986" s="240"/>
    </row>
    <row r="987" spans="5:11">
      <c r="E987" s="240"/>
      <c r="F987" s="249"/>
      <c r="K987" s="240"/>
    </row>
    <row r="988" spans="5:11">
      <c r="E988" s="240"/>
      <c r="F988" s="249"/>
      <c r="K988" s="240"/>
    </row>
    <row r="989" spans="5:11">
      <c r="E989" s="240"/>
      <c r="F989" s="249"/>
      <c r="K989" s="240"/>
    </row>
    <row r="990" spans="5:11">
      <c r="E990" s="240"/>
      <c r="F990" s="249"/>
      <c r="K990" s="240"/>
    </row>
    <row r="991" spans="5:11">
      <c r="E991" s="240"/>
      <c r="F991" s="249"/>
      <c r="K991" s="240"/>
    </row>
    <row r="992" spans="5:11">
      <c r="E992" s="240"/>
      <c r="F992" s="249"/>
      <c r="K992" s="240"/>
    </row>
    <row r="993" spans="5:11">
      <c r="E993" s="240"/>
      <c r="F993" s="249"/>
      <c r="K993" s="240"/>
    </row>
    <row r="994" spans="5:11">
      <c r="E994" s="240"/>
      <c r="F994" s="249"/>
      <c r="K994" s="240"/>
    </row>
    <row r="995" spans="5:11">
      <c r="E995" s="240"/>
      <c r="F995" s="249"/>
      <c r="K995" s="240"/>
    </row>
    <row r="996" spans="5:11">
      <c r="E996" s="240"/>
      <c r="F996" s="249"/>
      <c r="K996" s="240"/>
    </row>
    <row r="997" spans="5:11">
      <c r="E997" s="240"/>
      <c r="F997" s="249"/>
      <c r="K997" s="240"/>
    </row>
    <row r="998" spans="5:11">
      <c r="E998" s="240"/>
      <c r="F998" s="249"/>
      <c r="K998" s="240"/>
    </row>
    <row r="999" spans="5:11">
      <c r="E999" s="240"/>
      <c r="F999" s="249"/>
      <c r="K999" s="240"/>
    </row>
    <row r="1000" spans="5:11">
      <c r="E1000" s="240"/>
      <c r="F1000" s="249"/>
      <c r="K1000" s="240"/>
    </row>
    <row r="1001" spans="5:11">
      <c r="E1001" s="240"/>
      <c r="F1001" s="249"/>
      <c r="K1001" s="240"/>
    </row>
    <row r="1002" spans="5:11">
      <c r="E1002" s="240"/>
      <c r="F1002" s="249"/>
      <c r="K1002" s="240"/>
    </row>
    <row r="1003" spans="5:11">
      <c r="E1003" s="240"/>
      <c r="F1003" s="249"/>
      <c r="K1003" s="240"/>
    </row>
    <row r="1004" spans="5:11">
      <c r="E1004" s="240"/>
      <c r="F1004" s="249"/>
      <c r="K1004" s="240"/>
    </row>
    <row r="1005" spans="5:11">
      <c r="E1005" s="240"/>
      <c r="F1005" s="249"/>
      <c r="K1005" s="240"/>
    </row>
    <row r="1006" spans="5:11">
      <c r="E1006" s="240"/>
      <c r="F1006" s="249"/>
      <c r="K1006" s="240"/>
    </row>
    <row r="1007" spans="5:11">
      <c r="E1007" s="240"/>
      <c r="F1007" s="249"/>
      <c r="K1007" s="240"/>
    </row>
    <row r="1008" spans="5:11">
      <c r="E1008" s="240"/>
      <c r="F1008" s="249"/>
      <c r="K1008" s="240"/>
    </row>
    <row r="1009" spans="5:11">
      <c r="E1009" s="240"/>
      <c r="F1009" s="249"/>
      <c r="K1009" s="240"/>
    </row>
    <row r="1010" spans="5:11">
      <c r="E1010" s="240"/>
      <c r="F1010" s="249"/>
      <c r="K1010" s="240"/>
    </row>
    <row r="1011" spans="5:11">
      <c r="E1011" s="240"/>
      <c r="F1011" s="249"/>
      <c r="K1011" s="240"/>
    </row>
    <row r="1012" spans="5:11">
      <c r="E1012" s="240"/>
      <c r="F1012" s="249"/>
      <c r="K1012" s="240"/>
    </row>
    <row r="1013" spans="5:11">
      <c r="E1013" s="240"/>
      <c r="F1013" s="249"/>
      <c r="K1013" s="240"/>
    </row>
    <row r="1014" spans="5:11">
      <c r="E1014" s="240"/>
      <c r="F1014" s="249"/>
      <c r="K1014" s="240"/>
    </row>
    <row r="1015" spans="5:11">
      <c r="E1015" s="240"/>
      <c r="F1015" s="249"/>
      <c r="K1015" s="240"/>
    </row>
    <row r="1016" spans="5:11">
      <c r="E1016" s="240"/>
      <c r="F1016" s="249"/>
      <c r="K1016" s="240"/>
    </row>
    <row r="1017" spans="5:11">
      <c r="E1017" s="240"/>
      <c r="F1017" s="249"/>
      <c r="K1017" s="240"/>
    </row>
    <row r="1018" spans="5:11">
      <c r="E1018" s="240"/>
      <c r="F1018" s="249"/>
      <c r="K1018" s="240"/>
    </row>
    <row r="1019" spans="5:11">
      <c r="E1019" s="240"/>
      <c r="F1019" s="249"/>
      <c r="K1019" s="240"/>
    </row>
    <row r="1020" spans="5:11">
      <c r="E1020" s="240"/>
      <c r="F1020" s="249"/>
      <c r="K1020" s="240"/>
    </row>
    <row r="1021" spans="5:11">
      <c r="E1021" s="240"/>
      <c r="F1021" s="249"/>
      <c r="K1021" s="240"/>
    </row>
    <row r="1022" spans="5:11">
      <c r="E1022" s="240"/>
      <c r="F1022" s="249"/>
      <c r="K1022" s="240"/>
    </row>
    <row r="1023" spans="5:11">
      <c r="E1023" s="240"/>
      <c r="F1023" s="249"/>
      <c r="K1023" s="240"/>
    </row>
    <row r="1024" spans="5:11">
      <c r="E1024" s="240"/>
      <c r="F1024" s="249"/>
      <c r="K1024" s="240"/>
    </row>
    <row r="1025" spans="5:11">
      <c r="E1025" s="240"/>
      <c r="F1025" s="249"/>
      <c r="K1025" s="240"/>
    </row>
    <row r="1026" spans="5:11">
      <c r="E1026" s="240"/>
      <c r="F1026" s="249"/>
      <c r="K1026" s="240"/>
    </row>
    <row r="1027" spans="5:11">
      <c r="E1027" s="240"/>
      <c r="F1027" s="249"/>
      <c r="K1027" s="240"/>
    </row>
    <row r="1028" spans="5:11">
      <c r="E1028" s="240"/>
      <c r="F1028" s="249"/>
      <c r="K1028" s="240"/>
    </row>
    <row r="1029" spans="5:11">
      <c r="E1029" s="240"/>
      <c r="F1029" s="249"/>
      <c r="K1029" s="240"/>
    </row>
    <row r="1030" spans="5:11">
      <c r="E1030" s="240"/>
      <c r="F1030" s="249"/>
      <c r="K1030" s="240"/>
    </row>
    <row r="1031" spans="5:11">
      <c r="E1031" s="240"/>
      <c r="F1031" s="249"/>
      <c r="K1031" s="240"/>
    </row>
    <row r="1032" spans="5:11">
      <c r="E1032" s="240"/>
      <c r="F1032" s="249"/>
      <c r="K1032" s="240"/>
    </row>
    <row r="1033" spans="5:11">
      <c r="E1033" s="240"/>
      <c r="F1033" s="249"/>
      <c r="K1033" s="240"/>
    </row>
    <row r="1034" spans="5:11">
      <c r="E1034" s="240"/>
      <c r="F1034" s="249"/>
      <c r="K1034" s="240"/>
    </row>
    <row r="1035" spans="5:11">
      <c r="E1035" s="240"/>
      <c r="F1035" s="249"/>
      <c r="K1035" s="240"/>
    </row>
    <row r="1036" spans="5:11">
      <c r="E1036" s="240"/>
      <c r="F1036" s="249"/>
      <c r="K1036" s="240"/>
    </row>
    <row r="1037" spans="5:11">
      <c r="E1037" s="240"/>
      <c r="F1037" s="249"/>
      <c r="K1037" s="240"/>
    </row>
    <row r="1038" spans="5:11">
      <c r="E1038" s="240"/>
      <c r="F1038" s="249"/>
      <c r="K1038" s="240"/>
    </row>
    <row r="1039" spans="5:11">
      <c r="E1039" s="240"/>
      <c r="F1039" s="249"/>
      <c r="K1039" s="240"/>
    </row>
    <row r="1040" spans="5:11">
      <c r="E1040" s="240"/>
      <c r="F1040" s="249"/>
      <c r="K1040" s="240"/>
    </row>
    <row r="1041" spans="5:11">
      <c r="E1041" s="240"/>
      <c r="F1041" s="249"/>
      <c r="K1041" s="240"/>
    </row>
    <row r="1042" spans="5:11">
      <c r="E1042" s="240"/>
      <c r="F1042" s="249"/>
      <c r="K1042" s="240"/>
    </row>
    <row r="1043" spans="5:11">
      <c r="E1043" s="240"/>
      <c r="F1043" s="249"/>
      <c r="K1043" s="240"/>
    </row>
    <row r="1044" spans="5:11">
      <c r="E1044" s="240"/>
      <c r="F1044" s="249"/>
      <c r="K1044" s="240"/>
    </row>
    <row r="1045" spans="5:11">
      <c r="E1045" s="240"/>
      <c r="F1045" s="249"/>
      <c r="K1045" s="240"/>
    </row>
    <row r="1046" spans="5:11">
      <c r="E1046" s="240"/>
      <c r="F1046" s="249"/>
      <c r="K1046" s="240"/>
    </row>
    <row r="1047" spans="5:11">
      <c r="E1047" s="240"/>
      <c r="F1047" s="249"/>
      <c r="K1047" s="240"/>
    </row>
    <row r="1048" spans="5:11">
      <c r="E1048" s="240"/>
      <c r="F1048" s="249"/>
      <c r="K1048" s="240"/>
    </row>
    <row r="1049" spans="5:11">
      <c r="E1049" s="240"/>
      <c r="F1049" s="249"/>
      <c r="K1049" s="240"/>
    </row>
    <row r="1050" spans="5:11">
      <c r="E1050" s="240"/>
      <c r="F1050" s="249"/>
      <c r="K1050" s="240"/>
    </row>
    <row r="1051" spans="5:11">
      <c r="E1051" s="240"/>
      <c r="F1051" s="249"/>
      <c r="K1051" s="240"/>
    </row>
    <row r="1052" spans="5:11">
      <c r="E1052" s="240"/>
      <c r="F1052" s="249"/>
      <c r="K1052" s="240"/>
    </row>
    <row r="1053" spans="5:11">
      <c r="E1053" s="240"/>
      <c r="F1053" s="249"/>
      <c r="K1053" s="240"/>
    </row>
    <row r="1054" spans="5:11">
      <c r="E1054" s="240"/>
      <c r="F1054" s="249"/>
      <c r="K1054" s="240"/>
    </row>
    <row r="1055" spans="5:11">
      <c r="E1055" s="240"/>
      <c r="F1055" s="249"/>
      <c r="K1055" s="240"/>
    </row>
    <row r="1056" spans="5:11">
      <c r="E1056" s="240"/>
      <c r="F1056" s="249"/>
      <c r="K1056" s="240"/>
    </row>
    <row r="1057" spans="5:11">
      <c r="E1057" s="240"/>
      <c r="F1057" s="249"/>
      <c r="K1057" s="240"/>
    </row>
    <row r="1058" spans="5:11">
      <c r="E1058" s="240"/>
      <c r="F1058" s="249"/>
      <c r="K1058" s="240"/>
    </row>
    <row r="1059" spans="5:11">
      <c r="E1059" s="240"/>
      <c r="F1059" s="249"/>
      <c r="K1059" s="240"/>
    </row>
    <row r="1060" spans="5:11">
      <c r="E1060" s="240"/>
      <c r="F1060" s="249"/>
      <c r="K1060" s="240"/>
    </row>
    <row r="1061" spans="5:11">
      <c r="E1061" s="240"/>
      <c r="F1061" s="249"/>
      <c r="K1061" s="240"/>
    </row>
    <row r="1062" spans="5:11">
      <c r="E1062" s="240"/>
      <c r="F1062" s="249"/>
      <c r="K1062" s="240"/>
    </row>
    <row r="1063" spans="5:11">
      <c r="E1063" s="240"/>
      <c r="F1063" s="249"/>
      <c r="K1063" s="240"/>
    </row>
    <row r="1064" spans="5:11">
      <c r="E1064" s="240"/>
      <c r="F1064" s="249"/>
      <c r="K1064" s="240"/>
    </row>
    <row r="1065" spans="5:11">
      <c r="E1065" s="240"/>
      <c r="F1065" s="249"/>
      <c r="K1065" s="240"/>
    </row>
    <row r="1066" spans="5:11">
      <c r="E1066" s="240"/>
      <c r="F1066" s="249"/>
      <c r="K1066" s="240"/>
    </row>
    <row r="1067" spans="5:11">
      <c r="E1067" s="240"/>
      <c r="F1067" s="249"/>
      <c r="K1067" s="240"/>
    </row>
    <row r="1068" spans="5:11">
      <c r="E1068" s="240"/>
      <c r="F1068" s="249"/>
      <c r="K1068" s="240"/>
    </row>
    <row r="1069" spans="5:11">
      <c r="E1069" s="240"/>
      <c r="F1069" s="249"/>
      <c r="K1069" s="240"/>
    </row>
    <row r="1070" spans="5:11">
      <c r="E1070" s="240"/>
      <c r="F1070" s="249"/>
      <c r="K1070" s="240"/>
    </row>
    <row r="1071" spans="5:11">
      <c r="E1071" s="240"/>
      <c r="F1071" s="249"/>
      <c r="K1071" s="240"/>
    </row>
    <row r="1072" spans="5:11">
      <c r="E1072" s="240"/>
      <c r="F1072" s="249"/>
      <c r="K1072" s="240"/>
    </row>
    <row r="1073" spans="5:11">
      <c r="E1073" s="240"/>
      <c r="F1073" s="249"/>
      <c r="K1073" s="240"/>
    </row>
    <row r="1074" spans="5:11">
      <c r="E1074" s="240"/>
      <c r="F1074" s="249"/>
      <c r="K1074" s="240"/>
    </row>
    <row r="1075" spans="5:11">
      <c r="E1075" s="240"/>
      <c r="F1075" s="249"/>
      <c r="K1075" s="240"/>
    </row>
    <row r="1076" spans="5:11">
      <c r="E1076" s="240"/>
      <c r="F1076" s="249"/>
      <c r="K1076" s="240"/>
    </row>
    <row r="1077" spans="5:11">
      <c r="E1077" s="240"/>
      <c r="F1077" s="249"/>
      <c r="K1077" s="240"/>
    </row>
    <row r="1078" spans="5:11">
      <c r="E1078" s="240"/>
      <c r="F1078" s="249"/>
      <c r="K1078" s="240"/>
    </row>
    <row r="1079" spans="5:11">
      <c r="E1079" s="240"/>
      <c r="F1079" s="249"/>
      <c r="K1079" s="240"/>
    </row>
    <row r="1080" spans="5:11">
      <c r="E1080" s="240"/>
      <c r="F1080" s="249"/>
      <c r="K1080" s="240"/>
    </row>
    <row r="1081" spans="5:11">
      <c r="E1081" s="240"/>
      <c r="F1081" s="249"/>
      <c r="K1081" s="240"/>
    </row>
    <row r="1082" spans="5:11">
      <c r="E1082" s="240"/>
      <c r="F1082" s="249"/>
      <c r="K1082" s="240"/>
    </row>
    <row r="1083" spans="5:11">
      <c r="E1083" s="240"/>
      <c r="F1083" s="249"/>
      <c r="K1083" s="240"/>
    </row>
    <row r="1084" spans="5:11">
      <c r="E1084" s="240"/>
      <c r="F1084" s="249"/>
      <c r="K1084" s="240"/>
    </row>
    <row r="1085" spans="5:11">
      <c r="E1085" s="240"/>
      <c r="F1085" s="249"/>
      <c r="K1085" s="240"/>
    </row>
    <row r="1086" spans="5:11">
      <c r="E1086" s="240"/>
      <c r="F1086" s="249"/>
      <c r="K1086" s="240"/>
    </row>
    <row r="1087" spans="5:11">
      <c r="E1087" s="240"/>
      <c r="F1087" s="249"/>
      <c r="K1087" s="240"/>
    </row>
    <row r="1088" spans="5:11">
      <c r="E1088" s="240"/>
      <c r="F1088" s="249"/>
      <c r="K1088" s="240"/>
    </row>
    <row r="1089" spans="5:11">
      <c r="E1089" s="240"/>
      <c r="F1089" s="249"/>
      <c r="K1089" s="240"/>
    </row>
    <row r="1090" spans="5:11">
      <c r="E1090" s="240"/>
      <c r="F1090" s="249"/>
      <c r="K1090" s="240"/>
    </row>
    <row r="1091" spans="5:11">
      <c r="E1091" s="240"/>
      <c r="F1091" s="249"/>
      <c r="K1091" s="240"/>
    </row>
    <row r="1092" spans="5:11">
      <c r="E1092" s="240"/>
      <c r="F1092" s="249"/>
      <c r="K1092" s="240"/>
    </row>
    <row r="1093" spans="5:11">
      <c r="E1093" s="240"/>
      <c r="F1093" s="249"/>
      <c r="K1093" s="240"/>
    </row>
    <row r="1094" spans="5:11">
      <c r="E1094" s="240"/>
      <c r="F1094" s="249"/>
      <c r="K1094" s="240"/>
    </row>
    <row r="1095" spans="5:11">
      <c r="E1095" s="240"/>
      <c r="F1095" s="249"/>
      <c r="K1095" s="240"/>
    </row>
    <row r="1096" spans="5:11">
      <c r="E1096" s="240"/>
      <c r="F1096" s="249"/>
      <c r="K1096" s="240"/>
    </row>
    <row r="1097" spans="5:11">
      <c r="E1097" s="240"/>
      <c r="F1097" s="249"/>
      <c r="K1097" s="240"/>
    </row>
    <row r="1098" spans="5:11">
      <c r="E1098" s="240"/>
      <c r="F1098" s="249"/>
      <c r="K1098" s="240"/>
    </row>
    <row r="1099" spans="5:11">
      <c r="E1099" s="240"/>
      <c r="F1099" s="249"/>
      <c r="K1099" s="240"/>
    </row>
    <row r="1100" spans="5:11">
      <c r="E1100" s="240"/>
      <c r="F1100" s="249"/>
      <c r="K1100" s="240"/>
    </row>
    <row r="1101" spans="5:11">
      <c r="E1101" s="240"/>
      <c r="F1101" s="249"/>
      <c r="K1101" s="240"/>
    </row>
    <row r="1102" spans="5:11">
      <c r="E1102" s="240"/>
      <c r="F1102" s="249"/>
      <c r="K1102" s="240"/>
    </row>
    <row r="1103" spans="5:11">
      <c r="E1103" s="240"/>
      <c r="F1103" s="249"/>
      <c r="K1103" s="240"/>
    </row>
    <row r="1104" spans="5:11">
      <c r="E1104" s="240"/>
      <c r="F1104" s="249"/>
      <c r="K1104" s="240"/>
    </row>
    <row r="1105" spans="5:11">
      <c r="E1105" s="240"/>
      <c r="F1105" s="249"/>
      <c r="K1105" s="240"/>
    </row>
    <row r="1106" spans="5:11">
      <c r="E1106" s="240"/>
      <c r="F1106" s="249"/>
      <c r="K1106" s="240"/>
    </row>
    <row r="1107" spans="5:11">
      <c r="E1107" s="240"/>
      <c r="F1107" s="249"/>
      <c r="K1107" s="240"/>
    </row>
    <row r="1108" spans="5:11">
      <c r="E1108" s="240"/>
      <c r="F1108" s="249"/>
      <c r="K1108" s="240"/>
    </row>
    <row r="1109" spans="5:11">
      <c r="E1109" s="240"/>
      <c r="F1109" s="249"/>
      <c r="K1109" s="240"/>
    </row>
    <row r="1110" spans="5:11">
      <c r="E1110" s="240"/>
      <c r="F1110" s="249"/>
      <c r="K1110" s="240"/>
    </row>
    <row r="1111" spans="5:11">
      <c r="E1111" s="240"/>
      <c r="F1111" s="249"/>
      <c r="K1111" s="240"/>
    </row>
    <row r="1112" spans="5:11">
      <c r="E1112" s="240"/>
      <c r="F1112" s="249"/>
      <c r="K1112" s="240"/>
    </row>
    <row r="1113" spans="5:11">
      <c r="E1113" s="240"/>
      <c r="F1113" s="249"/>
      <c r="K1113" s="240"/>
    </row>
    <row r="1114" spans="5:11">
      <c r="E1114" s="240"/>
      <c r="F1114" s="249"/>
      <c r="K1114" s="240"/>
    </row>
    <row r="1115" spans="5:11">
      <c r="E1115" s="240"/>
      <c r="F1115" s="249"/>
      <c r="K1115" s="240"/>
    </row>
    <row r="1116" spans="5:11">
      <c r="E1116" s="240"/>
      <c r="F1116" s="249"/>
      <c r="K1116" s="240"/>
    </row>
    <row r="1117" spans="5:11">
      <c r="E1117" s="240"/>
      <c r="F1117" s="249"/>
      <c r="K1117" s="240"/>
    </row>
    <row r="1118" spans="5:11">
      <c r="E1118" s="240"/>
      <c r="F1118" s="249"/>
      <c r="K1118" s="240"/>
    </row>
    <row r="1119" spans="5:11">
      <c r="E1119" s="240"/>
      <c r="F1119" s="249"/>
      <c r="K1119" s="240"/>
    </row>
    <row r="1120" spans="5:11">
      <c r="E1120" s="240"/>
      <c r="F1120" s="249"/>
      <c r="K1120" s="240"/>
    </row>
    <row r="1121" spans="5:11">
      <c r="E1121" s="240"/>
      <c r="F1121" s="249"/>
      <c r="K1121" s="240"/>
    </row>
    <row r="1122" spans="5:11">
      <c r="E1122" s="240"/>
      <c r="F1122" s="249"/>
      <c r="K1122" s="240"/>
    </row>
    <row r="1123" spans="5:11">
      <c r="E1123" s="240"/>
      <c r="F1123" s="249"/>
      <c r="K1123" s="240"/>
    </row>
    <row r="1124" spans="5:11">
      <c r="E1124" s="240"/>
      <c r="F1124" s="249"/>
      <c r="K1124" s="240"/>
    </row>
    <row r="1125" spans="5:11">
      <c r="E1125" s="240"/>
      <c r="F1125" s="249"/>
      <c r="K1125" s="240"/>
    </row>
    <row r="1126" spans="5:11">
      <c r="E1126" s="240"/>
      <c r="F1126" s="249"/>
      <c r="K1126" s="240"/>
    </row>
    <row r="1127" spans="5:11">
      <c r="E1127" s="240"/>
      <c r="F1127" s="249"/>
      <c r="K1127" s="240"/>
    </row>
    <row r="1128" spans="5:11">
      <c r="E1128" s="240"/>
      <c r="F1128" s="249"/>
      <c r="K1128" s="240"/>
    </row>
    <row r="1129" spans="5:11">
      <c r="E1129" s="240"/>
      <c r="F1129" s="249"/>
      <c r="K1129" s="240"/>
    </row>
    <row r="1130" spans="5:11">
      <c r="E1130" s="240"/>
      <c r="F1130" s="249"/>
      <c r="K1130" s="240"/>
    </row>
    <row r="1131" spans="5:11">
      <c r="E1131" s="240"/>
      <c r="F1131" s="249"/>
      <c r="K1131" s="240"/>
    </row>
    <row r="1132" spans="5:11">
      <c r="E1132" s="240"/>
      <c r="F1132" s="249"/>
      <c r="K1132" s="240"/>
    </row>
    <row r="1133" spans="5:11">
      <c r="E1133" s="240"/>
      <c r="F1133" s="249"/>
      <c r="K1133" s="240"/>
    </row>
    <row r="1134" spans="5:11">
      <c r="E1134" s="240"/>
      <c r="F1134" s="249"/>
      <c r="K1134" s="240"/>
    </row>
    <row r="1135" spans="5:11">
      <c r="E1135" s="240"/>
      <c r="F1135" s="249"/>
      <c r="K1135" s="240"/>
    </row>
    <row r="1136" spans="5:11">
      <c r="E1136" s="240"/>
      <c r="F1136" s="249"/>
      <c r="K1136" s="240"/>
    </row>
    <row r="1137" spans="5:11">
      <c r="E1137" s="240"/>
      <c r="F1137" s="249"/>
      <c r="K1137" s="240"/>
    </row>
    <row r="1138" spans="5:11">
      <c r="E1138" s="240"/>
      <c r="F1138" s="249"/>
      <c r="K1138" s="240"/>
    </row>
    <row r="1139" spans="5:11">
      <c r="E1139" s="240"/>
      <c r="F1139" s="249"/>
      <c r="K1139" s="240"/>
    </row>
    <row r="1140" spans="5:11">
      <c r="E1140" s="240"/>
      <c r="F1140" s="249"/>
      <c r="K1140" s="240"/>
    </row>
    <row r="1141" spans="5:11">
      <c r="E1141" s="240"/>
      <c r="F1141" s="249"/>
      <c r="K1141" s="240"/>
    </row>
    <row r="1142" spans="5:11">
      <c r="E1142" s="240"/>
      <c r="F1142" s="249"/>
      <c r="K1142" s="240"/>
    </row>
    <row r="1143" spans="5:11">
      <c r="E1143" s="240"/>
      <c r="F1143" s="249"/>
      <c r="K1143" s="240"/>
    </row>
    <row r="1144" spans="5:11">
      <c r="E1144" s="240"/>
      <c r="F1144" s="249"/>
      <c r="K1144" s="240"/>
    </row>
    <row r="1145" spans="5:11">
      <c r="E1145" s="240"/>
      <c r="F1145" s="249"/>
      <c r="K1145" s="240"/>
    </row>
    <row r="1146" spans="5:11">
      <c r="E1146" s="240"/>
      <c r="F1146" s="249"/>
      <c r="K1146" s="240"/>
    </row>
    <row r="1147" spans="5:11">
      <c r="E1147" s="240"/>
      <c r="F1147" s="249"/>
      <c r="K1147" s="240"/>
    </row>
    <row r="1148" spans="5:11">
      <c r="E1148" s="240"/>
      <c r="F1148" s="249"/>
      <c r="K1148" s="240"/>
    </row>
    <row r="1149" spans="5:11">
      <c r="E1149" s="240"/>
      <c r="F1149" s="249"/>
      <c r="K1149" s="240"/>
    </row>
    <row r="1150" spans="5:11">
      <c r="E1150" s="240"/>
      <c r="F1150" s="249"/>
      <c r="K1150" s="240"/>
    </row>
    <row r="1151" spans="5:11">
      <c r="E1151" s="240"/>
      <c r="F1151" s="249"/>
      <c r="K1151" s="240"/>
    </row>
    <row r="1152" spans="5:11">
      <c r="E1152" s="240"/>
      <c r="F1152" s="249"/>
      <c r="K1152" s="240"/>
    </row>
    <row r="1153" spans="5:11">
      <c r="E1153" s="240"/>
      <c r="F1153" s="249"/>
      <c r="K1153" s="240"/>
    </row>
    <row r="1154" spans="5:11">
      <c r="E1154" s="240"/>
      <c r="F1154" s="249"/>
      <c r="K1154" s="240"/>
    </row>
    <row r="1155" spans="5:11">
      <c r="E1155" s="240"/>
      <c r="F1155" s="249"/>
      <c r="K1155" s="240"/>
    </row>
    <row r="1156" spans="5:11">
      <c r="E1156" s="240"/>
      <c r="F1156" s="249"/>
      <c r="K1156" s="240"/>
    </row>
    <row r="1157" spans="5:11">
      <c r="E1157" s="240"/>
      <c r="F1157" s="249"/>
      <c r="K1157" s="240"/>
    </row>
    <row r="1158" spans="5:11">
      <c r="E1158" s="240"/>
      <c r="F1158" s="249"/>
      <c r="K1158" s="240"/>
    </row>
    <row r="1159" spans="5:11">
      <c r="E1159" s="240"/>
      <c r="F1159" s="249"/>
      <c r="K1159" s="240"/>
    </row>
    <row r="1160" spans="5:11">
      <c r="E1160" s="240"/>
      <c r="F1160" s="249"/>
      <c r="K1160" s="240"/>
    </row>
    <row r="1161" spans="5:11">
      <c r="E1161" s="240"/>
      <c r="F1161" s="249"/>
      <c r="K1161" s="240"/>
    </row>
    <row r="1162" spans="5:11">
      <c r="E1162" s="240"/>
      <c r="F1162" s="249"/>
      <c r="K1162" s="240"/>
    </row>
    <row r="1163" spans="5:11">
      <c r="E1163" s="240"/>
      <c r="F1163" s="249"/>
      <c r="K1163" s="240"/>
    </row>
    <row r="1164" spans="5:11">
      <c r="E1164" s="240"/>
      <c r="F1164" s="249"/>
      <c r="K1164" s="240"/>
    </row>
    <row r="1165" spans="5:11">
      <c r="E1165" s="240"/>
      <c r="F1165" s="249"/>
      <c r="K1165" s="240"/>
    </row>
    <row r="1166" spans="5:11">
      <c r="E1166" s="240"/>
      <c r="F1166" s="249"/>
      <c r="K1166" s="240"/>
    </row>
    <row r="1167" spans="5:11">
      <c r="E1167" s="240"/>
      <c r="F1167" s="249"/>
      <c r="K1167" s="240"/>
    </row>
    <row r="1168" spans="5:11">
      <c r="E1168" s="240"/>
      <c r="F1168" s="249"/>
      <c r="K1168" s="240"/>
    </row>
    <row r="1169" spans="5:11">
      <c r="E1169" s="240"/>
      <c r="F1169" s="249"/>
      <c r="K1169" s="240"/>
    </row>
    <row r="1170" spans="5:11">
      <c r="E1170" s="240"/>
      <c r="F1170" s="249"/>
      <c r="K1170" s="240"/>
    </row>
    <row r="1171" spans="5:11">
      <c r="E1171" s="240"/>
      <c r="F1171" s="249"/>
      <c r="K1171" s="240"/>
    </row>
    <row r="1172" spans="5:11">
      <c r="E1172" s="240"/>
      <c r="F1172" s="249"/>
      <c r="K1172" s="240"/>
    </row>
    <row r="1173" spans="5:11">
      <c r="E1173" s="240"/>
      <c r="F1173" s="249"/>
      <c r="K1173" s="240"/>
    </row>
    <row r="1174" spans="5:11">
      <c r="E1174" s="240"/>
      <c r="F1174" s="249"/>
      <c r="K1174" s="240"/>
    </row>
    <row r="1175" spans="5:11">
      <c r="E1175" s="240"/>
      <c r="F1175" s="249"/>
      <c r="K1175" s="240"/>
    </row>
    <row r="1176" spans="5:11">
      <c r="E1176" s="240"/>
      <c r="F1176" s="249"/>
      <c r="K1176" s="240"/>
    </row>
    <row r="1177" spans="5:11">
      <c r="E1177" s="240"/>
      <c r="F1177" s="249"/>
      <c r="K1177" s="240"/>
    </row>
    <row r="1178" spans="5:11">
      <c r="E1178" s="240"/>
      <c r="F1178" s="249"/>
      <c r="K1178" s="240"/>
    </row>
    <row r="1179" spans="5:11">
      <c r="E1179" s="240"/>
      <c r="F1179" s="249"/>
      <c r="K1179" s="240"/>
    </row>
    <row r="1180" spans="5:11">
      <c r="E1180" s="240"/>
      <c r="F1180" s="249"/>
      <c r="K1180" s="240"/>
    </row>
    <row r="1181" spans="5:11">
      <c r="E1181" s="240"/>
      <c r="F1181" s="249"/>
      <c r="K1181" s="240"/>
    </row>
    <row r="1182" spans="5:11">
      <c r="E1182" s="240"/>
      <c r="F1182" s="249"/>
      <c r="K1182" s="240"/>
    </row>
    <row r="1183" spans="5:11">
      <c r="E1183" s="240"/>
      <c r="F1183" s="249"/>
      <c r="K1183" s="240"/>
    </row>
    <row r="1184" spans="5:11">
      <c r="E1184" s="240"/>
      <c r="F1184" s="249"/>
      <c r="K1184" s="240"/>
    </row>
    <row r="1185" spans="5:11">
      <c r="E1185" s="240"/>
      <c r="F1185" s="249"/>
      <c r="K1185" s="240"/>
    </row>
    <row r="1186" spans="5:11">
      <c r="E1186" s="240"/>
      <c r="F1186" s="249"/>
      <c r="K1186" s="240"/>
    </row>
    <row r="1187" spans="5:11">
      <c r="E1187" s="240"/>
      <c r="F1187" s="249"/>
      <c r="K1187" s="240"/>
    </row>
    <row r="1188" spans="5:11">
      <c r="E1188" s="240"/>
      <c r="F1188" s="249"/>
      <c r="K1188" s="240"/>
    </row>
    <row r="1189" spans="5:11">
      <c r="E1189" s="240"/>
      <c r="F1189" s="249"/>
      <c r="K1189" s="240"/>
    </row>
    <row r="1190" spans="5:11">
      <c r="E1190" s="240"/>
      <c r="F1190" s="249"/>
      <c r="K1190" s="240"/>
    </row>
    <row r="1191" spans="5:11">
      <c r="E1191" s="240"/>
      <c r="F1191" s="249"/>
      <c r="K1191" s="240"/>
    </row>
    <row r="1192" spans="5:11">
      <c r="E1192" s="240"/>
      <c r="F1192" s="249"/>
      <c r="K1192" s="240"/>
    </row>
    <row r="1193" spans="5:11">
      <c r="E1193" s="240"/>
      <c r="F1193" s="249"/>
      <c r="K1193" s="240"/>
    </row>
    <row r="1194" spans="5:11">
      <c r="E1194" s="240"/>
      <c r="F1194" s="249"/>
      <c r="K1194" s="240"/>
    </row>
    <row r="1195" spans="5:11">
      <c r="E1195" s="240"/>
      <c r="F1195" s="249"/>
      <c r="K1195" s="240"/>
    </row>
    <row r="1196" spans="5:11">
      <c r="E1196" s="240"/>
      <c r="F1196" s="249"/>
      <c r="K1196" s="240"/>
    </row>
    <row r="1197" spans="5:11">
      <c r="E1197" s="240"/>
      <c r="F1197" s="249"/>
      <c r="K1197" s="240"/>
    </row>
    <row r="1198" spans="5:11">
      <c r="E1198" s="240"/>
      <c r="F1198" s="249"/>
      <c r="K1198" s="240"/>
    </row>
    <row r="1199" spans="5:11">
      <c r="E1199" s="240"/>
      <c r="F1199" s="249"/>
      <c r="K1199" s="240"/>
    </row>
    <row r="1200" spans="5:11">
      <c r="E1200" s="240"/>
      <c r="F1200" s="249"/>
      <c r="K1200" s="240"/>
    </row>
    <row r="1201" spans="5:11">
      <c r="E1201" s="240"/>
      <c r="F1201" s="249"/>
      <c r="K1201" s="240"/>
    </row>
    <row r="1202" spans="5:11">
      <c r="E1202" s="240"/>
      <c r="F1202" s="249"/>
      <c r="K1202" s="240"/>
    </row>
    <row r="1203" spans="5:11">
      <c r="E1203" s="240"/>
      <c r="F1203" s="249"/>
      <c r="K1203" s="240"/>
    </row>
    <row r="1204" spans="5:11">
      <c r="E1204" s="240"/>
      <c r="F1204" s="249"/>
      <c r="K1204" s="240"/>
    </row>
    <row r="1205" spans="5:11">
      <c r="E1205" s="240"/>
      <c r="F1205" s="249"/>
      <c r="K1205" s="240"/>
    </row>
    <row r="1206" spans="5:11">
      <c r="E1206" s="240"/>
      <c r="F1206" s="249"/>
      <c r="K1206" s="240"/>
    </row>
    <row r="1207" spans="5:11">
      <c r="E1207" s="240"/>
      <c r="F1207" s="249"/>
      <c r="K1207" s="240"/>
    </row>
    <row r="1208" spans="5:11">
      <c r="E1208" s="240"/>
      <c r="F1208" s="249"/>
      <c r="K1208" s="240"/>
    </row>
    <row r="1209" spans="5:11">
      <c r="E1209" s="240"/>
      <c r="F1209" s="249"/>
      <c r="K1209" s="240"/>
    </row>
    <row r="1210" spans="5:11">
      <c r="E1210" s="240"/>
      <c r="F1210" s="249"/>
      <c r="K1210" s="240"/>
    </row>
    <row r="1211" spans="5:11">
      <c r="E1211" s="240"/>
      <c r="F1211" s="249"/>
      <c r="K1211" s="240"/>
    </row>
    <row r="1212" spans="5:11">
      <c r="E1212" s="240"/>
      <c r="F1212" s="249"/>
      <c r="K1212" s="240"/>
    </row>
    <row r="1213" spans="5:11">
      <c r="E1213" s="240"/>
      <c r="F1213" s="249"/>
      <c r="K1213" s="240"/>
    </row>
    <row r="1214" spans="5:11">
      <c r="E1214" s="240"/>
      <c r="F1214" s="249"/>
      <c r="K1214" s="240"/>
    </row>
    <row r="1215" spans="5:11">
      <c r="E1215" s="240"/>
      <c r="F1215" s="249"/>
      <c r="K1215" s="240"/>
    </row>
    <row r="1216" spans="5:11">
      <c r="E1216" s="240"/>
      <c r="F1216" s="249"/>
      <c r="K1216" s="240"/>
    </row>
    <row r="1217" spans="5:11">
      <c r="E1217" s="240"/>
      <c r="F1217" s="249"/>
      <c r="K1217" s="240"/>
    </row>
    <row r="1218" spans="5:11">
      <c r="E1218" s="240"/>
      <c r="F1218" s="249"/>
      <c r="K1218" s="240"/>
    </row>
    <row r="1219" spans="5:11">
      <c r="E1219" s="240"/>
      <c r="F1219" s="249"/>
      <c r="K1219" s="240"/>
    </row>
    <row r="1220" spans="5:11">
      <c r="E1220" s="240"/>
      <c r="F1220" s="249"/>
      <c r="K1220" s="240"/>
    </row>
    <row r="1221" spans="5:11">
      <c r="E1221" s="240"/>
      <c r="F1221" s="249"/>
      <c r="K1221" s="240"/>
    </row>
    <row r="1222" spans="5:11">
      <c r="E1222" s="240"/>
      <c r="F1222" s="249"/>
      <c r="K1222" s="240"/>
    </row>
    <row r="1223" spans="5:11">
      <c r="E1223" s="240"/>
      <c r="F1223" s="249"/>
      <c r="K1223" s="240"/>
    </row>
    <row r="1224" spans="5:11">
      <c r="E1224" s="240"/>
      <c r="F1224" s="249"/>
      <c r="K1224" s="240"/>
    </row>
    <row r="1225" spans="5:11">
      <c r="E1225" s="240"/>
      <c r="F1225" s="249"/>
      <c r="K1225" s="240"/>
    </row>
    <row r="1226" spans="5:11">
      <c r="E1226" s="240"/>
      <c r="F1226" s="249"/>
      <c r="K1226" s="240"/>
    </row>
    <row r="1227" spans="5:11">
      <c r="E1227" s="240"/>
      <c r="F1227" s="249"/>
      <c r="K1227" s="240"/>
    </row>
    <row r="1228" spans="5:11">
      <c r="E1228" s="240"/>
      <c r="F1228" s="249"/>
      <c r="K1228" s="240"/>
    </row>
    <row r="1229" spans="5:11">
      <c r="E1229" s="240"/>
      <c r="F1229" s="249"/>
      <c r="K1229" s="240"/>
    </row>
    <row r="1230" spans="5:11">
      <c r="E1230" s="240"/>
      <c r="F1230" s="249"/>
      <c r="K1230" s="240"/>
    </row>
    <row r="1231" spans="5:11">
      <c r="E1231" s="240"/>
      <c r="F1231" s="249"/>
      <c r="K1231" s="240"/>
    </row>
    <row r="1232" spans="5:11">
      <c r="E1232" s="240"/>
      <c r="F1232" s="249"/>
      <c r="K1232" s="240"/>
    </row>
    <row r="1233" spans="5:11">
      <c r="E1233" s="240"/>
      <c r="F1233" s="249"/>
      <c r="K1233" s="240"/>
    </row>
    <row r="1234" spans="5:11">
      <c r="E1234" s="240"/>
      <c r="F1234" s="249"/>
      <c r="K1234" s="240"/>
    </row>
    <row r="1235" spans="5:11">
      <c r="E1235" s="240"/>
      <c r="F1235" s="249"/>
      <c r="K1235" s="240"/>
    </row>
    <row r="1236" spans="5:11">
      <c r="E1236" s="240"/>
      <c r="F1236" s="249"/>
      <c r="K1236" s="240"/>
    </row>
    <row r="1237" spans="5:11">
      <c r="E1237" s="240"/>
      <c r="F1237" s="249"/>
      <c r="K1237" s="240"/>
    </row>
    <row r="1238" spans="5:11">
      <c r="E1238" s="240"/>
      <c r="F1238" s="249"/>
      <c r="K1238" s="240"/>
    </row>
    <row r="1239" spans="5:11">
      <c r="E1239" s="240"/>
      <c r="F1239" s="249"/>
      <c r="K1239" s="240"/>
    </row>
    <row r="1240" spans="5:11">
      <c r="E1240" s="240"/>
      <c r="F1240" s="249"/>
      <c r="K1240" s="240"/>
    </row>
    <row r="1241" spans="5:11">
      <c r="E1241" s="240"/>
      <c r="F1241" s="249"/>
      <c r="K1241" s="240"/>
    </row>
    <row r="1242" spans="5:11">
      <c r="E1242" s="240"/>
      <c r="F1242" s="249"/>
      <c r="K1242" s="240"/>
    </row>
    <row r="1243" spans="5:11">
      <c r="E1243" s="240"/>
      <c r="F1243" s="249"/>
      <c r="K1243" s="240"/>
    </row>
    <row r="1244" spans="5:11">
      <c r="E1244" s="240"/>
      <c r="F1244" s="249"/>
      <c r="K1244" s="240"/>
    </row>
    <row r="1245" spans="5:11">
      <c r="E1245" s="240"/>
      <c r="F1245" s="249"/>
      <c r="K1245" s="240"/>
    </row>
    <row r="1246" spans="5:11">
      <c r="E1246" s="240"/>
      <c r="F1246" s="249"/>
      <c r="K1246" s="240"/>
    </row>
    <row r="1247" spans="5:11">
      <c r="E1247" s="240"/>
      <c r="F1247" s="249"/>
      <c r="K1247" s="240"/>
    </row>
    <row r="1248" spans="5:11">
      <c r="E1248" s="240"/>
      <c r="F1248" s="249"/>
      <c r="K1248" s="240"/>
    </row>
    <row r="1249" spans="5:11">
      <c r="E1249" s="240"/>
      <c r="F1249" s="249"/>
      <c r="K1249" s="240"/>
    </row>
    <row r="1250" spans="5:11">
      <c r="E1250" s="240"/>
      <c r="F1250" s="249"/>
      <c r="K1250" s="240"/>
    </row>
    <row r="1251" spans="5:11">
      <c r="E1251" s="240"/>
      <c r="F1251" s="249"/>
      <c r="K1251" s="240"/>
    </row>
    <row r="1252" spans="5:11">
      <c r="E1252" s="240"/>
      <c r="F1252" s="249"/>
      <c r="K1252" s="240"/>
    </row>
    <row r="1253" spans="5:11">
      <c r="E1253" s="240"/>
      <c r="F1253" s="249"/>
      <c r="K1253" s="240"/>
    </row>
    <row r="1254" spans="5:11">
      <c r="E1254" s="240"/>
      <c r="F1254" s="249"/>
      <c r="K1254" s="240"/>
    </row>
    <row r="1255" spans="5:11">
      <c r="E1255" s="240"/>
      <c r="F1255" s="249"/>
      <c r="K1255" s="240"/>
    </row>
    <row r="1256" spans="5:11">
      <c r="E1256" s="240"/>
      <c r="F1256" s="249"/>
      <c r="K1256" s="240"/>
    </row>
    <row r="1257" spans="5:11">
      <c r="E1257" s="240"/>
      <c r="F1257" s="249"/>
      <c r="K1257" s="240"/>
    </row>
    <row r="1258" spans="5:11">
      <c r="E1258" s="240"/>
      <c r="F1258" s="249"/>
      <c r="K1258" s="240"/>
    </row>
    <row r="1259" spans="5:11">
      <c r="E1259" s="240"/>
      <c r="F1259" s="249"/>
      <c r="K1259" s="240"/>
    </row>
    <row r="1260" spans="5:11">
      <c r="E1260" s="240"/>
      <c r="F1260" s="249"/>
      <c r="K1260" s="240"/>
    </row>
    <row r="1261" spans="5:11">
      <c r="E1261" s="240"/>
      <c r="F1261" s="249"/>
      <c r="K1261" s="240"/>
    </row>
    <row r="1262" spans="5:11">
      <c r="E1262" s="240"/>
      <c r="F1262" s="249"/>
      <c r="K1262" s="240"/>
    </row>
    <row r="1263" spans="5:11">
      <c r="E1263" s="240"/>
      <c r="F1263" s="249"/>
      <c r="K1263" s="240"/>
    </row>
    <row r="1264" spans="5:11">
      <c r="E1264" s="240"/>
      <c r="F1264" s="249"/>
      <c r="K1264" s="240"/>
    </row>
    <row r="1265" spans="5:11">
      <c r="E1265" s="240"/>
      <c r="F1265" s="249"/>
      <c r="K1265" s="240"/>
    </row>
    <row r="1266" spans="5:11">
      <c r="E1266" s="240"/>
      <c r="F1266" s="249"/>
      <c r="K1266" s="240"/>
    </row>
    <row r="1267" spans="5:11">
      <c r="E1267" s="240"/>
      <c r="F1267" s="249"/>
      <c r="K1267" s="240"/>
    </row>
    <row r="1268" spans="5:11">
      <c r="E1268" s="240"/>
      <c r="F1268" s="249"/>
      <c r="K1268" s="240"/>
    </row>
    <row r="1269" spans="5:11">
      <c r="E1269" s="240"/>
      <c r="F1269" s="249"/>
      <c r="K1269" s="240"/>
    </row>
    <row r="1270" spans="5:11">
      <c r="E1270" s="240"/>
      <c r="F1270" s="249"/>
      <c r="K1270" s="240"/>
    </row>
    <row r="1271" spans="5:11">
      <c r="E1271" s="240"/>
      <c r="F1271" s="249"/>
      <c r="K1271" s="240"/>
    </row>
    <row r="1272" spans="5:11">
      <c r="E1272" s="240"/>
      <c r="F1272" s="249"/>
      <c r="K1272" s="240"/>
    </row>
    <row r="1273" spans="5:11">
      <c r="E1273" s="240"/>
      <c r="F1273" s="249"/>
      <c r="K1273" s="240"/>
    </row>
    <row r="1274" spans="5:11">
      <c r="E1274" s="240"/>
      <c r="F1274" s="249"/>
      <c r="K1274" s="240"/>
    </row>
    <row r="1275" spans="5:11">
      <c r="E1275" s="240"/>
      <c r="F1275" s="249"/>
      <c r="K1275" s="240"/>
    </row>
    <row r="1276" spans="5:11">
      <c r="E1276" s="240"/>
      <c r="F1276" s="249"/>
      <c r="K1276" s="240"/>
    </row>
    <row r="1277" spans="5:11">
      <c r="E1277" s="240"/>
      <c r="F1277" s="249"/>
      <c r="K1277" s="240"/>
    </row>
    <row r="1278" spans="5:11">
      <c r="E1278" s="240"/>
      <c r="F1278" s="249"/>
      <c r="K1278" s="240"/>
    </row>
    <row r="1279" spans="5:11">
      <c r="E1279" s="240"/>
      <c r="F1279" s="249"/>
      <c r="K1279" s="240"/>
    </row>
    <row r="1280" spans="5:11">
      <c r="E1280" s="240"/>
      <c r="F1280" s="249"/>
      <c r="K1280" s="240"/>
    </row>
    <row r="1281" spans="5:11">
      <c r="E1281" s="240"/>
      <c r="F1281" s="249"/>
      <c r="K1281" s="240"/>
    </row>
    <row r="1282" spans="5:11">
      <c r="E1282" s="240"/>
      <c r="F1282" s="249"/>
      <c r="K1282" s="240"/>
    </row>
    <row r="1283" spans="5:11">
      <c r="E1283" s="240"/>
      <c r="F1283" s="249"/>
      <c r="K1283" s="240"/>
    </row>
    <row r="1284" spans="5:11">
      <c r="E1284" s="240"/>
      <c r="F1284" s="249"/>
      <c r="K1284" s="240"/>
    </row>
    <row r="1285" spans="5:11">
      <c r="E1285" s="240"/>
      <c r="F1285" s="249"/>
      <c r="K1285" s="240"/>
    </row>
    <row r="1286" spans="5:11">
      <c r="E1286" s="240"/>
      <c r="F1286" s="249"/>
      <c r="K1286" s="240"/>
    </row>
    <row r="1287" spans="5:11">
      <c r="E1287" s="240"/>
      <c r="F1287" s="249"/>
      <c r="K1287" s="240"/>
    </row>
    <row r="1288" spans="5:11">
      <c r="E1288" s="240"/>
      <c r="F1288" s="249"/>
      <c r="K1288" s="240"/>
    </row>
    <row r="1289" spans="5:11">
      <c r="E1289" s="240"/>
      <c r="F1289" s="249"/>
      <c r="K1289" s="240"/>
    </row>
    <row r="1290" spans="5:11">
      <c r="E1290" s="240"/>
      <c r="F1290" s="249"/>
      <c r="K1290" s="240"/>
    </row>
    <row r="1291" spans="5:11">
      <c r="E1291" s="240"/>
      <c r="F1291" s="249"/>
      <c r="K1291" s="240"/>
    </row>
    <row r="1292" spans="5:11">
      <c r="E1292" s="240"/>
      <c r="F1292" s="249"/>
      <c r="K1292" s="240"/>
    </row>
    <row r="1293" spans="5:11">
      <c r="E1293" s="240"/>
      <c r="F1293" s="249"/>
      <c r="K1293" s="240"/>
    </row>
    <row r="1294" spans="5:11">
      <c r="E1294" s="240"/>
      <c r="F1294" s="249"/>
      <c r="K1294" s="240"/>
    </row>
    <row r="1295" spans="5:11">
      <c r="E1295" s="240"/>
      <c r="F1295" s="249"/>
      <c r="K1295" s="240"/>
    </row>
    <row r="1296" spans="5:11">
      <c r="E1296" s="240"/>
      <c r="F1296" s="249"/>
      <c r="K1296" s="240"/>
    </row>
    <row r="1297" spans="5:11">
      <c r="E1297" s="240"/>
      <c r="F1297" s="249"/>
      <c r="K1297" s="240"/>
    </row>
    <row r="1298" spans="5:11">
      <c r="E1298" s="240"/>
      <c r="F1298" s="249"/>
      <c r="K1298" s="240"/>
    </row>
    <row r="1299" spans="5:11">
      <c r="E1299" s="240"/>
      <c r="F1299" s="249"/>
      <c r="K1299" s="240"/>
    </row>
    <row r="1300" spans="5:11">
      <c r="E1300" s="240"/>
      <c r="F1300" s="249"/>
      <c r="K1300" s="240"/>
    </row>
    <row r="1301" spans="5:11">
      <c r="E1301" s="240"/>
      <c r="F1301" s="249"/>
      <c r="K1301" s="240"/>
    </row>
    <row r="1302" spans="5:11">
      <c r="E1302" s="240"/>
      <c r="F1302" s="249"/>
      <c r="K1302" s="240"/>
    </row>
    <row r="1303" spans="5:11">
      <c r="E1303" s="240"/>
      <c r="F1303" s="249"/>
      <c r="K1303" s="240"/>
    </row>
    <row r="1304" spans="5:11">
      <c r="E1304" s="240"/>
      <c r="F1304" s="249"/>
      <c r="K1304" s="240"/>
    </row>
    <row r="1305" spans="5:11">
      <c r="E1305" s="240"/>
      <c r="F1305" s="249"/>
      <c r="K1305" s="240"/>
    </row>
    <row r="1306" spans="5:11">
      <c r="E1306" s="240"/>
      <c r="F1306" s="249"/>
      <c r="K1306" s="240"/>
    </row>
    <row r="1307" spans="5:11">
      <c r="E1307" s="240"/>
      <c r="F1307" s="249"/>
      <c r="K1307" s="240"/>
    </row>
    <row r="1308" spans="5:11">
      <c r="E1308" s="240"/>
      <c r="F1308" s="249"/>
      <c r="K1308" s="240"/>
    </row>
    <row r="1309" spans="5:11">
      <c r="E1309" s="240"/>
      <c r="F1309" s="249"/>
      <c r="K1309" s="240"/>
    </row>
    <row r="1310" spans="5:11">
      <c r="E1310" s="240"/>
      <c r="F1310" s="249"/>
      <c r="K1310" s="240"/>
    </row>
    <row r="1311" spans="5:11">
      <c r="E1311" s="240"/>
      <c r="F1311" s="249"/>
      <c r="K1311" s="240"/>
    </row>
    <row r="1312" spans="5:11">
      <c r="E1312" s="240"/>
      <c r="F1312" s="249"/>
      <c r="K1312" s="240"/>
    </row>
    <row r="1313" spans="5:11">
      <c r="E1313" s="240"/>
      <c r="F1313" s="249"/>
      <c r="K1313" s="240"/>
    </row>
    <row r="1314" spans="5:11">
      <c r="E1314" s="240"/>
      <c r="F1314" s="249"/>
      <c r="K1314" s="240"/>
    </row>
    <row r="1315" spans="5:11">
      <c r="E1315" s="240"/>
      <c r="F1315" s="249"/>
      <c r="K1315" s="240"/>
    </row>
    <row r="1316" spans="5:11">
      <c r="E1316" s="240"/>
      <c r="F1316" s="249"/>
      <c r="K1316" s="240"/>
    </row>
    <row r="1317" spans="5:11">
      <c r="E1317" s="240"/>
      <c r="F1317" s="249"/>
      <c r="K1317" s="240"/>
    </row>
    <row r="1318" spans="5:11">
      <c r="E1318" s="240"/>
      <c r="F1318" s="249"/>
      <c r="K1318" s="240"/>
    </row>
    <row r="1319" spans="5:11">
      <c r="E1319" s="240"/>
      <c r="F1319" s="249"/>
      <c r="K1319" s="240"/>
    </row>
    <row r="1320" spans="5:11">
      <c r="E1320" s="240"/>
      <c r="F1320" s="249"/>
      <c r="K1320" s="240"/>
    </row>
    <row r="1321" spans="5:11">
      <c r="E1321" s="240"/>
      <c r="F1321" s="249"/>
      <c r="K1321" s="240"/>
    </row>
    <row r="1322" spans="5:11">
      <c r="E1322" s="240"/>
      <c r="F1322" s="249"/>
      <c r="K1322" s="240"/>
    </row>
    <row r="1323" spans="5:11">
      <c r="E1323" s="240"/>
      <c r="F1323" s="249"/>
      <c r="K1323" s="240"/>
    </row>
    <row r="1324" spans="5:11">
      <c r="E1324" s="240"/>
      <c r="F1324" s="249"/>
      <c r="K1324" s="240"/>
    </row>
    <row r="1325" spans="5:11">
      <c r="E1325" s="240"/>
      <c r="F1325" s="249"/>
      <c r="K1325" s="240"/>
    </row>
    <row r="1326" spans="5:11">
      <c r="E1326" s="240"/>
      <c r="F1326" s="249"/>
      <c r="K1326" s="240"/>
    </row>
    <row r="1327" spans="5:11">
      <c r="E1327" s="240"/>
      <c r="F1327" s="249"/>
      <c r="K1327" s="240"/>
    </row>
    <row r="1328" spans="5:11">
      <c r="E1328" s="240"/>
      <c r="F1328" s="249"/>
      <c r="K1328" s="240"/>
    </row>
    <row r="1329" spans="5:11">
      <c r="E1329" s="240"/>
      <c r="F1329" s="249"/>
      <c r="K1329" s="240"/>
    </row>
    <row r="1330" spans="5:11">
      <c r="E1330" s="240"/>
      <c r="F1330" s="249"/>
      <c r="K1330" s="240"/>
    </row>
    <row r="1331" spans="5:11">
      <c r="E1331" s="240"/>
      <c r="F1331" s="249"/>
      <c r="K1331" s="240"/>
    </row>
    <row r="1332" spans="5:11">
      <c r="E1332" s="240"/>
      <c r="F1332" s="249"/>
      <c r="K1332" s="240"/>
    </row>
    <row r="1333" spans="5:11">
      <c r="E1333" s="240"/>
      <c r="F1333" s="249"/>
      <c r="K1333" s="240"/>
    </row>
    <row r="1334" spans="5:11">
      <c r="E1334" s="240"/>
      <c r="F1334" s="249"/>
      <c r="K1334" s="240"/>
    </row>
    <row r="1335" spans="5:11">
      <c r="E1335" s="240"/>
      <c r="F1335" s="249"/>
      <c r="K1335" s="240"/>
    </row>
    <row r="1336" spans="5:11">
      <c r="E1336" s="240"/>
      <c r="F1336" s="249"/>
      <c r="K1336" s="240"/>
    </row>
    <row r="1337" spans="5:11">
      <c r="E1337" s="240"/>
      <c r="F1337" s="249"/>
      <c r="K1337" s="240"/>
    </row>
    <row r="1338" spans="5:11">
      <c r="E1338" s="240"/>
      <c r="F1338" s="249"/>
      <c r="K1338" s="240"/>
    </row>
    <row r="1339" spans="5:11">
      <c r="E1339" s="240"/>
      <c r="F1339" s="249"/>
      <c r="K1339" s="240"/>
    </row>
    <row r="1340" spans="5:11">
      <c r="E1340" s="240"/>
      <c r="F1340" s="249"/>
      <c r="K1340" s="240"/>
    </row>
    <row r="1341" spans="5:11">
      <c r="E1341" s="240"/>
      <c r="F1341" s="249"/>
      <c r="K1341" s="240"/>
    </row>
    <row r="1342" spans="5:11">
      <c r="E1342" s="240"/>
      <c r="F1342" s="249"/>
      <c r="K1342" s="240"/>
    </row>
    <row r="1343" spans="5:11">
      <c r="E1343" s="240"/>
      <c r="F1343" s="249"/>
      <c r="K1343" s="240"/>
    </row>
    <row r="1344" spans="5:11">
      <c r="E1344" s="240"/>
      <c r="F1344" s="249"/>
      <c r="K1344" s="240"/>
    </row>
    <row r="1345" spans="5:11">
      <c r="E1345" s="240"/>
      <c r="F1345" s="249"/>
      <c r="K1345" s="240"/>
    </row>
    <row r="1346" spans="5:11">
      <c r="E1346" s="240"/>
      <c r="F1346" s="249"/>
      <c r="K1346" s="240"/>
    </row>
    <row r="1347" spans="5:11">
      <c r="E1347" s="240"/>
      <c r="F1347" s="249"/>
      <c r="K1347" s="240"/>
    </row>
    <row r="1348" spans="5:11">
      <c r="E1348" s="240"/>
      <c r="F1348" s="249"/>
      <c r="K1348" s="240"/>
    </row>
    <row r="1349" spans="5:11">
      <c r="E1349" s="240"/>
      <c r="F1349" s="249"/>
      <c r="K1349" s="240"/>
    </row>
    <row r="1350" spans="5:11">
      <c r="E1350" s="240"/>
      <c r="F1350" s="249"/>
      <c r="K1350" s="240"/>
    </row>
    <row r="1351" spans="5:11">
      <c r="E1351" s="240"/>
      <c r="F1351" s="249"/>
      <c r="K1351" s="240"/>
    </row>
    <row r="1352" spans="5:11">
      <c r="E1352" s="240"/>
      <c r="F1352" s="249"/>
      <c r="K1352" s="240"/>
    </row>
    <row r="1353" spans="5:11">
      <c r="E1353" s="240"/>
      <c r="F1353" s="249"/>
      <c r="K1353" s="240"/>
    </row>
    <row r="1354" spans="5:11">
      <c r="E1354" s="240"/>
      <c r="F1354" s="249"/>
      <c r="K1354" s="240"/>
    </row>
    <row r="1355" spans="5:11">
      <c r="E1355" s="240"/>
      <c r="F1355" s="249"/>
      <c r="K1355" s="240"/>
    </row>
    <row r="1356" spans="5:11">
      <c r="E1356" s="240"/>
      <c r="F1356" s="249"/>
      <c r="K1356" s="240"/>
    </row>
    <row r="1357" spans="5:11">
      <c r="E1357" s="240"/>
      <c r="F1357" s="249"/>
      <c r="K1357" s="240"/>
    </row>
    <row r="1358" spans="5:11">
      <c r="E1358" s="240"/>
      <c r="F1358" s="249"/>
      <c r="K1358" s="240"/>
    </row>
    <row r="1359" spans="5:11">
      <c r="E1359" s="240"/>
      <c r="F1359" s="249"/>
      <c r="K1359" s="240"/>
    </row>
    <row r="1360" spans="5:11">
      <c r="E1360" s="240"/>
      <c r="F1360" s="249"/>
      <c r="K1360" s="240"/>
    </row>
    <row r="1361" spans="5:11">
      <c r="E1361" s="240"/>
      <c r="F1361" s="249"/>
      <c r="K1361" s="240"/>
    </row>
    <row r="1362" spans="5:11">
      <c r="E1362" s="240"/>
      <c r="F1362" s="249"/>
      <c r="K1362" s="240"/>
    </row>
    <row r="1363" spans="5:11">
      <c r="E1363" s="240"/>
      <c r="F1363" s="249"/>
      <c r="K1363" s="240"/>
    </row>
    <row r="1364" spans="5:11">
      <c r="E1364" s="240"/>
      <c r="F1364" s="249"/>
      <c r="K1364" s="240"/>
    </row>
    <row r="1365" spans="5:11">
      <c r="E1365" s="240"/>
      <c r="F1365" s="249"/>
      <c r="K1365" s="240"/>
    </row>
    <row r="1366" spans="5:11">
      <c r="E1366" s="240"/>
      <c r="F1366" s="249"/>
      <c r="K1366" s="240"/>
    </row>
    <row r="1367" spans="5:11">
      <c r="E1367" s="240"/>
      <c r="F1367" s="249"/>
      <c r="K1367" s="240"/>
    </row>
    <row r="1368" spans="5:11">
      <c r="E1368" s="240"/>
      <c r="F1368" s="249"/>
      <c r="K1368" s="240"/>
    </row>
    <row r="1369" spans="5:11">
      <c r="E1369" s="240"/>
      <c r="F1369" s="249"/>
      <c r="K1369" s="240"/>
    </row>
    <row r="1370" spans="5:11">
      <c r="E1370" s="240"/>
      <c r="F1370" s="249"/>
      <c r="K1370" s="240"/>
    </row>
    <row r="1371" spans="5:11">
      <c r="E1371" s="240"/>
      <c r="F1371" s="249"/>
      <c r="K1371" s="240"/>
    </row>
    <row r="1372" spans="5:11">
      <c r="E1372" s="240"/>
      <c r="F1372" s="249"/>
      <c r="K1372" s="240"/>
    </row>
    <row r="1373" spans="5:11">
      <c r="E1373" s="240"/>
      <c r="F1373" s="249"/>
      <c r="K1373" s="240"/>
    </row>
    <row r="1374" spans="5:11">
      <c r="E1374" s="240"/>
      <c r="F1374" s="249"/>
      <c r="K1374" s="240"/>
    </row>
    <row r="1375" spans="5:11">
      <c r="E1375" s="240"/>
      <c r="F1375" s="249"/>
      <c r="K1375" s="240"/>
    </row>
    <row r="1376" spans="5:11">
      <c r="E1376" s="240"/>
      <c r="F1376" s="249"/>
      <c r="K1376" s="240"/>
    </row>
    <row r="1377" spans="5:11">
      <c r="E1377" s="240"/>
      <c r="F1377" s="249"/>
      <c r="K1377" s="240"/>
    </row>
    <row r="1378" spans="5:11">
      <c r="E1378" s="240"/>
      <c r="F1378" s="249"/>
      <c r="K1378" s="240"/>
    </row>
    <row r="1379" spans="5:11">
      <c r="E1379" s="240"/>
      <c r="F1379" s="249"/>
      <c r="K1379" s="240"/>
    </row>
    <row r="1380" spans="5:11">
      <c r="E1380" s="240"/>
      <c r="F1380" s="249"/>
      <c r="K1380" s="240"/>
    </row>
    <row r="1381" spans="5:11">
      <c r="E1381" s="240"/>
      <c r="F1381" s="249"/>
      <c r="K1381" s="240"/>
    </row>
    <row r="1382" spans="5:11">
      <c r="E1382" s="240"/>
      <c r="F1382" s="249"/>
      <c r="K1382" s="240"/>
    </row>
    <row r="1383" spans="5:11">
      <c r="E1383" s="240"/>
      <c r="F1383" s="249"/>
      <c r="K1383" s="240"/>
    </row>
    <row r="1384" spans="5:11">
      <c r="E1384" s="240"/>
      <c r="F1384" s="249"/>
      <c r="K1384" s="240"/>
    </row>
    <row r="1385" spans="5:11">
      <c r="E1385" s="240"/>
      <c r="F1385" s="249"/>
      <c r="K1385" s="240"/>
    </row>
    <row r="1386" spans="5:11">
      <c r="E1386" s="240"/>
      <c r="F1386" s="249"/>
      <c r="K1386" s="240"/>
    </row>
    <row r="1387" spans="5:11">
      <c r="E1387" s="240"/>
      <c r="F1387" s="249"/>
      <c r="K1387" s="240"/>
    </row>
    <row r="1388" spans="5:11">
      <c r="E1388" s="240"/>
      <c r="F1388" s="249"/>
      <c r="K1388" s="240"/>
    </row>
    <row r="1389" spans="5:11">
      <c r="E1389" s="240"/>
      <c r="F1389" s="249"/>
      <c r="K1389" s="240"/>
    </row>
    <row r="1390" spans="5:11">
      <c r="E1390" s="240"/>
      <c r="F1390" s="249"/>
      <c r="K1390" s="240"/>
    </row>
    <row r="1391" spans="5:11">
      <c r="E1391" s="240"/>
      <c r="F1391" s="249"/>
      <c r="K1391" s="240"/>
    </row>
    <row r="1392" spans="5:11">
      <c r="E1392" s="240"/>
      <c r="F1392" s="249"/>
      <c r="K1392" s="240"/>
    </row>
    <row r="1393" spans="5:11">
      <c r="E1393" s="240"/>
      <c r="F1393" s="249"/>
      <c r="K1393" s="240"/>
    </row>
    <row r="1394" spans="5:11">
      <c r="E1394" s="240"/>
      <c r="F1394" s="249"/>
      <c r="K1394" s="240"/>
    </row>
    <row r="1395" spans="5:11">
      <c r="E1395" s="240"/>
      <c r="F1395" s="249"/>
      <c r="K1395" s="240"/>
    </row>
    <row r="1396" spans="5:11">
      <c r="E1396" s="240"/>
      <c r="F1396" s="249"/>
      <c r="K1396" s="240"/>
    </row>
    <row r="1397" spans="5:11">
      <c r="E1397" s="240"/>
      <c r="F1397" s="249"/>
      <c r="K1397" s="240"/>
    </row>
    <row r="1398" spans="5:11">
      <c r="E1398" s="240"/>
      <c r="F1398" s="249"/>
      <c r="K1398" s="240"/>
    </row>
    <row r="1399" spans="5:11">
      <c r="E1399" s="240"/>
      <c r="F1399" s="249"/>
      <c r="K1399" s="240"/>
    </row>
    <row r="1400" spans="5:11">
      <c r="E1400" s="240"/>
      <c r="F1400" s="249"/>
      <c r="K1400" s="240"/>
    </row>
    <row r="1401" spans="5:11">
      <c r="E1401" s="240"/>
      <c r="F1401" s="249"/>
      <c r="K1401" s="240"/>
    </row>
    <row r="1402" spans="5:11">
      <c r="E1402" s="240"/>
      <c r="F1402" s="249"/>
      <c r="K1402" s="240"/>
    </row>
    <row r="1403" spans="5:11">
      <c r="E1403" s="240"/>
      <c r="F1403" s="249"/>
      <c r="K1403" s="240"/>
    </row>
    <row r="1404" spans="5:11">
      <c r="E1404" s="240"/>
      <c r="F1404" s="249"/>
      <c r="K1404" s="240"/>
    </row>
    <row r="1405" spans="5:11">
      <c r="E1405" s="240"/>
      <c r="F1405" s="249"/>
      <c r="K1405" s="240"/>
    </row>
    <row r="1406" spans="5:11">
      <c r="E1406" s="240"/>
      <c r="F1406" s="249"/>
      <c r="K1406" s="240"/>
    </row>
    <row r="1407" spans="5:11">
      <c r="E1407" s="240"/>
      <c r="F1407" s="249"/>
      <c r="K1407" s="240"/>
    </row>
    <row r="1408" spans="5:11">
      <c r="E1408" s="240"/>
      <c r="F1408" s="249"/>
      <c r="K1408" s="240"/>
    </row>
    <row r="1409" spans="5:11">
      <c r="E1409" s="240"/>
      <c r="F1409" s="249"/>
      <c r="K1409" s="240"/>
    </row>
    <row r="1410" spans="5:11">
      <c r="E1410" s="240"/>
      <c r="F1410" s="249"/>
      <c r="K1410" s="240"/>
    </row>
    <row r="1411" spans="5:11">
      <c r="E1411" s="240"/>
      <c r="F1411" s="249"/>
      <c r="K1411" s="240"/>
    </row>
    <row r="1412" spans="5:11">
      <c r="E1412" s="240"/>
      <c r="F1412" s="249"/>
      <c r="K1412" s="240"/>
    </row>
    <row r="1413" spans="5:11">
      <c r="E1413" s="240"/>
      <c r="F1413" s="249"/>
      <c r="K1413" s="240"/>
    </row>
    <row r="1414" spans="5:11">
      <c r="E1414" s="240"/>
      <c r="F1414" s="249"/>
      <c r="K1414" s="240"/>
    </row>
    <row r="1415" spans="5:11">
      <c r="E1415" s="240"/>
      <c r="F1415" s="249"/>
      <c r="K1415" s="240"/>
    </row>
    <row r="1416" spans="5:11">
      <c r="E1416" s="240"/>
      <c r="F1416" s="249"/>
      <c r="K1416" s="240"/>
    </row>
    <row r="1417" spans="5:11">
      <c r="E1417" s="240"/>
      <c r="F1417" s="249"/>
      <c r="K1417" s="240"/>
    </row>
    <row r="1418" spans="5:11">
      <c r="E1418" s="240"/>
      <c r="F1418" s="249"/>
      <c r="K1418" s="240"/>
    </row>
    <row r="1419" spans="5:11">
      <c r="E1419" s="240"/>
      <c r="F1419" s="249"/>
      <c r="K1419" s="240"/>
    </row>
    <row r="1420" spans="5:11">
      <c r="E1420" s="240"/>
      <c r="F1420" s="249"/>
      <c r="K1420" s="240"/>
    </row>
    <row r="1421" spans="5:11">
      <c r="E1421" s="240"/>
      <c r="F1421" s="249"/>
      <c r="K1421" s="240"/>
    </row>
    <row r="1422" spans="5:11">
      <c r="E1422" s="240"/>
      <c r="F1422" s="249"/>
      <c r="K1422" s="240"/>
    </row>
    <row r="1423" spans="5:11">
      <c r="E1423" s="240"/>
      <c r="F1423" s="249"/>
      <c r="K1423" s="240"/>
    </row>
    <row r="1424" spans="5:11">
      <c r="E1424" s="240"/>
      <c r="F1424" s="249"/>
      <c r="K1424" s="240"/>
    </row>
    <row r="1425" spans="5:11">
      <c r="E1425" s="240"/>
      <c r="F1425" s="249"/>
      <c r="K1425" s="240"/>
    </row>
    <row r="1426" spans="5:11">
      <c r="E1426" s="240"/>
      <c r="F1426" s="249"/>
      <c r="K1426" s="240"/>
    </row>
    <row r="1427" spans="5:11">
      <c r="E1427" s="240"/>
      <c r="F1427" s="249"/>
      <c r="K1427" s="240"/>
    </row>
    <row r="1428" spans="5:11">
      <c r="E1428" s="240"/>
      <c r="F1428" s="249"/>
      <c r="K1428" s="240"/>
    </row>
    <row r="1429" spans="5:11">
      <c r="E1429" s="240"/>
      <c r="F1429" s="249"/>
      <c r="K1429" s="240"/>
    </row>
    <row r="1430" spans="5:11">
      <c r="E1430" s="240"/>
      <c r="F1430" s="249"/>
      <c r="K1430" s="240"/>
    </row>
    <row r="1431" spans="5:11">
      <c r="E1431" s="240"/>
      <c r="F1431" s="249"/>
      <c r="K1431" s="240"/>
    </row>
    <row r="1432" spans="5:11">
      <c r="E1432" s="240"/>
      <c r="F1432" s="249"/>
      <c r="K1432" s="240"/>
    </row>
    <row r="1433" spans="5:11">
      <c r="E1433" s="240"/>
      <c r="F1433" s="249"/>
      <c r="K1433" s="240"/>
    </row>
    <row r="1434" spans="5:11">
      <c r="E1434" s="240"/>
      <c r="F1434" s="249"/>
      <c r="K1434" s="240"/>
    </row>
    <row r="1435" spans="5:11">
      <c r="E1435" s="240"/>
      <c r="F1435" s="249"/>
      <c r="K1435" s="240"/>
    </row>
    <row r="1436" spans="5:11">
      <c r="E1436" s="240"/>
      <c r="F1436" s="249"/>
      <c r="K1436" s="240"/>
    </row>
    <row r="1437" spans="5:11">
      <c r="E1437" s="240"/>
      <c r="F1437" s="249"/>
      <c r="K1437" s="240"/>
    </row>
    <row r="1438" spans="5:11">
      <c r="E1438" s="240"/>
      <c r="F1438" s="249"/>
      <c r="K1438" s="240"/>
    </row>
    <row r="1439" spans="5:11">
      <c r="E1439" s="240"/>
      <c r="F1439" s="249"/>
      <c r="K1439" s="240"/>
    </row>
    <row r="1440" spans="5:11">
      <c r="E1440" s="240"/>
      <c r="F1440" s="249"/>
      <c r="K1440" s="240"/>
    </row>
    <row r="1441" spans="5:11">
      <c r="E1441" s="240"/>
      <c r="F1441" s="249"/>
      <c r="K1441" s="240"/>
    </row>
    <row r="1442" spans="5:11">
      <c r="E1442" s="240"/>
      <c r="F1442" s="249"/>
      <c r="K1442" s="240"/>
    </row>
    <row r="1443" spans="5:11">
      <c r="E1443" s="240"/>
      <c r="F1443" s="249"/>
      <c r="K1443" s="240"/>
    </row>
    <row r="1444" spans="5:11">
      <c r="E1444" s="240"/>
      <c r="F1444" s="249"/>
      <c r="K1444" s="240"/>
    </row>
    <row r="1445" spans="5:11">
      <c r="E1445" s="240"/>
      <c r="F1445" s="249"/>
      <c r="K1445" s="240"/>
    </row>
    <row r="1446" spans="5:11">
      <c r="E1446" s="240"/>
      <c r="F1446" s="249"/>
      <c r="K1446" s="240"/>
    </row>
    <row r="1447" spans="5:11">
      <c r="E1447" s="240"/>
      <c r="F1447" s="249"/>
      <c r="K1447" s="240"/>
    </row>
    <row r="1448" spans="5:11">
      <c r="E1448" s="240"/>
      <c r="F1448" s="249"/>
      <c r="K1448" s="240"/>
    </row>
    <row r="1449" spans="5:11">
      <c r="E1449" s="240"/>
      <c r="F1449" s="249"/>
      <c r="K1449" s="240"/>
    </row>
    <row r="1450" spans="5:11">
      <c r="E1450" s="240"/>
      <c r="F1450" s="249"/>
      <c r="K1450" s="240"/>
    </row>
    <row r="1451" spans="5:11">
      <c r="E1451" s="240"/>
      <c r="F1451" s="249"/>
      <c r="K1451" s="240"/>
    </row>
    <row r="1452" spans="5:11">
      <c r="E1452" s="240"/>
      <c r="F1452" s="249"/>
      <c r="K1452" s="240"/>
    </row>
    <row r="1453" spans="5:11">
      <c r="E1453" s="240"/>
      <c r="F1453" s="249"/>
      <c r="K1453" s="240"/>
    </row>
    <row r="1454" spans="5:11">
      <c r="E1454" s="240"/>
      <c r="F1454" s="249"/>
      <c r="K1454" s="240"/>
    </row>
    <row r="1455" spans="5:11">
      <c r="E1455" s="240"/>
      <c r="F1455" s="249"/>
      <c r="K1455" s="240"/>
    </row>
    <row r="1456" spans="5:11">
      <c r="E1456" s="240"/>
      <c r="F1456" s="249"/>
      <c r="K1456" s="240"/>
    </row>
    <row r="1457" spans="5:11">
      <c r="E1457" s="240"/>
      <c r="F1457" s="249"/>
      <c r="K1457" s="240"/>
    </row>
    <row r="1458" spans="5:11">
      <c r="E1458" s="240"/>
      <c r="F1458" s="249"/>
      <c r="K1458" s="240"/>
    </row>
    <row r="1459" spans="5:11">
      <c r="E1459" s="240"/>
      <c r="F1459" s="249"/>
      <c r="K1459" s="240"/>
    </row>
    <row r="1460" spans="5:11">
      <c r="E1460" s="240"/>
      <c r="F1460" s="249"/>
      <c r="K1460" s="240"/>
    </row>
    <row r="1461" spans="5:11">
      <c r="E1461" s="240"/>
      <c r="F1461" s="249"/>
      <c r="K1461" s="240"/>
    </row>
    <row r="1462" spans="5:11">
      <c r="E1462" s="240"/>
      <c r="F1462" s="249"/>
      <c r="K1462" s="240"/>
    </row>
    <row r="1463" spans="5:11">
      <c r="E1463" s="240"/>
      <c r="F1463" s="249"/>
      <c r="K1463" s="240"/>
    </row>
    <row r="1464" spans="5:11">
      <c r="E1464" s="240"/>
      <c r="F1464" s="249"/>
      <c r="K1464" s="240"/>
    </row>
    <row r="1465" spans="5:11">
      <c r="E1465" s="240"/>
      <c r="F1465" s="249"/>
      <c r="K1465" s="240"/>
    </row>
    <row r="1466" spans="5:11">
      <c r="E1466" s="240"/>
      <c r="F1466" s="249"/>
      <c r="K1466" s="240"/>
    </row>
    <row r="1467" spans="5:11">
      <c r="E1467" s="240"/>
      <c r="F1467" s="249"/>
      <c r="K1467" s="240"/>
    </row>
    <row r="1468" spans="5:11">
      <c r="E1468" s="240"/>
      <c r="F1468" s="249"/>
      <c r="K1468" s="240"/>
    </row>
    <row r="1469" spans="5:11">
      <c r="E1469" s="240"/>
      <c r="F1469" s="249"/>
      <c r="K1469" s="240"/>
    </row>
    <row r="1470" spans="5:11">
      <c r="E1470" s="240"/>
      <c r="F1470" s="249"/>
      <c r="K1470" s="240"/>
    </row>
    <row r="1471" spans="5:11">
      <c r="E1471" s="240"/>
      <c r="F1471" s="249"/>
      <c r="K1471" s="240"/>
    </row>
    <row r="1472" spans="5:11">
      <c r="E1472" s="240"/>
      <c r="F1472" s="249"/>
      <c r="K1472" s="240"/>
    </row>
    <row r="1473" spans="5:11">
      <c r="E1473" s="240"/>
      <c r="F1473" s="249"/>
      <c r="K1473" s="240"/>
    </row>
    <row r="1474" spans="5:11">
      <c r="E1474" s="240"/>
      <c r="F1474" s="249"/>
      <c r="K1474" s="240"/>
    </row>
    <row r="1475" spans="5:11">
      <c r="E1475" s="240"/>
      <c r="F1475" s="249"/>
      <c r="K1475" s="240"/>
    </row>
    <row r="1476" spans="5:11">
      <c r="E1476" s="240"/>
      <c r="F1476" s="249"/>
      <c r="K1476" s="240"/>
    </row>
    <row r="1477" spans="5:11">
      <c r="E1477" s="240"/>
      <c r="F1477" s="249"/>
      <c r="K1477" s="240"/>
    </row>
    <row r="1478" spans="5:11">
      <c r="E1478" s="240"/>
      <c r="F1478" s="249"/>
      <c r="K1478" s="240"/>
    </row>
    <row r="1479" spans="5:11">
      <c r="E1479" s="240"/>
      <c r="F1479" s="249"/>
      <c r="K1479" s="240"/>
    </row>
    <row r="1480" spans="5:11">
      <c r="E1480" s="240"/>
      <c r="F1480" s="249"/>
      <c r="K1480" s="240"/>
    </row>
    <row r="1481" spans="5:11">
      <c r="E1481" s="240"/>
      <c r="F1481" s="249"/>
      <c r="K1481" s="240"/>
    </row>
    <row r="1482" spans="5:11">
      <c r="E1482" s="240"/>
      <c r="F1482" s="249"/>
      <c r="K1482" s="240"/>
    </row>
    <row r="1483" spans="5:11">
      <c r="E1483" s="240"/>
      <c r="F1483" s="249"/>
      <c r="K1483" s="240"/>
    </row>
    <row r="1484" spans="5:11">
      <c r="E1484" s="240"/>
      <c r="F1484" s="249"/>
      <c r="K1484" s="240"/>
    </row>
    <row r="1485" spans="5:11">
      <c r="E1485" s="240"/>
      <c r="F1485" s="249"/>
      <c r="K1485" s="240"/>
    </row>
    <row r="1486" spans="5:11">
      <c r="E1486" s="240"/>
      <c r="F1486" s="249"/>
      <c r="K1486" s="240"/>
    </row>
    <row r="1487" spans="5:11">
      <c r="E1487" s="240"/>
      <c r="F1487" s="249"/>
      <c r="K1487" s="240"/>
    </row>
    <row r="1488" spans="5:11">
      <c r="E1488" s="240"/>
      <c r="F1488" s="249"/>
      <c r="K1488" s="240"/>
    </row>
    <row r="1489" spans="5:11">
      <c r="E1489" s="240"/>
      <c r="F1489" s="249"/>
      <c r="K1489" s="240"/>
    </row>
    <row r="1490" spans="5:11">
      <c r="E1490" s="240"/>
      <c r="F1490" s="249"/>
      <c r="K1490" s="240"/>
    </row>
    <row r="1491" spans="5:11">
      <c r="E1491" s="240"/>
      <c r="F1491" s="249"/>
      <c r="K1491" s="240"/>
    </row>
    <row r="1492" spans="5:11">
      <c r="E1492" s="240"/>
      <c r="F1492" s="249"/>
      <c r="K1492" s="240"/>
    </row>
    <row r="1493" spans="5:11">
      <c r="E1493" s="240"/>
      <c r="F1493" s="249"/>
      <c r="K1493" s="240"/>
    </row>
    <row r="1494" spans="5:11">
      <c r="E1494" s="240"/>
      <c r="F1494" s="249"/>
      <c r="K1494" s="240"/>
    </row>
    <row r="1495" spans="5:11">
      <c r="E1495" s="240"/>
      <c r="F1495" s="249"/>
      <c r="K1495" s="240"/>
    </row>
    <row r="1496" spans="5:11">
      <c r="E1496" s="240"/>
      <c r="F1496" s="249"/>
      <c r="K1496" s="240"/>
    </row>
    <row r="1497" spans="5:11">
      <c r="E1497" s="240"/>
      <c r="F1497" s="249"/>
      <c r="K1497" s="240"/>
    </row>
    <row r="1498" spans="5:11">
      <c r="E1498" s="240"/>
      <c r="F1498" s="249"/>
      <c r="K1498" s="240"/>
    </row>
    <row r="1499" spans="5:11">
      <c r="E1499" s="240"/>
      <c r="F1499" s="249"/>
      <c r="K1499" s="240"/>
    </row>
    <row r="1500" spans="5:11">
      <c r="E1500" s="240"/>
      <c r="F1500" s="249"/>
      <c r="K1500" s="240"/>
    </row>
    <row r="1501" spans="5:11">
      <c r="E1501" s="240"/>
      <c r="F1501" s="249"/>
      <c r="K1501" s="240"/>
    </row>
    <row r="1502" spans="5:11">
      <c r="E1502" s="240"/>
      <c r="F1502" s="249"/>
      <c r="K1502" s="240"/>
    </row>
    <row r="1503" spans="5:11">
      <c r="E1503" s="240"/>
      <c r="F1503" s="249"/>
      <c r="K1503" s="240"/>
    </row>
    <row r="1504" spans="5:11">
      <c r="E1504" s="240"/>
      <c r="F1504" s="249"/>
      <c r="K1504" s="240"/>
    </row>
    <row r="1505" spans="5:11">
      <c r="E1505" s="240"/>
      <c r="F1505" s="249"/>
      <c r="K1505" s="240"/>
    </row>
    <row r="1506" spans="5:11">
      <c r="E1506" s="240"/>
      <c r="F1506" s="249"/>
      <c r="K1506" s="240"/>
    </row>
    <row r="1507" spans="5:11">
      <c r="E1507" s="240"/>
      <c r="F1507" s="249"/>
      <c r="K1507" s="240"/>
    </row>
    <row r="1508" spans="5:11">
      <c r="E1508" s="240"/>
      <c r="F1508" s="249"/>
      <c r="K1508" s="240"/>
    </row>
    <row r="1509" spans="5:11">
      <c r="E1509" s="240"/>
      <c r="F1509" s="249"/>
      <c r="K1509" s="240"/>
    </row>
    <row r="1510" spans="5:11">
      <c r="E1510" s="240"/>
      <c r="F1510" s="249"/>
      <c r="K1510" s="240"/>
    </row>
    <row r="1511" spans="5:11">
      <c r="E1511" s="240"/>
      <c r="F1511" s="249"/>
      <c r="K1511" s="240"/>
    </row>
    <row r="1512" spans="5:11">
      <c r="E1512" s="240"/>
      <c r="F1512" s="249"/>
      <c r="K1512" s="240"/>
    </row>
    <row r="1513" spans="5:11">
      <c r="E1513" s="240"/>
      <c r="F1513" s="249"/>
      <c r="K1513" s="240"/>
    </row>
    <row r="1514" spans="5:11">
      <c r="E1514" s="240"/>
      <c r="F1514" s="249"/>
      <c r="K1514" s="240"/>
    </row>
    <row r="1515" spans="5:11">
      <c r="E1515" s="240"/>
      <c r="F1515" s="249"/>
      <c r="K1515" s="240"/>
    </row>
    <row r="1516" spans="5:11">
      <c r="E1516" s="240"/>
      <c r="F1516" s="249"/>
      <c r="K1516" s="240"/>
    </row>
    <row r="1517" spans="5:11">
      <c r="E1517" s="240"/>
      <c r="F1517" s="249"/>
      <c r="K1517" s="240"/>
    </row>
    <row r="1518" spans="5:11">
      <c r="E1518" s="240"/>
      <c r="F1518" s="249"/>
      <c r="K1518" s="240"/>
    </row>
    <row r="1519" spans="5:11">
      <c r="E1519" s="240"/>
      <c r="F1519" s="249"/>
      <c r="K1519" s="240"/>
    </row>
    <row r="1520" spans="5:11">
      <c r="E1520" s="240"/>
      <c r="F1520" s="249"/>
      <c r="K1520" s="240"/>
    </row>
    <row r="1521" spans="5:11">
      <c r="E1521" s="240"/>
      <c r="F1521" s="249"/>
      <c r="K1521" s="240"/>
    </row>
    <row r="1522" spans="5:11">
      <c r="E1522" s="240"/>
      <c r="F1522" s="249"/>
      <c r="K1522" s="240"/>
    </row>
    <row r="1523" spans="5:11">
      <c r="E1523" s="240"/>
      <c r="F1523" s="249"/>
      <c r="K1523" s="240"/>
    </row>
    <row r="1524" spans="5:11">
      <c r="E1524" s="240"/>
      <c r="F1524" s="249"/>
      <c r="K1524" s="240"/>
    </row>
    <row r="1525" spans="5:11">
      <c r="E1525" s="240"/>
      <c r="F1525" s="249"/>
      <c r="K1525" s="240"/>
    </row>
    <row r="1526" spans="5:11">
      <c r="E1526" s="240"/>
      <c r="F1526" s="249"/>
      <c r="K1526" s="240"/>
    </row>
    <row r="1527" spans="5:11">
      <c r="E1527" s="240"/>
      <c r="F1527" s="249"/>
      <c r="K1527" s="240"/>
    </row>
    <row r="1528" spans="5:11">
      <c r="E1528" s="240"/>
      <c r="F1528" s="249"/>
      <c r="K1528" s="240"/>
    </row>
    <row r="1529" spans="5:11">
      <c r="E1529" s="240"/>
      <c r="F1529" s="249"/>
      <c r="K1529" s="240"/>
    </row>
    <row r="1530" spans="5:11">
      <c r="E1530" s="240"/>
      <c r="F1530" s="249"/>
      <c r="K1530" s="240"/>
    </row>
    <row r="1531" spans="5:11">
      <c r="E1531" s="240"/>
      <c r="F1531" s="249"/>
      <c r="K1531" s="240"/>
    </row>
    <row r="1532" spans="5:11">
      <c r="E1532" s="240"/>
      <c r="F1532" s="249"/>
      <c r="K1532" s="240"/>
    </row>
    <row r="1533" spans="5:11">
      <c r="E1533" s="240"/>
      <c r="F1533" s="249"/>
      <c r="K1533" s="240"/>
    </row>
    <row r="1534" spans="5:11">
      <c r="E1534" s="240"/>
      <c r="F1534" s="249"/>
      <c r="K1534" s="240"/>
    </row>
    <row r="1535" spans="5:11">
      <c r="E1535" s="240"/>
      <c r="F1535" s="249"/>
      <c r="K1535" s="240"/>
    </row>
    <row r="1536" spans="5:11">
      <c r="E1536" s="240"/>
      <c r="F1536" s="249"/>
      <c r="K1536" s="240"/>
    </row>
    <row r="1537" spans="5:11">
      <c r="E1537" s="240"/>
      <c r="F1537" s="249"/>
      <c r="K1537" s="240"/>
    </row>
    <row r="1538" spans="5:11">
      <c r="E1538" s="240"/>
      <c r="F1538" s="249"/>
      <c r="K1538" s="240"/>
    </row>
    <row r="1539" spans="5:11">
      <c r="E1539" s="240"/>
      <c r="F1539" s="249"/>
      <c r="K1539" s="240"/>
    </row>
    <row r="1540" spans="5:11">
      <c r="E1540" s="240"/>
      <c r="F1540" s="249"/>
      <c r="K1540" s="240"/>
    </row>
    <row r="1541" spans="5:11">
      <c r="E1541" s="240"/>
      <c r="F1541" s="249"/>
      <c r="K1541" s="240"/>
    </row>
    <row r="1542" spans="5:11">
      <c r="E1542" s="240"/>
      <c r="F1542" s="249"/>
      <c r="K1542" s="240"/>
    </row>
    <row r="1543" spans="5:11">
      <c r="E1543" s="240"/>
      <c r="F1543" s="249"/>
      <c r="K1543" s="240"/>
    </row>
    <row r="1544" spans="5:11">
      <c r="E1544" s="240"/>
      <c r="F1544" s="249"/>
      <c r="K1544" s="240"/>
    </row>
    <row r="1545" spans="5:11">
      <c r="E1545" s="240"/>
      <c r="F1545" s="249"/>
      <c r="K1545" s="240"/>
    </row>
    <row r="1546" spans="5:11">
      <c r="E1546" s="240"/>
      <c r="F1546" s="249"/>
      <c r="K1546" s="240"/>
    </row>
    <row r="1547" spans="5:11">
      <c r="E1547" s="240"/>
      <c r="F1547" s="249"/>
      <c r="K1547" s="240"/>
    </row>
    <row r="1548" spans="5:11">
      <c r="E1548" s="240"/>
      <c r="F1548" s="249"/>
      <c r="K1548" s="240"/>
    </row>
    <row r="1549" spans="5:11">
      <c r="E1549" s="240"/>
      <c r="F1549" s="249"/>
      <c r="K1549" s="240"/>
    </row>
    <row r="1550" spans="5:11">
      <c r="E1550" s="240"/>
      <c r="F1550" s="249"/>
      <c r="K1550" s="240"/>
    </row>
    <row r="1551" spans="5:11">
      <c r="E1551" s="240"/>
      <c r="F1551" s="249"/>
      <c r="K1551" s="240"/>
    </row>
    <row r="1552" spans="5:11">
      <c r="E1552" s="240"/>
      <c r="F1552" s="249"/>
      <c r="K1552" s="240"/>
    </row>
    <row r="1553" spans="5:11">
      <c r="E1553" s="240"/>
      <c r="F1553" s="249"/>
      <c r="K1553" s="240"/>
    </row>
    <row r="1554" spans="5:11">
      <c r="E1554" s="240"/>
      <c r="F1554" s="249"/>
      <c r="K1554" s="240"/>
    </row>
    <row r="1555" spans="5:11">
      <c r="E1555" s="240"/>
      <c r="F1555" s="249"/>
      <c r="K1555" s="240"/>
    </row>
    <row r="1556" spans="5:11">
      <c r="E1556" s="240"/>
      <c r="F1556" s="249"/>
      <c r="K1556" s="240"/>
    </row>
    <row r="1557" spans="5:11">
      <c r="E1557" s="240"/>
      <c r="F1557" s="249"/>
      <c r="K1557" s="240"/>
    </row>
    <row r="1558" spans="5:11">
      <c r="E1558" s="240"/>
      <c r="F1558" s="249"/>
      <c r="K1558" s="240"/>
    </row>
    <row r="1559" spans="5:11">
      <c r="E1559" s="240"/>
      <c r="F1559" s="249"/>
      <c r="K1559" s="240"/>
    </row>
    <row r="1560" spans="5:11">
      <c r="E1560" s="240"/>
      <c r="F1560" s="249"/>
      <c r="K1560" s="240"/>
    </row>
    <row r="1561" spans="5:11">
      <c r="E1561" s="240"/>
      <c r="F1561" s="249"/>
      <c r="K1561" s="240"/>
    </row>
    <row r="1562" spans="5:11">
      <c r="E1562" s="240"/>
      <c r="F1562" s="249"/>
      <c r="K1562" s="240"/>
    </row>
    <row r="1563" spans="5:11">
      <c r="E1563" s="240"/>
      <c r="F1563" s="249"/>
      <c r="K1563" s="240"/>
    </row>
    <row r="1564" spans="5:11">
      <c r="E1564" s="240"/>
      <c r="F1564" s="249"/>
      <c r="K1564" s="240"/>
    </row>
    <row r="1565" spans="5:11">
      <c r="E1565" s="240"/>
      <c r="F1565" s="249"/>
      <c r="K1565" s="240"/>
    </row>
    <row r="1566" spans="5:11">
      <c r="E1566" s="240"/>
      <c r="F1566" s="249"/>
      <c r="K1566" s="240"/>
    </row>
    <row r="1567" spans="5:11">
      <c r="E1567" s="240"/>
      <c r="F1567" s="249"/>
      <c r="K1567" s="240"/>
    </row>
    <row r="1568" spans="5:11">
      <c r="E1568" s="240"/>
      <c r="F1568" s="249"/>
      <c r="K1568" s="240"/>
    </row>
    <row r="1569" spans="5:11">
      <c r="E1569" s="240"/>
      <c r="F1569" s="249"/>
      <c r="K1569" s="240"/>
    </row>
    <row r="1570" spans="5:11">
      <c r="E1570" s="240"/>
      <c r="F1570" s="249"/>
      <c r="K1570" s="240"/>
    </row>
    <row r="1571" spans="5:11">
      <c r="E1571" s="240"/>
      <c r="F1571" s="249"/>
      <c r="K1571" s="240"/>
    </row>
    <row r="1572" spans="5:11">
      <c r="E1572" s="240"/>
      <c r="F1572" s="249"/>
      <c r="K1572" s="240"/>
    </row>
    <row r="1573" spans="5:11">
      <c r="E1573" s="240"/>
      <c r="F1573" s="249"/>
      <c r="K1573" s="240"/>
    </row>
    <row r="1574" spans="5:11">
      <c r="E1574" s="240"/>
      <c r="F1574" s="249"/>
      <c r="K1574" s="240"/>
    </row>
    <row r="1575" spans="5:11">
      <c r="E1575" s="240"/>
      <c r="F1575" s="249"/>
      <c r="K1575" s="240"/>
    </row>
    <row r="1576" spans="5:11">
      <c r="E1576" s="240"/>
      <c r="F1576" s="249"/>
      <c r="K1576" s="240"/>
    </row>
    <row r="1577" spans="5:11">
      <c r="E1577" s="240"/>
      <c r="F1577" s="249"/>
      <c r="K1577" s="240"/>
    </row>
    <row r="1578" spans="5:11">
      <c r="E1578" s="240"/>
      <c r="F1578" s="249"/>
      <c r="K1578" s="240"/>
    </row>
    <row r="1579" spans="5:11">
      <c r="E1579" s="240"/>
      <c r="F1579" s="249"/>
      <c r="K1579" s="240"/>
    </row>
    <row r="1580" spans="5:11">
      <c r="E1580" s="240"/>
      <c r="F1580" s="249"/>
      <c r="K1580" s="240"/>
    </row>
    <row r="1581" spans="5:11">
      <c r="E1581" s="240"/>
      <c r="F1581" s="249"/>
      <c r="K1581" s="240"/>
    </row>
    <row r="1582" spans="5:11">
      <c r="E1582" s="240"/>
      <c r="F1582" s="249"/>
      <c r="K1582" s="240"/>
    </row>
    <row r="1583" spans="5:11">
      <c r="E1583" s="240"/>
      <c r="F1583" s="249"/>
      <c r="K1583" s="240"/>
    </row>
    <row r="1584" spans="5:11">
      <c r="E1584" s="240"/>
      <c r="F1584" s="249"/>
      <c r="K1584" s="240"/>
    </row>
    <row r="1585" spans="5:11">
      <c r="E1585" s="240"/>
      <c r="F1585" s="249"/>
      <c r="K1585" s="240"/>
    </row>
    <row r="1586" spans="5:11">
      <c r="E1586" s="240"/>
      <c r="F1586" s="249"/>
      <c r="K1586" s="240"/>
    </row>
    <row r="1587" spans="5:11">
      <c r="E1587" s="240"/>
      <c r="F1587" s="249"/>
      <c r="K1587" s="240"/>
    </row>
    <row r="1588" spans="5:11">
      <c r="E1588" s="240"/>
      <c r="F1588" s="249"/>
      <c r="K1588" s="240"/>
    </row>
    <row r="1589" spans="5:11">
      <c r="E1589" s="240"/>
      <c r="F1589" s="249"/>
      <c r="K1589" s="240"/>
    </row>
    <row r="1590" spans="5:11">
      <c r="E1590" s="240"/>
      <c r="F1590" s="249"/>
      <c r="K1590" s="240"/>
    </row>
    <row r="1591" spans="5:11">
      <c r="E1591" s="240"/>
      <c r="F1591" s="249"/>
      <c r="K1591" s="240"/>
    </row>
    <row r="1592" spans="5:11">
      <c r="E1592" s="240"/>
      <c r="F1592" s="249"/>
      <c r="K1592" s="240"/>
    </row>
    <row r="1593" spans="5:11">
      <c r="E1593" s="240"/>
      <c r="F1593" s="249"/>
      <c r="K1593" s="240"/>
    </row>
    <row r="1594" spans="5:11">
      <c r="E1594" s="240"/>
      <c r="F1594" s="249"/>
      <c r="K1594" s="240"/>
    </row>
    <row r="1595" spans="5:11">
      <c r="E1595" s="240"/>
      <c r="F1595" s="249"/>
      <c r="K1595" s="240"/>
    </row>
    <row r="1596" spans="5:11">
      <c r="E1596" s="240"/>
      <c r="F1596" s="249"/>
      <c r="K1596" s="240"/>
    </row>
    <row r="1597" spans="5:11">
      <c r="E1597" s="240"/>
      <c r="F1597" s="249"/>
      <c r="K1597" s="240"/>
    </row>
    <row r="1598" spans="5:11">
      <c r="E1598" s="240"/>
      <c r="F1598" s="249"/>
      <c r="K1598" s="240"/>
    </row>
    <row r="1599" spans="5:11">
      <c r="E1599" s="240"/>
      <c r="F1599" s="249"/>
      <c r="K1599" s="240"/>
    </row>
    <row r="1600" spans="5:11">
      <c r="E1600" s="240"/>
      <c r="F1600" s="249"/>
      <c r="K1600" s="240"/>
    </row>
    <row r="1601" spans="5:11">
      <c r="E1601" s="240"/>
      <c r="F1601" s="249"/>
      <c r="K1601" s="240"/>
    </row>
    <row r="1602" spans="5:11">
      <c r="E1602" s="240"/>
      <c r="F1602" s="249"/>
      <c r="K1602" s="240"/>
    </row>
    <row r="1603" spans="5:11">
      <c r="E1603" s="240"/>
      <c r="F1603" s="249"/>
      <c r="K1603" s="240"/>
    </row>
    <row r="1604" spans="5:11">
      <c r="E1604" s="240"/>
      <c r="F1604" s="249"/>
      <c r="K1604" s="240"/>
    </row>
    <row r="1605" spans="5:11">
      <c r="E1605" s="240"/>
      <c r="F1605" s="249"/>
      <c r="K1605" s="240"/>
    </row>
    <row r="1606" spans="5:11">
      <c r="E1606" s="240"/>
      <c r="F1606" s="249"/>
      <c r="K1606" s="240"/>
    </row>
    <row r="1607" spans="5:11">
      <c r="E1607" s="240"/>
      <c r="F1607" s="249"/>
      <c r="K1607" s="240"/>
    </row>
    <row r="1608" spans="5:11">
      <c r="E1608" s="240"/>
      <c r="F1608" s="249"/>
      <c r="K1608" s="240"/>
    </row>
    <row r="1609" spans="5:11">
      <c r="E1609" s="240"/>
      <c r="F1609" s="249"/>
      <c r="K1609" s="240"/>
    </row>
    <row r="1610" spans="5:11">
      <c r="E1610" s="240"/>
      <c r="F1610" s="249"/>
      <c r="K1610" s="240"/>
    </row>
    <row r="1611" spans="5:11">
      <c r="E1611" s="240"/>
      <c r="F1611" s="249"/>
      <c r="K1611" s="240"/>
    </row>
    <row r="1612" spans="5:11">
      <c r="E1612" s="240"/>
      <c r="F1612" s="249"/>
      <c r="K1612" s="240"/>
    </row>
    <row r="1613" spans="5:11">
      <c r="E1613" s="240"/>
      <c r="F1613" s="249"/>
      <c r="K1613" s="240"/>
    </row>
    <row r="1614" spans="5:11">
      <c r="E1614" s="240"/>
      <c r="F1614" s="249"/>
      <c r="K1614" s="240"/>
    </row>
    <row r="1615" spans="5:11">
      <c r="E1615" s="240"/>
      <c r="F1615" s="249"/>
      <c r="K1615" s="240"/>
    </row>
    <row r="1616" spans="5:11">
      <c r="E1616" s="240"/>
      <c r="F1616" s="249"/>
      <c r="K1616" s="240"/>
    </row>
    <row r="1617" spans="5:11">
      <c r="E1617" s="240"/>
      <c r="F1617" s="249"/>
      <c r="K1617" s="240"/>
    </row>
    <row r="1618" spans="5:11">
      <c r="E1618" s="240"/>
      <c r="F1618" s="249"/>
      <c r="K1618" s="240"/>
    </row>
    <row r="1619" spans="5:11">
      <c r="E1619" s="240"/>
      <c r="F1619" s="249"/>
      <c r="K1619" s="240"/>
    </row>
    <row r="1620" spans="5:11">
      <c r="E1620" s="240"/>
      <c r="F1620" s="249"/>
      <c r="K1620" s="240"/>
    </row>
    <row r="1621" spans="5:11">
      <c r="E1621" s="240"/>
      <c r="F1621" s="249"/>
      <c r="K1621" s="240"/>
    </row>
    <row r="1622" spans="5:11">
      <c r="E1622" s="240"/>
      <c r="F1622" s="249"/>
      <c r="K1622" s="240"/>
    </row>
    <row r="1623" spans="5:11">
      <c r="E1623" s="240"/>
      <c r="F1623" s="249"/>
      <c r="K1623" s="240"/>
    </row>
    <row r="1624" spans="5:11">
      <c r="E1624" s="240"/>
      <c r="F1624" s="249"/>
      <c r="K1624" s="240"/>
    </row>
    <row r="1625" spans="5:11">
      <c r="E1625" s="240"/>
      <c r="F1625" s="249"/>
      <c r="K1625" s="240"/>
    </row>
    <row r="1626" spans="5:11">
      <c r="E1626" s="240"/>
      <c r="F1626" s="249"/>
      <c r="K1626" s="240"/>
    </row>
    <row r="1627" spans="5:11">
      <c r="E1627" s="240"/>
      <c r="F1627" s="249"/>
      <c r="K1627" s="240"/>
    </row>
    <row r="1628" spans="5:11">
      <c r="E1628" s="240"/>
      <c r="F1628" s="249"/>
      <c r="K1628" s="240"/>
    </row>
    <row r="1629" spans="5:11">
      <c r="E1629" s="240"/>
      <c r="F1629" s="249"/>
      <c r="K1629" s="240"/>
    </row>
    <row r="1630" spans="5:11">
      <c r="E1630" s="240"/>
      <c r="F1630" s="249"/>
      <c r="K1630" s="240"/>
    </row>
    <row r="1631" spans="5:11">
      <c r="E1631" s="240"/>
      <c r="F1631" s="249"/>
      <c r="K1631" s="240"/>
    </row>
    <row r="1632" spans="5:11">
      <c r="E1632" s="240"/>
      <c r="F1632" s="249"/>
      <c r="K1632" s="240"/>
    </row>
    <row r="1633" spans="5:11">
      <c r="E1633" s="240"/>
      <c r="F1633" s="249"/>
      <c r="K1633" s="240"/>
    </row>
    <row r="1634" spans="5:11">
      <c r="E1634" s="240"/>
      <c r="F1634" s="249"/>
      <c r="K1634" s="240"/>
    </row>
    <row r="1635" spans="5:11">
      <c r="E1635" s="240"/>
      <c r="F1635" s="249"/>
      <c r="K1635" s="240"/>
    </row>
    <row r="1636" spans="5:11">
      <c r="E1636" s="240"/>
      <c r="F1636" s="249"/>
      <c r="K1636" s="240"/>
    </row>
    <row r="1637" spans="5:11">
      <c r="E1637" s="240"/>
      <c r="F1637" s="249"/>
      <c r="K1637" s="240"/>
    </row>
    <row r="1638" spans="5:11">
      <c r="E1638" s="240"/>
      <c r="F1638" s="249"/>
      <c r="K1638" s="240"/>
    </row>
    <row r="1639" spans="5:11">
      <c r="E1639" s="240"/>
      <c r="F1639" s="249"/>
      <c r="K1639" s="240"/>
    </row>
    <row r="1640" spans="5:11">
      <c r="E1640" s="240"/>
      <c r="F1640" s="249"/>
      <c r="K1640" s="240"/>
    </row>
    <row r="1641" spans="5:11">
      <c r="E1641" s="240"/>
      <c r="F1641" s="249"/>
      <c r="K1641" s="240"/>
    </row>
    <row r="1642" spans="5:11">
      <c r="E1642" s="240"/>
      <c r="F1642" s="249"/>
      <c r="K1642" s="240"/>
    </row>
    <row r="1643" spans="5:11">
      <c r="E1643" s="240"/>
      <c r="F1643" s="249"/>
      <c r="K1643" s="240"/>
    </row>
    <row r="1644" spans="5:11">
      <c r="E1644" s="240"/>
      <c r="F1644" s="249"/>
      <c r="K1644" s="240"/>
    </row>
    <row r="1645" spans="5:11">
      <c r="E1645" s="240"/>
      <c r="F1645" s="249"/>
      <c r="K1645" s="240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Q100"/>
  <sheetViews>
    <sheetView showGridLines="0" zoomScale="80" zoomScaleNormal="80" workbookViewId="0"/>
  </sheetViews>
  <sheetFormatPr defaultColWidth="9.140625" defaultRowHeight="12.75"/>
  <cols>
    <col min="1" max="1" width="3.7109375" style="276" customWidth="1"/>
    <col min="2" max="2" width="31.85546875" style="276" customWidth="1"/>
    <col min="3" max="3" width="2.5703125" style="276" customWidth="1"/>
    <col min="4" max="4" width="45.5703125" style="276" bestFit="1" customWidth="1"/>
    <col min="5" max="5" width="4.7109375" style="276" customWidth="1"/>
    <col min="6" max="6" width="45.5703125" style="276" customWidth="1"/>
    <col min="7" max="7" width="41.85546875" style="276" customWidth="1"/>
    <col min="8" max="8" width="4.7109375" style="276" customWidth="1"/>
    <col min="9" max="9" width="9.140625" style="276" customWidth="1"/>
    <col min="10" max="10" width="41.7109375" style="276" customWidth="1"/>
    <col min="11" max="11" width="48.28515625" style="276" customWidth="1"/>
    <col min="12" max="12" width="48.85546875" style="276" bestFit="1" customWidth="1"/>
    <col min="13" max="13" width="26.7109375" style="276" bestFit="1" customWidth="1"/>
    <col min="14" max="19" width="0" style="276" hidden="1" customWidth="1"/>
    <col min="20" max="16384" width="9.140625" style="276"/>
  </cols>
  <sheetData>
    <row r="1" spans="1:13" s="274" customFormat="1" ht="18">
      <c r="A1" s="274" t="s">
        <v>197</v>
      </c>
    </row>
    <row r="2" spans="1:13" s="275" customFormat="1">
      <c r="A2" s="275" t="s">
        <v>243</v>
      </c>
    </row>
    <row r="3" spans="1:13">
      <c r="E3" s="277"/>
      <c r="H3" s="277"/>
    </row>
    <row r="4" spans="1:13">
      <c r="E4" s="277"/>
      <c r="H4" s="277"/>
    </row>
    <row r="5" spans="1:13" s="272" customFormat="1">
      <c r="A5" s="238"/>
      <c r="B5" s="269" t="s">
        <v>141</v>
      </c>
      <c r="C5" s="270"/>
      <c r="D5" s="271" t="s">
        <v>244</v>
      </c>
      <c r="E5" s="271"/>
      <c r="F5" s="270" t="s">
        <v>245</v>
      </c>
      <c r="G5" s="271" t="s">
        <v>246</v>
      </c>
      <c r="H5" s="270"/>
      <c r="I5" s="271" t="s">
        <v>247</v>
      </c>
      <c r="J5" s="271"/>
      <c r="K5" s="271" t="s">
        <v>248</v>
      </c>
      <c r="L5" s="238" t="s">
        <v>249</v>
      </c>
      <c r="M5" s="238" t="s">
        <v>250</v>
      </c>
    </row>
    <row r="6" spans="1:13">
      <c r="B6" s="99" t="s">
        <v>160</v>
      </c>
      <c r="D6" s="24" t="s">
        <v>200</v>
      </c>
      <c r="E6" s="90"/>
      <c r="F6" s="278" t="s">
        <v>200</v>
      </c>
      <c r="G6" s="278" t="s">
        <v>172</v>
      </c>
      <c r="H6" s="90"/>
      <c r="I6" s="24" t="s">
        <v>200</v>
      </c>
      <c r="J6" s="24"/>
      <c r="K6" s="278" t="s">
        <v>251</v>
      </c>
      <c r="L6" s="24" t="s">
        <v>252</v>
      </c>
      <c r="M6" s="279"/>
    </row>
    <row r="7" spans="1:13">
      <c r="B7" s="99" t="s">
        <v>160</v>
      </c>
      <c r="D7" s="24" t="s">
        <v>201</v>
      </c>
      <c r="E7" s="90"/>
      <c r="F7" s="278" t="s">
        <v>201</v>
      </c>
      <c r="G7" s="278" t="s">
        <v>173</v>
      </c>
      <c r="H7" s="90"/>
      <c r="I7" s="24" t="s">
        <v>201</v>
      </c>
      <c r="K7" s="278" t="s">
        <v>253</v>
      </c>
      <c r="L7" s="24" t="s">
        <v>254</v>
      </c>
      <c r="M7" s="279" t="s">
        <v>146</v>
      </c>
    </row>
    <row r="8" spans="1:13" s="280" customFormat="1">
      <c r="B8" s="100" t="s">
        <v>163</v>
      </c>
      <c r="D8" s="101" t="s">
        <v>202</v>
      </c>
      <c r="E8" s="90"/>
      <c r="F8" s="281" t="s">
        <v>202</v>
      </c>
      <c r="H8" s="90"/>
      <c r="I8" s="83" t="s">
        <v>202</v>
      </c>
      <c r="J8" s="83"/>
      <c r="K8" s="281" t="s">
        <v>255</v>
      </c>
      <c r="L8" s="83" t="s">
        <v>256</v>
      </c>
    </row>
    <row r="9" spans="1:13">
      <c r="B9" s="99" t="s">
        <v>11</v>
      </c>
      <c r="D9" s="24" t="s">
        <v>203</v>
      </c>
      <c r="E9" s="90"/>
      <c r="F9" s="278" t="s">
        <v>203</v>
      </c>
      <c r="G9" s="278" t="s">
        <v>169</v>
      </c>
      <c r="H9" s="90"/>
      <c r="I9" s="24" t="s">
        <v>203</v>
      </c>
      <c r="K9" s="278" t="s">
        <v>257</v>
      </c>
      <c r="L9" s="24" t="s">
        <v>258</v>
      </c>
    </row>
    <row r="10" spans="1:13">
      <c r="B10" s="99" t="s">
        <v>11</v>
      </c>
      <c r="D10" s="24" t="s">
        <v>204</v>
      </c>
      <c r="E10" s="90"/>
      <c r="F10" s="278" t="s">
        <v>204</v>
      </c>
      <c r="G10" s="278" t="s">
        <v>170</v>
      </c>
      <c r="H10" s="90"/>
      <c r="I10" s="24" t="s">
        <v>204</v>
      </c>
      <c r="J10" s="24"/>
      <c r="K10" s="278" t="s">
        <v>259</v>
      </c>
      <c r="L10" s="24" t="s">
        <v>260</v>
      </c>
    </row>
    <row r="11" spans="1:13" s="280" customFormat="1">
      <c r="B11" s="100" t="s">
        <v>163</v>
      </c>
      <c r="D11" s="101" t="s">
        <v>205</v>
      </c>
      <c r="E11" s="90"/>
      <c r="F11" s="281" t="s">
        <v>205</v>
      </c>
      <c r="H11" s="90"/>
      <c r="I11" s="83" t="s">
        <v>205</v>
      </c>
      <c r="K11" s="281" t="s">
        <v>261</v>
      </c>
      <c r="L11" s="83" t="s">
        <v>262</v>
      </c>
      <c r="M11" s="282" t="s">
        <v>143</v>
      </c>
    </row>
    <row r="12" spans="1:13">
      <c r="B12" s="99" t="s">
        <v>11</v>
      </c>
      <c r="D12" s="24" t="s">
        <v>206</v>
      </c>
      <c r="E12" s="90"/>
      <c r="F12" s="278" t="s">
        <v>206</v>
      </c>
      <c r="G12" s="278" t="s">
        <v>171</v>
      </c>
      <c r="H12" s="90"/>
      <c r="I12" s="24" t="s">
        <v>206</v>
      </c>
      <c r="K12" s="278" t="s">
        <v>263</v>
      </c>
      <c r="L12" s="24" t="s">
        <v>264</v>
      </c>
      <c r="M12" s="279" t="s">
        <v>145</v>
      </c>
    </row>
    <row r="13" spans="1:13" s="280" customFormat="1">
      <c r="B13" s="100" t="s">
        <v>163</v>
      </c>
      <c r="D13" s="101" t="s">
        <v>265</v>
      </c>
      <c r="E13" s="90">
        <f>INDEX('SNL Table Raw Data'!$C$10:$L$55,MATCH('SHUSA SNL Loans'!$C13,'SNL Table Raw Data'!$A$10:$A$55,0),MATCH('SHUSA SNL Loans'!E$10,'SNL Table Raw Data'!$C$5:$L$5,0))</f>
        <v>1665037</v>
      </c>
      <c r="F13" s="281" t="s">
        <v>265</v>
      </c>
      <c r="H13" s="90"/>
      <c r="I13" s="83" t="s">
        <v>265</v>
      </c>
      <c r="M13" s="282" t="s">
        <v>144</v>
      </c>
    </row>
    <row r="14" spans="1:13">
      <c r="B14" s="99" t="s">
        <v>160</v>
      </c>
      <c r="D14" s="24" t="s">
        <v>207</v>
      </c>
      <c r="E14" s="90"/>
      <c r="F14" s="278" t="s">
        <v>207</v>
      </c>
      <c r="G14" s="278" t="s">
        <v>178</v>
      </c>
      <c r="H14" s="90"/>
      <c r="I14" s="24" t="s">
        <v>207</v>
      </c>
      <c r="K14" s="278" t="s">
        <v>266</v>
      </c>
      <c r="L14" s="24" t="s">
        <v>267</v>
      </c>
      <c r="M14" s="279" t="s">
        <v>150</v>
      </c>
    </row>
    <row r="15" spans="1:13">
      <c r="B15" s="99" t="s">
        <v>160</v>
      </c>
      <c r="D15" s="24" t="s">
        <v>208</v>
      </c>
      <c r="E15" s="90"/>
      <c r="F15" s="278" t="s">
        <v>208</v>
      </c>
      <c r="G15" s="278" t="s">
        <v>175</v>
      </c>
      <c r="H15" s="90"/>
      <c r="I15" s="24" t="s">
        <v>208</v>
      </c>
      <c r="K15" s="278" t="s">
        <v>268</v>
      </c>
      <c r="L15" s="24" t="s">
        <v>269</v>
      </c>
      <c r="M15" s="279" t="s">
        <v>151</v>
      </c>
    </row>
    <row r="16" spans="1:13">
      <c r="B16" s="99" t="s">
        <v>160</v>
      </c>
      <c r="D16" s="24" t="s">
        <v>209</v>
      </c>
      <c r="E16" s="90"/>
      <c r="F16" s="278" t="s">
        <v>209</v>
      </c>
      <c r="G16" s="278" t="s">
        <v>176</v>
      </c>
      <c r="H16" s="90"/>
      <c r="I16" s="24" t="s">
        <v>209</v>
      </c>
      <c r="K16" s="278" t="s">
        <v>270</v>
      </c>
      <c r="L16" s="24" t="s">
        <v>271</v>
      </c>
      <c r="M16" s="279" t="s">
        <v>148</v>
      </c>
    </row>
    <row r="17" spans="2:17" s="280" customFormat="1">
      <c r="B17" s="100" t="s">
        <v>163</v>
      </c>
      <c r="D17" s="101" t="s">
        <v>210</v>
      </c>
      <c r="E17" s="90"/>
      <c r="F17" s="281" t="s">
        <v>210</v>
      </c>
      <c r="G17" s="281" t="s">
        <v>177</v>
      </c>
      <c r="H17" s="90"/>
      <c r="I17" s="83" t="s">
        <v>210</v>
      </c>
      <c r="K17" s="281" t="s">
        <v>272</v>
      </c>
      <c r="L17" s="83" t="s">
        <v>273</v>
      </c>
      <c r="M17" s="282" t="s">
        <v>149</v>
      </c>
      <c r="Q17" s="281"/>
    </row>
    <row r="18" spans="2:17" s="280" customFormat="1">
      <c r="B18" s="100" t="s">
        <v>163</v>
      </c>
      <c r="D18" s="101" t="s">
        <v>211</v>
      </c>
      <c r="E18" s="90"/>
      <c r="F18" s="101"/>
      <c r="G18" s="281" t="s">
        <v>179</v>
      </c>
      <c r="H18" s="90"/>
      <c r="K18" s="83"/>
      <c r="L18" s="283"/>
    </row>
    <row r="19" spans="2:17">
      <c r="B19" s="99" t="s">
        <v>160</v>
      </c>
      <c r="D19" s="24" t="s">
        <v>212</v>
      </c>
      <c r="E19" s="90"/>
      <c r="F19" s="278" t="s">
        <v>212</v>
      </c>
      <c r="G19" s="278" t="s">
        <v>174</v>
      </c>
      <c r="H19" s="90"/>
      <c r="I19" s="24" t="s">
        <v>212</v>
      </c>
      <c r="K19" s="278" t="s">
        <v>274</v>
      </c>
      <c r="L19" s="24" t="s">
        <v>275</v>
      </c>
      <c r="M19" s="279" t="s">
        <v>147</v>
      </c>
    </row>
    <row r="20" spans="2:17" s="280" customFormat="1">
      <c r="B20" s="100" t="s">
        <v>163</v>
      </c>
      <c r="D20" s="101" t="s">
        <v>213</v>
      </c>
      <c r="E20" s="90"/>
      <c r="F20" s="101"/>
      <c r="H20" s="90"/>
      <c r="L20" s="283"/>
    </row>
    <row r="21" spans="2:17" s="280" customFormat="1">
      <c r="B21" s="102" t="s">
        <v>163</v>
      </c>
      <c r="D21" s="103" t="s">
        <v>214</v>
      </c>
      <c r="E21" s="90"/>
      <c r="F21" s="103"/>
      <c r="G21" s="281" t="s">
        <v>180</v>
      </c>
      <c r="H21" s="90"/>
      <c r="I21" s="83" t="s">
        <v>276</v>
      </c>
      <c r="K21" s="281" t="s">
        <v>277</v>
      </c>
      <c r="L21" s="83" t="s">
        <v>278</v>
      </c>
      <c r="M21" s="282" t="s">
        <v>152</v>
      </c>
    </row>
    <row r="22" spans="2:17">
      <c r="B22" s="99"/>
      <c r="D22" s="24"/>
      <c r="E22" s="90"/>
      <c r="F22" s="24"/>
      <c r="H22" s="90"/>
      <c r="L22" s="284"/>
    </row>
    <row r="23" spans="2:17">
      <c r="B23" s="104" t="s">
        <v>161</v>
      </c>
      <c r="D23" s="33" t="s">
        <v>215</v>
      </c>
      <c r="E23" s="90"/>
      <c r="F23" s="278" t="s">
        <v>215</v>
      </c>
      <c r="G23" s="278" t="s">
        <v>181</v>
      </c>
      <c r="H23" s="90"/>
      <c r="I23" s="24" t="s">
        <v>279</v>
      </c>
      <c r="K23" s="278" t="s">
        <v>280</v>
      </c>
      <c r="L23" s="24" t="s">
        <v>281</v>
      </c>
      <c r="M23" s="279" t="s">
        <v>153</v>
      </c>
      <c r="O23" s="279" t="s">
        <v>282</v>
      </c>
    </row>
    <row r="24" spans="2:17">
      <c r="B24" s="99" t="s">
        <v>67</v>
      </c>
      <c r="D24" s="24" t="s">
        <v>216</v>
      </c>
      <c r="E24" s="90"/>
      <c r="F24" s="278" t="s">
        <v>216</v>
      </c>
      <c r="G24" s="278" t="s">
        <v>182</v>
      </c>
      <c r="H24" s="90"/>
      <c r="I24" s="24" t="s">
        <v>283</v>
      </c>
      <c r="K24" s="278" t="s">
        <v>284</v>
      </c>
      <c r="L24" s="24" t="s">
        <v>285</v>
      </c>
      <c r="M24" s="279" t="s">
        <v>154</v>
      </c>
    </row>
    <row r="25" spans="2:17">
      <c r="B25" s="99" t="s">
        <v>67</v>
      </c>
      <c r="D25" s="24" t="s">
        <v>217</v>
      </c>
      <c r="E25" s="90"/>
      <c r="F25" s="278" t="s">
        <v>217</v>
      </c>
      <c r="G25" s="278" t="s">
        <v>186</v>
      </c>
      <c r="H25" s="90"/>
      <c r="I25" s="24" t="s">
        <v>286</v>
      </c>
      <c r="K25" s="278" t="s">
        <v>287</v>
      </c>
      <c r="L25" s="24" t="s">
        <v>288</v>
      </c>
      <c r="M25" s="279" t="s">
        <v>155</v>
      </c>
    </row>
    <row r="26" spans="2:17" s="280" customFormat="1">
      <c r="B26" s="105" t="s">
        <v>163</v>
      </c>
      <c r="D26" s="83" t="s">
        <v>4</v>
      </c>
      <c r="E26" s="90"/>
      <c r="F26" s="281" t="s">
        <v>289</v>
      </c>
      <c r="G26" s="281" t="s">
        <v>183</v>
      </c>
      <c r="H26" s="90"/>
    </row>
    <row r="27" spans="2:17">
      <c r="B27" s="99" t="s">
        <v>159</v>
      </c>
      <c r="D27" s="24" t="s">
        <v>218</v>
      </c>
      <c r="E27" s="90"/>
      <c r="F27" s="278" t="s">
        <v>218</v>
      </c>
      <c r="G27" s="278" t="s">
        <v>185</v>
      </c>
      <c r="H27" s="90"/>
      <c r="I27" s="24" t="s">
        <v>290</v>
      </c>
      <c r="K27" s="278" t="s">
        <v>291</v>
      </c>
      <c r="L27" s="24" t="s">
        <v>292</v>
      </c>
    </row>
    <row r="28" spans="2:17">
      <c r="B28" s="99" t="s">
        <v>67</v>
      </c>
      <c r="D28" s="24" t="s">
        <v>219</v>
      </c>
      <c r="E28" s="90"/>
      <c r="F28" s="278" t="s">
        <v>293</v>
      </c>
      <c r="H28" s="90"/>
    </row>
    <row r="29" spans="2:17" s="280" customFormat="1">
      <c r="B29" s="105" t="s">
        <v>163</v>
      </c>
      <c r="D29" s="83" t="s">
        <v>220</v>
      </c>
      <c r="E29" s="90"/>
      <c r="G29" s="281" t="s">
        <v>184</v>
      </c>
      <c r="H29" s="90"/>
    </row>
    <row r="30" spans="2:17" s="280" customFormat="1">
      <c r="B30" s="105" t="s">
        <v>163</v>
      </c>
      <c r="D30" s="83" t="s">
        <v>221</v>
      </c>
      <c r="E30" s="90"/>
      <c r="F30" s="83"/>
      <c r="G30" s="281" t="s">
        <v>187</v>
      </c>
      <c r="H30" s="90"/>
    </row>
    <row r="31" spans="2:17" s="280" customFormat="1">
      <c r="B31" s="102" t="s">
        <v>163</v>
      </c>
      <c r="D31" s="103" t="s">
        <v>222</v>
      </c>
      <c r="E31" s="90"/>
      <c r="F31" s="281" t="s">
        <v>222</v>
      </c>
      <c r="G31" s="281" t="s">
        <v>188</v>
      </c>
      <c r="H31" s="90"/>
      <c r="I31" s="83" t="s">
        <v>294</v>
      </c>
      <c r="K31" s="281" t="s">
        <v>295</v>
      </c>
      <c r="L31" s="83" t="s">
        <v>296</v>
      </c>
    </row>
    <row r="32" spans="2:17">
      <c r="B32" s="99" t="s">
        <v>162</v>
      </c>
      <c r="D32" s="24" t="s">
        <v>223</v>
      </c>
      <c r="E32" s="90"/>
      <c r="F32" s="278" t="s">
        <v>223</v>
      </c>
      <c r="G32" s="278" t="s">
        <v>192</v>
      </c>
      <c r="H32" s="90"/>
      <c r="I32" s="24" t="s">
        <v>297</v>
      </c>
      <c r="K32" s="278" t="s">
        <v>298</v>
      </c>
      <c r="L32" s="24" t="s">
        <v>299</v>
      </c>
    </row>
    <row r="33" spans="2:13" s="280" customFormat="1">
      <c r="B33" s="106" t="s">
        <v>163</v>
      </c>
      <c r="D33" s="83" t="s">
        <v>224</v>
      </c>
      <c r="E33" s="90"/>
      <c r="F33" s="83"/>
      <c r="H33" s="90"/>
    </row>
    <row r="34" spans="2:13">
      <c r="B34" s="99" t="s">
        <v>162</v>
      </c>
      <c r="D34" s="33" t="s">
        <v>225</v>
      </c>
      <c r="E34" s="90"/>
      <c r="F34" s="278" t="s">
        <v>300</v>
      </c>
      <c r="G34" s="278" t="s">
        <v>189</v>
      </c>
      <c r="H34" s="90"/>
      <c r="I34" s="24" t="s">
        <v>301</v>
      </c>
      <c r="K34" s="278" t="s">
        <v>302</v>
      </c>
      <c r="L34" s="24" t="s">
        <v>303</v>
      </c>
    </row>
    <row r="35" spans="2:13">
      <c r="B35" s="99" t="s">
        <v>162</v>
      </c>
      <c r="D35" s="33" t="s">
        <v>226</v>
      </c>
      <c r="E35" s="90"/>
      <c r="F35" s="278" t="s">
        <v>226</v>
      </c>
      <c r="G35" s="278" t="s">
        <v>190</v>
      </c>
      <c r="H35" s="90"/>
      <c r="I35" s="24" t="s">
        <v>304</v>
      </c>
      <c r="K35" s="278" t="s">
        <v>305</v>
      </c>
      <c r="L35" s="24" t="s">
        <v>306</v>
      </c>
    </row>
    <row r="36" spans="2:13">
      <c r="B36" s="99" t="s">
        <v>162</v>
      </c>
      <c r="D36" s="24" t="s">
        <v>227</v>
      </c>
      <c r="E36" s="90"/>
      <c r="F36" s="278" t="s">
        <v>307</v>
      </c>
      <c r="G36" s="278" t="s">
        <v>191</v>
      </c>
      <c r="H36" s="90"/>
      <c r="I36" s="24" t="s">
        <v>308</v>
      </c>
      <c r="K36" s="278" t="s">
        <v>309</v>
      </c>
      <c r="L36" s="24" t="s">
        <v>310</v>
      </c>
    </row>
    <row r="37" spans="2:13" s="280" customFormat="1">
      <c r="B37" s="102" t="s">
        <v>163</v>
      </c>
      <c r="D37" s="103" t="s">
        <v>228</v>
      </c>
      <c r="E37" s="90"/>
      <c r="F37" s="103"/>
      <c r="G37" s="281" t="s">
        <v>193</v>
      </c>
      <c r="H37" s="90"/>
      <c r="I37" s="83" t="s">
        <v>311</v>
      </c>
    </row>
    <row r="38" spans="2:13">
      <c r="B38" s="104" t="s">
        <v>105</v>
      </c>
      <c r="D38" s="33" t="s">
        <v>229</v>
      </c>
      <c r="E38" s="90"/>
      <c r="F38" s="278" t="s">
        <v>229</v>
      </c>
      <c r="G38" s="278" t="s">
        <v>194</v>
      </c>
      <c r="H38" s="90"/>
      <c r="I38" s="24" t="s">
        <v>312</v>
      </c>
      <c r="K38" s="278" t="s">
        <v>313</v>
      </c>
      <c r="L38" s="24" t="s">
        <v>314</v>
      </c>
      <c r="M38" s="279" t="s">
        <v>156</v>
      </c>
    </row>
    <row r="39" spans="2:13" s="280" customFormat="1">
      <c r="B39" s="105" t="s">
        <v>163</v>
      </c>
      <c r="D39" s="83" t="s">
        <v>230</v>
      </c>
      <c r="E39" s="90"/>
      <c r="F39" s="83"/>
      <c r="G39" s="281" t="s">
        <v>195</v>
      </c>
      <c r="H39" s="90"/>
    </row>
    <row r="40" spans="2:13" s="280" customFormat="1">
      <c r="B40" s="105" t="s">
        <v>163</v>
      </c>
      <c r="D40" s="83" t="s">
        <v>231</v>
      </c>
      <c r="E40" s="90"/>
      <c r="F40" s="83"/>
      <c r="H40" s="90"/>
      <c r="M40" s="282" t="s">
        <v>157</v>
      </c>
    </row>
    <row r="41" spans="2:13" s="280" customFormat="1">
      <c r="B41" s="107" t="s">
        <v>163</v>
      </c>
      <c r="C41" s="285"/>
      <c r="D41" s="108" t="s">
        <v>232</v>
      </c>
      <c r="E41" s="90"/>
      <c r="F41" s="109"/>
      <c r="G41" s="281" t="s">
        <v>196</v>
      </c>
      <c r="H41" s="90"/>
    </row>
    <row r="42" spans="2:13" s="280" customFormat="1">
      <c r="B42" s="105" t="s">
        <v>163</v>
      </c>
      <c r="D42" s="83" t="s">
        <v>233</v>
      </c>
      <c r="E42" s="90"/>
      <c r="F42" s="83"/>
      <c r="H42" s="90"/>
    </row>
    <row r="43" spans="2:13" s="280" customFormat="1">
      <c r="B43" s="105" t="s">
        <v>163</v>
      </c>
      <c r="D43" s="83" t="s">
        <v>234</v>
      </c>
      <c r="E43" s="90"/>
      <c r="F43" s="83"/>
      <c r="H43" s="90"/>
    </row>
    <row r="44" spans="2:13" s="280" customFormat="1">
      <c r="B44" s="105" t="s">
        <v>163</v>
      </c>
      <c r="D44" s="83" t="s">
        <v>235</v>
      </c>
      <c r="E44" s="90"/>
      <c r="F44" s="83"/>
      <c r="H44" s="90"/>
    </row>
    <row r="45" spans="2:13" s="280" customFormat="1">
      <c r="B45" s="105" t="s">
        <v>163</v>
      </c>
      <c r="D45" s="83" t="s">
        <v>236</v>
      </c>
      <c r="E45" s="90"/>
      <c r="F45" s="83"/>
      <c r="H45" s="90"/>
    </row>
    <row r="46" spans="2:13" s="280" customFormat="1">
      <c r="B46" s="105" t="s">
        <v>163</v>
      </c>
      <c r="D46" s="83" t="s">
        <v>237</v>
      </c>
      <c r="E46" s="90"/>
      <c r="F46" s="83"/>
      <c r="H46" s="90"/>
    </row>
    <row r="47" spans="2:13">
      <c r="E47" s="277"/>
      <c r="H47" s="277"/>
    </row>
    <row r="48" spans="2:13">
      <c r="E48" s="277"/>
      <c r="H48" s="277"/>
    </row>
    <row r="50" spans="2:11">
      <c r="B50" s="24" t="s">
        <v>160</v>
      </c>
    </row>
    <row r="51" spans="2:11" s="286" customFormat="1">
      <c r="B51" s="110" t="s">
        <v>163</v>
      </c>
    </row>
    <row r="52" spans="2:11">
      <c r="B52" s="24" t="s">
        <v>11</v>
      </c>
    </row>
    <row r="53" spans="2:11">
      <c r="B53" s="24"/>
    </row>
    <row r="54" spans="2:11">
      <c r="B54" s="33" t="s">
        <v>161</v>
      </c>
    </row>
    <row r="55" spans="2:11">
      <c r="B55" s="24" t="s">
        <v>67</v>
      </c>
    </row>
    <row r="56" spans="2:11">
      <c r="B56" s="24" t="s">
        <v>159</v>
      </c>
    </row>
    <row r="57" spans="2:11">
      <c r="B57" s="24" t="s">
        <v>162</v>
      </c>
      <c r="K57" s="24"/>
    </row>
    <row r="58" spans="2:11">
      <c r="B58" s="33" t="s">
        <v>105</v>
      </c>
      <c r="K58" s="24"/>
    </row>
    <row r="59" spans="2:11" ht="15">
      <c r="B59" s="287"/>
      <c r="K59" s="24"/>
    </row>
    <row r="60" spans="2:11" ht="15">
      <c r="B60" s="287"/>
      <c r="K60" s="24"/>
    </row>
    <row r="61" spans="2:11" ht="15">
      <c r="B61" s="287"/>
      <c r="K61" s="24"/>
    </row>
    <row r="62" spans="2:11" ht="15">
      <c r="B62" s="287"/>
      <c r="K62" s="24"/>
    </row>
    <row r="63" spans="2:11" ht="15">
      <c r="B63" s="287"/>
      <c r="K63" s="24"/>
    </row>
    <row r="64" spans="2:11" ht="15">
      <c r="B64" s="287"/>
      <c r="K64" s="24"/>
    </row>
    <row r="65" spans="2:11" ht="15">
      <c r="B65" s="287"/>
      <c r="K65" s="24"/>
    </row>
    <row r="66" spans="2:11" ht="15">
      <c r="B66" s="287"/>
      <c r="K66" s="24"/>
    </row>
    <row r="67" spans="2:11" ht="15">
      <c r="B67" s="287"/>
      <c r="K67" s="24"/>
    </row>
    <row r="68" spans="2:11" ht="15">
      <c r="B68" s="287"/>
      <c r="K68" s="24"/>
    </row>
    <row r="69" spans="2:11" ht="15">
      <c r="B69" s="287"/>
      <c r="K69" s="24"/>
    </row>
    <row r="70" spans="2:11" ht="15">
      <c r="B70" s="287"/>
      <c r="K70" s="24"/>
    </row>
    <row r="71" spans="2:11" ht="15">
      <c r="B71" s="287"/>
      <c r="K71" s="24"/>
    </row>
    <row r="72" spans="2:11" ht="15">
      <c r="B72" s="287"/>
      <c r="K72" s="24"/>
    </row>
    <row r="73" spans="2:11" ht="15">
      <c r="B73" s="287"/>
      <c r="K73" s="24"/>
    </row>
    <row r="74" spans="2:11" ht="15">
      <c r="B74" s="287"/>
      <c r="K74" s="24"/>
    </row>
    <row r="75" spans="2:11" ht="15">
      <c r="B75" s="287"/>
      <c r="K75" s="24"/>
    </row>
    <row r="76" spans="2:11" ht="15">
      <c r="B76" s="287"/>
      <c r="K76" s="24"/>
    </row>
    <row r="77" spans="2:11" ht="15">
      <c r="B77" s="287"/>
      <c r="K77" s="24"/>
    </row>
    <row r="78" spans="2:11" ht="15">
      <c r="B78" s="287"/>
      <c r="K78" s="24"/>
    </row>
    <row r="79" spans="2:11" ht="15">
      <c r="B79" s="287"/>
      <c r="K79" s="24"/>
    </row>
    <row r="80" spans="2:11" ht="15">
      <c r="B80" s="287"/>
      <c r="K80" s="24"/>
    </row>
    <row r="81" spans="2:11" ht="15">
      <c r="B81" s="287"/>
      <c r="K81" s="24"/>
    </row>
    <row r="82" spans="2:11" ht="15">
      <c r="B82" s="287"/>
      <c r="K82" s="24"/>
    </row>
    <row r="83" spans="2:11" ht="15">
      <c r="B83" s="287"/>
      <c r="K83" s="24"/>
    </row>
    <row r="84" spans="2:11" ht="15">
      <c r="B84" s="287"/>
      <c r="K84" s="24"/>
    </row>
    <row r="85" spans="2:11" ht="15">
      <c r="B85" s="287"/>
      <c r="K85" s="24"/>
    </row>
    <row r="86" spans="2:11" ht="15">
      <c r="B86" s="287"/>
      <c r="K86" s="24"/>
    </row>
    <row r="87" spans="2:11" ht="15">
      <c r="B87" s="287"/>
      <c r="K87" s="24"/>
    </row>
    <row r="88" spans="2:11" ht="15">
      <c r="B88" s="287"/>
      <c r="K88" s="24"/>
    </row>
    <row r="89" spans="2:11" ht="15">
      <c r="B89" s="287"/>
      <c r="K89" s="24"/>
    </row>
    <row r="90" spans="2:11" ht="15">
      <c r="B90" s="287"/>
      <c r="K90" s="24"/>
    </row>
    <row r="91" spans="2:11">
      <c r="K91" s="24"/>
    </row>
    <row r="92" spans="2:11">
      <c r="K92" s="24"/>
    </row>
    <row r="93" spans="2:11">
      <c r="K93" s="24"/>
    </row>
    <row r="94" spans="2:11">
      <c r="K94" s="24"/>
    </row>
    <row r="95" spans="2:11">
      <c r="K95" s="24"/>
    </row>
    <row r="96" spans="2:11">
      <c r="K96" s="24"/>
    </row>
    <row r="97" spans="11:11">
      <c r="K97" s="24"/>
    </row>
    <row r="98" spans="11:11">
      <c r="K98" s="24"/>
    </row>
    <row r="99" spans="11:11">
      <c r="K99" s="24"/>
    </row>
    <row r="100" spans="11:11">
      <c r="K100" s="24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6"/>
  <sheetViews>
    <sheetView showGridLines="0" zoomScale="80" workbookViewId="0">
      <selection activeCell="D6" sqref="D6"/>
    </sheetView>
  </sheetViews>
  <sheetFormatPr defaultRowHeight="12.75"/>
  <cols>
    <col min="1" max="1" width="3.7109375" style="293" customWidth="1"/>
    <col min="2" max="16384" width="9.140625" style="293"/>
  </cols>
  <sheetData>
    <row r="6" spans="4:4" ht="33.75">
      <c r="D6" s="292" t="s">
        <v>878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204"/>
  <sheetViews>
    <sheetView showGridLines="0" zoomScale="80" workbookViewId="0"/>
  </sheetViews>
  <sheetFormatPr defaultRowHeight="12.75"/>
  <cols>
    <col min="1" max="1" width="3.7109375" style="20" customWidth="1"/>
    <col min="2" max="3" width="9.140625" style="20"/>
    <col min="4" max="4" width="14.5703125" style="20" customWidth="1"/>
    <col min="5" max="5" width="14.85546875" style="20" customWidth="1"/>
    <col min="6" max="10" width="14.140625" style="20" customWidth="1"/>
    <col min="11" max="16384" width="9.140625" style="20"/>
  </cols>
  <sheetData>
    <row r="1" spans="1:10" s="325" customFormat="1" ht="18">
      <c r="A1" s="324" t="s">
        <v>413</v>
      </c>
    </row>
    <row r="2" spans="1:10" s="327" customFormat="1">
      <c r="A2" s="326" t="s">
        <v>414</v>
      </c>
    </row>
    <row r="6" spans="1:10">
      <c r="D6" s="328" t="s">
        <v>416</v>
      </c>
    </row>
    <row r="7" spans="1:10">
      <c r="D7" s="329" t="s">
        <v>417</v>
      </c>
      <c r="E7" s="330"/>
      <c r="G7" s="330"/>
      <c r="H7" s="330"/>
      <c r="I7" s="330"/>
      <c r="J7" s="330"/>
    </row>
    <row r="8" spans="1:10">
      <c r="D8" s="329"/>
      <c r="E8" s="330"/>
      <c r="G8" s="330"/>
      <c r="H8" s="330"/>
      <c r="I8" s="330"/>
      <c r="J8" s="330"/>
    </row>
    <row r="9" spans="1:10">
      <c r="D9" s="331"/>
      <c r="E9" s="332"/>
      <c r="F9" s="248" t="s">
        <v>418</v>
      </c>
      <c r="G9" s="333" t="s">
        <v>419</v>
      </c>
      <c r="H9" s="248" t="s">
        <v>420</v>
      </c>
      <c r="I9" s="332"/>
      <c r="J9" s="332"/>
    </row>
    <row r="10" spans="1:10" ht="13.5" thickBot="1">
      <c r="D10" s="331"/>
      <c r="E10" s="334" t="s">
        <v>421</v>
      </c>
      <c r="F10" s="335" t="s">
        <v>422</v>
      </c>
      <c r="G10" s="335" t="s">
        <v>422</v>
      </c>
      <c r="H10" s="335" t="s">
        <v>422</v>
      </c>
      <c r="I10" s="335" t="s">
        <v>423</v>
      </c>
      <c r="J10" s="335" t="s">
        <v>424</v>
      </c>
    </row>
    <row r="11" spans="1:10" ht="13.5" thickTop="1">
      <c r="D11" s="336"/>
      <c r="E11" s="337">
        <v>36556</v>
      </c>
      <c r="F11" s="338">
        <v>5.5973363724886207</v>
      </c>
      <c r="G11" s="338">
        <v>4.9537826239069691</v>
      </c>
      <c r="H11" s="338">
        <v>15.119473245009999</v>
      </c>
      <c r="I11" s="338">
        <v>18.613050970001463</v>
      </c>
      <c r="J11" s="338">
        <v>5.2857086568058058</v>
      </c>
    </row>
    <row r="12" spans="1:10">
      <c r="D12" s="336"/>
      <c r="E12" s="337">
        <v>36585</v>
      </c>
      <c r="F12" s="338">
        <v>5.6697306238598895</v>
      </c>
      <c r="G12" s="338">
        <v>4.8317931659009101</v>
      </c>
      <c r="H12" s="338">
        <v>14.761113824448977</v>
      </c>
      <c r="I12" s="338">
        <v>19.432852916031248</v>
      </c>
      <c r="J12" s="338">
        <v>5.9296718763612262</v>
      </c>
    </row>
    <row r="13" spans="1:10">
      <c r="D13" s="336"/>
      <c r="E13" s="337">
        <v>36616</v>
      </c>
      <c r="F13" s="338">
        <v>5.5586836606477963</v>
      </c>
      <c r="G13" s="338">
        <v>4.4936131295265733</v>
      </c>
      <c r="H13" s="338">
        <v>15.813398400030398</v>
      </c>
      <c r="I13" s="338">
        <v>19.733635174034223</v>
      </c>
      <c r="J13" s="338">
        <v>5.9635718036636636</v>
      </c>
    </row>
    <row r="14" spans="1:10">
      <c r="D14" s="336"/>
      <c r="E14" s="337">
        <v>36646</v>
      </c>
      <c r="F14" s="338">
        <v>5.5336241214115294</v>
      </c>
      <c r="G14" s="338">
        <v>4.4551125477528606</v>
      </c>
      <c r="H14" s="338">
        <v>14.294737616537162</v>
      </c>
      <c r="I14" s="338">
        <v>18.53816857320108</v>
      </c>
      <c r="J14" s="338">
        <v>5.0972281785932836</v>
      </c>
    </row>
    <row r="15" spans="1:10">
      <c r="D15" s="336"/>
      <c r="E15" s="337">
        <v>36677</v>
      </c>
      <c r="F15" s="338">
        <v>6.0197939832045613</v>
      </c>
      <c r="G15" s="338">
        <v>4.3245864429966501</v>
      </c>
      <c r="H15" s="338">
        <v>15.605021810803601</v>
      </c>
      <c r="I15" s="338">
        <v>19.490851177812281</v>
      </c>
      <c r="J15" s="338">
        <v>5.0563490753347589</v>
      </c>
    </row>
    <row r="16" spans="1:10">
      <c r="D16" s="336"/>
      <c r="E16" s="337">
        <v>36707</v>
      </c>
      <c r="F16" s="338">
        <v>5.2553399328592798</v>
      </c>
      <c r="G16" s="338">
        <v>4.2556185049711859</v>
      </c>
      <c r="H16" s="338">
        <v>15.484422129210461</v>
      </c>
      <c r="I16" s="338">
        <v>19.113917678134321</v>
      </c>
      <c r="J16" s="338">
        <v>5.2690923125896791</v>
      </c>
    </row>
    <row r="17" spans="4:10">
      <c r="D17" s="336"/>
      <c r="E17" s="337">
        <v>36738</v>
      </c>
      <c r="F17" s="338">
        <v>5.1575473838891002</v>
      </c>
      <c r="G17" s="338">
        <v>4.4064236205611769</v>
      </c>
      <c r="H17" s="338">
        <v>15.022050267060262</v>
      </c>
      <c r="I17" s="338">
        <v>19.340554217582177</v>
      </c>
      <c r="J17" s="338">
        <v>5.7921857736765405</v>
      </c>
    </row>
    <row r="18" spans="4:10">
      <c r="D18" s="336"/>
      <c r="E18" s="337">
        <v>36769</v>
      </c>
      <c r="F18" s="338">
        <v>5.0784060733476739</v>
      </c>
      <c r="G18" s="338">
        <v>4.4425422674881183</v>
      </c>
      <c r="H18" s="338">
        <v>16.010872897096196</v>
      </c>
      <c r="I18" s="338">
        <v>19.702775213166568</v>
      </c>
      <c r="J18" s="338">
        <v>6.1098212320293035</v>
      </c>
    </row>
    <row r="19" spans="4:10">
      <c r="D19" s="336"/>
      <c r="E19" s="337">
        <v>36799</v>
      </c>
      <c r="F19" s="338">
        <v>5.0554234152708615</v>
      </c>
      <c r="G19" s="338">
        <v>4.6911557197925253</v>
      </c>
      <c r="H19" s="338">
        <v>14.2573962326227</v>
      </c>
      <c r="I19" s="338">
        <v>18.750862177661425</v>
      </c>
      <c r="J19" s="338">
        <v>5.2083066633807773</v>
      </c>
    </row>
    <row r="20" spans="4:10">
      <c r="D20" s="336"/>
      <c r="E20" s="337">
        <v>36830</v>
      </c>
      <c r="F20" s="338">
        <v>5.3895642128930561</v>
      </c>
      <c r="G20" s="338">
        <v>4.8276313451291468</v>
      </c>
      <c r="H20" s="338">
        <v>15.325009411392941</v>
      </c>
      <c r="I20" s="338">
        <v>20.13596327008834</v>
      </c>
      <c r="J20" s="338">
        <v>6.3178283483135198</v>
      </c>
    </row>
    <row r="21" spans="4:10">
      <c r="D21" s="336"/>
      <c r="E21" s="337">
        <v>36860</v>
      </c>
      <c r="F21" s="338">
        <v>5.2370864071936571</v>
      </c>
      <c r="G21" s="338">
        <v>4.9095518193558609</v>
      </c>
      <c r="H21" s="338">
        <v>14.52079119715021</v>
      </c>
      <c r="I21" s="338">
        <v>19.155630150472607</v>
      </c>
      <c r="J21" s="338">
        <v>5.5043163981292471</v>
      </c>
    </row>
    <row r="22" spans="4:10">
      <c r="D22" s="336"/>
      <c r="E22" s="337">
        <v>36891</v>
      </c>
      <c r="F22" s="338">
        <v>6.6656610136027181</v>
      </c>
      <c r="G22" s="338">
        <v>4.9144603408036174</v>
      </c>
      <c r="H22" s="338">
        <v>14.340418401596844</v>
      </c>
      <c r="I22" s="338">
        <v>19.528425743909398</v>
      </c>
      <c r="J22" s="338">
        <v>4.2609475243437407</v>
      </c>
    </row>
    <row r="23" spans="4:10">
      <c r="D23" s="336"/>
      <c r="E23" s="337">
        <v>36922</v>
      </c>
      <c r="F23" s="338">
        <v>5.3777681727027806</v>
      </c>
      <c r="G23" s="338">
        <v>5.105356907298682</v>
      </c>
      <c r="H23" s="338">
        <v>15.6257286131023</v>
      </c>
      <c r="I23" s="338">
        <v>19.419758660366792</v>
      </c>
      <c r="J23" s="338">
        <v>6.0730303341802676</v>
      </c>
    </row>
    <row r="24" spans="4:10">
      <c r="D24" s="336"/>
      <c r="E24" s="337">
        <v>36950</v>
      </c>
      <c r="F24" s="338">
        <v>5.7958723799383423</v>
      </c>
      <c r="G24" s="338">
        <v>5.2568203183677351</v>
      </c>
      <c r="H24" s="338">
        <v>13.65393001491403</v>
      </c>
      <c r="I24" s="338">
        <v>19.44176022631116</v>
      </c>
      <c r="J24" s="338">
        <v>6.1067169115761857</v>
      </c>
    </row>
    <row r="25" spans="4:10">
      <c r="D25" s="336"/>
      <c r="E25" s="337">
        <v>36981</v>
      </c>
      <c r="F25" s="338">
        <v>5.7884526543172736</v>
      </c>
      <c r="G25" s="338">
        <v>5.1106088408468811</v>
      </c>
      <c r="H25" s="338">
        <v>15.558738808383961</v>
      </c>
      <c r="I25" s="338">
        <v>20.551148167202776</v>
      </c>
      <c r="J25" s="338">
        <v>7.3356294154608568</v>
      </c>
    </row>
    <row r="26" spans="4:10">
      <c r="D26" s="336"/>
      <c r="E26" s="337">
        <v>37011</v>
      </c>
      <c r="F26" s="338">
        <v>6.2872352189394372</v>
      </c>
      <c r="G26" s="338">
        <v>5.0603289160814322</v>
      </c>
      <c r="H26" s="338">
        <v>14.624991206329629</v>
      </c>
      <c r="I26" s="338">
        <v>19.406422042273334</v>
      </c>
      <c r="J26" s="338">
        <v>5.9160188468675772</v>
      </c>
    </row>
    <row r="27" spans="4:10">
      <c r="D27" s="336"/>
      <c r="E27" s="337">
        <v>37042</v>
      </c>
      <c r="F27" s="338">
        <v>6.6203669090208939</v>
      </c>
      <c r="G27" s="338">
        <v>4.957255162288841</v>
      </c>
      <c r="H27" s="338">
        <v>15.229311680726001</v>
      </c>
      <c r="I27" s="338">
        <v>19.559045831227646</v>
      </c>
      <c r="J27" s="338">
        <v>6.238758770917638</v>
      </c>
    </row>
    <row r="28" spans="4:10">
      <c r="D28" s="336"/>
      <c r="E28" s="337">
        <v>37072</v>
      </c>
      <c r="F28" s="338">
        <v>6.39</v>
      </c>
      <c r="G28" s="338">
        <v>4.9800000000000004</v>
      </c>
      <c r="H28" s="338">
        <v>14.91</v>
      </c>
      <c r="I28" s="338">
        <v>18.64</v>
      </c>
      <c r="J28" s="338">
        <v>5.73</v>
      </c>
    </row>
    <row r="29" spans="4:10">
      <c r="D29" s="336"/>
      <c r="E29" s="337">
        <v>37103</v>
      </c>
      <c r="F29" s="338">
        <v>6.47</v>
      </c>
      <c r="G29" s="338">
        <v>5.0599999999999996</v>
      </c>
      <c r="H29" s="338">
        <v>15.28</v>
      </c>
      <c r="I29" s="338">
        <v>19.39</v>
      </c>
      <c r="J29" s="338">
        <v>6.55</v>
      </c>
    </row>
    <row r="30" spans="4:10">
      <c r="D30" s="336"/>
      <c r="E30" s="337">
        <v>37134</v>
      </c>
      <c r="F30" s="338">
        <v>6.25</v>
      </c>
      <c r="G30" s="338">
        <v>5.07</v>
      </c>
      <c r="H30" s="338">
        <v>15.8</v>
      </c>
      <c r="I30" s="338">
        <v>19.440000000000001</v>
      </c>
      <c r="J30" s="338">
        <v>6.87</v>
      </c>
    </row>
    <row r="31" spans="4:10">
      <c r="D31" s="336"/>
      <c r="E31" s="337">
        <v>37164</v>
      </c>
      <c r="F31" s="338">
        <v>6.18</v>
      </c>
      <c r="G31" s="338">
        <v>5.04</v>
      </c>
      <c r="H31" s="338">
        <v>13.81</v>
      </c>
      <c r="I31" s="338">
        <v>18.3</v>
      </c>
      <c r="J31" s="338">
        <v>6.12</v>
      </c>
    </row>
    <row r="32" spans="4:10">
      <c r="D32" s="336"/>
      <c r="E32" s="337">
        <v>37195</v>
      </c>
      <c r="F32" s="338">
        <v>6.37</v>
      </c>
      <c r="G32" s="338">
        <v>5.3</v>
      </c>
      <c r="H32" s="338">
        <v>15.03</v>
      </c>
      <c r="I32" s="338">
        <v>19.53</v>
      </c>
      <c r="J32" s="338">
        <v>7.69</v>
      </c>
    </row>
    <row r="33" spans="4:10">
      <c r="D33" s="336"/>
      <c r="E33" s="337">
        <v>37225</v>
      </c>
      <c r="F33" s="338">
        <v>6.11</v>
      </c>
      <c r="G33" s="338">
        <v>5.32</v>
      </c>
      <c r="H33" s="338">
        <v>14.28</v>
      </c>
      <c r="I33" s="338">
        <v>18.52</v>
      </c>
      <c r="J33" s="338">
        <v>7.33</v>
      </c>
    </row>
    <row r="34" spans="4:10">
      <c r="D34" s="336"/>
      <c r="E34" s="337">
        <v>37256</v>
      </c>
      <c r="F34" s="338">
        <v>6.26</v>
      </c>
      <c r="G34" s="338">
        <v>5.36</v>
      </c>
      <c r="H34" s="338">
        <v>14.53</v>
      </c>
      <c r="I34" s="338">
        <v>18.420000000000002</v>
      </c>
      <c r="J34" s="338">
        <v>7.23</v>
      </c>
    </row>
    <row r="35" spans="4:10">
      <c r="D35" s="336"/>
      <c r="E35" s="337">
        <v>37286</v>
      </c>
      <c r="F35" s="338">
        <v>6.25</v>
      </c>
      <c r="G35" s="338">
        <v>5.48</v>
      </c>
      <c r="H35" s="338">
        <v>15.72</v>
      </c>
      <c r="I35" s="338">
        <v>17.940000000000001</v>
      </c>
      <c r="J35" s="338">
        <v>6.84</v>
      </c>
    </row>
    <row r="36" spans="4:10" s="55" customFormat="1">
      <c r="D36" s="336"/>
      <c r="E36" s="337">
        <v>37315</v>
      </c>
      <c r="F36" s="339">
        <v>6</v>
      </c>
      <c r="G36" s="339">
        <v>5.52</v>
      </c>
      <c r="H36" s="339">
        <v>13.78</v>
      </c>
      <c r="I36" s="339">
        <v>17.62</v>
      </c>
      <c r="J36" s="339">
        <v>6.9</v>
      </c>
    </row>
    <row r="37" spans="4:10">
      <c r="D37" s="336"/>
      <c r="E37" s="337">
        <v>37346</v>
      </c>
      <c r="F37" s="340">
        <v>7.06</v>
      </c>
      <c r="G37" s="340">
        <v>5.31</v>
      </c>
      <c r="H37" s="340">
        <v>15.19</v>
      </c>
      <c r="I37" s="340">
        <v>19.02</v>
      </c>
      <c r="J37" s="340">
        <v>7</v>
      </c>
    </row>
    <row r="38" spans="4:10">
      <c r="D38" s="336"/>
      <c r="E38" s="337">
        <v>37376</v>
      </c>
      <c r="F38" s="341">
        <v>6.68</v>
      </c>
      <c r="G38" s="341">
        <v>5.04</v>
      </c>
      <c r="H38" s="341">
        <v>14.65</v>
      </c>
      <c r="I38" s="341">
        <v>17.55</v>
      </c>
      <c r="J38" s="341">
        <v>6.1</v>
      </c>
    </row>
    <row r="39" spans="4:10">
      <c r="D39" s="336"/>
      <c r="E39" s="337">
        <v>37407</v>
      </c>
      <c r="F39" s="341">
        <v>6.46</v>
      </c>
      <c r="G39" s="341">
        <v>4.8600000000000003</v>
      </c>
      <c r="H39" s="341">
        <v>15.62</v>
      </c>
      <c r="I39" s="341">
        <v>17.920000000000002</v>
      </c>
      <c r="J39" s="341">
        <v>6.6</v>
      </c>
    </row>
    <row r="40" spans="4:10">
      <c r="D40" s="336"/>
      <c r="E40" s="337">
        <v>37437</v>
      </c>
      <c r="F40" s="341">
        <v>6.46</v>
      </c>
      <c r="G40" s="341">
        <v>4.93</v>
      </c>
      <c r="H40" s="341">
        <v>14.31</v>
      </c>
      <c r="I40" s="341">
        <v>17.46</v>
      </c>
      <c r="J40" s="341">
        <v>6.31</v>
      </c>
    </row>
    <row r="41" spans="4:10">
      <c r="D41" s="336"/>
      <c r="E41" s="337">
        <v>37468</v>
      </c>
      <c r="F41" s="341">
        <v>6.26</v>
      </c>
      <c r="G41" s="341">
        <v>4.9800000000000004</v>
      </c>
      <c r="H41" s="341">
        <v>15.13</v>
      </c>
      <c r="I41" s="341">
        <v>18.02</v>
      </c>
      <c r="J41" s="341">
        <v>7.08</v>
      </c>
    </row>
    <row r="42" spans="4:10">
      <c r="D42" s="336"/>
      <c r="E42" s="337">
        <v>37499</v>
      </c>
      <c r="F42" s="341">
        <v>6.05</v>
      </c>
      <c r="G42" s="341">
        <v>5.12</v>
      </c>
      <c r="H42" s="341">
        <v>15.1</v>
      </c>
      <c r="I42" s="341">
        <v>17.68</v>
      </c>
      <c r="J42" s="341">
        <v>6.99</v>
      </c>
    </row>
    <row r="43" spans="4:10">
      <c r="D43" s="336"/>
      <c r="E43" s="337">
        <v>37529</v>
      </c>
      <c r="F43" s="341">
        <v>6.14</v>
      </c>
      <c r="G43" s="341">
        <v>5.39</v>
      </c>
      <c r="H43" s="341">
        <v>14.47</v>
      </c>
      <c r="I43" s="341">
        <v>17.559999999999999</v>
      </c>
      <c r="J43" s="341">
        <v>6.79</v>
      </c>
    </row>
    <row r="44" spans="4:10">
      <c r="D44" s="336"/>
      <c r="E44" s="337">
        <v>37560</v>
      </c>
      <c r="F44" s="341">
        <v>6.38</v>
      </c>
      <c r="G44" s="341">
        <v>5.47</v>
      </c>
      <c r="H44" s="341">
        <v>15.29</v>
      </c>
      <c r="I44" s="341">
        <v>18.149999999999999</v>
      </c>
      <c r="J44" s="341">
        <v>7.15</v>
      </c>
    </row>
    <row r="45" spans="4:10">
      <c r="D45" s="336"/>
      <c r="E45" s="337">
        <v>37590</v>
      </c>
      <c r="F45" s="341">
        <v>6.67</v>
      </c>
      <c r="G45" s="341">
        <v>5.47</v>
      </c>
      <c r="H45" s="341">
        <v>13.99</v>
      </c>
      <c r="I45" s="341">
        <v>17.29</v>
      </c>
      <c r="J45" s="341">
        <v>6.29</v>
      </c>
    </row>
    <row r="46" spans="4:10">
      <c r="D46" s="336"/>
      <c r="E46" s="337">
        <v>37621</v>
      </c>
      <c r="F46" s="341">
        <v>6.9</v>
      </c>
      <c r="G46" s="341">
        <v>5.35</v>
      </c>
      <c r="H46" s="341">
        <v>14.74</v>
      </c>
      <c r="I46" s="341">
        <v>17.579999999999998</v>
      </c>
      <c r="J46" s="341">
        <v>6.43</v>
      </c>
    </row>
    <row r="47" spans="4:10">
      <c r="D47" s="336"/>
      <c r="E47" s="337">
        <v>37652</v>
      </c>
      <c r="F47" s="341">
        <v>6.59</v>
      </c>
      <c r="G47" s="341">
        <v>5.49</v>
      </c>
      <c r="H47" s="341">
        <v>15.68</v>
      </c>
      <c r="I47" s="341">
        <v>16.54</v>
      </c>
      <c r="J47" s="341">
        <v>5.48</v>
      </c>
    </row>
    <row r="48" spans="4:10">
      <c r="D48" s="336"/>
      <c r="E48" s="337">
        <v>37680</v>
      </c>
      <c r="F48" s="341">
        <v>6.83</v>
      </c>
      <c r="G48" s="341">
        <v>5.52</v>
      </c>
      <c r="H48" s="341">
        <v>14.02</v>
      </c>
      <c r="I48" s="341">
        <v>17.079999999999998</v>
      </c>
      <c r="J48" s="341">
        <v>6.13</v>
      </c>
    </row>
    <row r="49" spans="4:10">
      <c r="D49" s="336"/>
      <c r="E49" s="337">
        <v>37711</v>
      </c>
      <c r="F49" s="341">
        <v>6.97</v>
      </c>
      <c r="G49" s="341">
        <v>5.44</v>
      </c>
      <c r="H49" s="341">
        <v>15.36</v>
      </c>
      <c r="I49" s="341">
        <v>17.79</v>
      </c>
      <c r="J49" s="341">
        <v>6.82</v>
      </c>
    </row>
    <row r="50" spans="4:10">
      <c r="D50" s="336"/>
      <c r="E50" s="337">
        <v>37741</v>
      </c>
      <c r="F50" s="341">
        <v>7</v>
      </c>
      <c r="G50" s="341">
        <v>5.29</v>
      </c>
      <c r="H50" s="341">
        <v>14.55</v>
      </c>
      <c r="I50" s="341">
        <v>16.5</v>
      </c>
      <c r="J50" s="341">
        <v>5.25</v>
      </c>
    </row>
    <row r="51" spans="4:10">
      <c r="D51" s="336"/>
      <c r="E51" s="337">
        <v>37772</v>
      </c>
      <c r="F51" s="341">
        <v>7.05</v>
      </c>
      <c r="G51" s="341">
        <v>5.1966279999999996</v>
      </c>
      <c r="H51" s="341">
        <v>15.306066</v>
      </c>
      <c r="I51" s="341">
        <v>16.997315</v>
      </c>
      <c r="J51" s="341">
        <v>5.6511069999999997</v>
      </c>
    </row>
    <row r="52" spans="4:10">
      <c r="D52" s="336"/>
      <c r="E52" s="337">
        <v>37802</v>
      </c>
      <c r="F52" s="341">
        <v>6.8693299999999997</v>
      </c>
      <c r="G52" s="341">
        <v>5.1183120000000004</v>
      </c>
      <c r="H52" s="341">
        <v>15.199418</v>
      </c>
      <c r="I52" s="341">
        <v>17.056573</v>
      </c>
      <c r="J52" s="341">
        <v>5.9358089999999999</v>
      </c>
    </row>
    <row r="53" spans="4:10">
      <c r="D53" s="336"/>
      <c r="E53" s="337">
        <v>37833</v>
      </c>
      <c r="F53" s="341">
        <v>6.8735309999999998</v>
      </c>
      <c r="G53" s="341">
        <v>5.0897389999999998</v>
      </c>
      <c r="H53" s="341">
        <v>15.843672</v>
      </c>
      <c r="I53" s="341">
        <v>17.142627000000001</v>
      </c>
      <c r="J53" s="341">
        <v>6.4071280000000002</v>
      </c>
    </row>
    <row r="54" spans="4:10">
      <c r="D54" s="336"/>
      <c r="E54" s="337">
        <v>37864</v>
      </c>
      <c r="F54" s="341">
        <v>6.8757780000000004</v>
      </c>
      <c r="G54" s="341">
        <v>5.1085659999999997</v>
      </c>
      <c r="H54" s="341">
        <v>15.632080999999999</v>
      </c>
      <c r="I54" s="341">
        <v>17.328284</v>
      </c>
      <c r="J54" s="341">
        <v>6.6177450000000002</v>
      </c>
    </row>
    <row r="55" spans="4:10">
      <c r="D55" s="336"/>
      <c r="E55" s="337">
        <v>37894</v>
      </c>
      <c r="F55" s="341">
        <v>6.6308199999999999</v>
      </c>
      <c r="G55" s="341">
        <v>5.1859010000000003</v>
      </c>
      <c r="H55" s="341">
        <v>15.626673</v>
      </c>
      <c r="I55" s="341">
        <v>17.122838000000002</v>
      </c>
      <c r="J55" s="341">
        <v>6.6763979999999998</v>
      </c>
    </row>
    <row r="56" spans="4:10">
      <c r="D56" s="336"/>
      <c r="E56" s="337">
        <v>37925</v>
      </c>
      <c r="F56" s="341">
        <v>6.5313996368968601</v>
      </c>
      <c r="G56" s="341">
        <v>5.1613311654383098</v>
      </c>
      <c r="H56" s="341">
        <v>16.089553920832198</v>
      </c>
      <c r="I56" s="341">
        <v>17.142313733963402</v>
      </c>
      <c r="J56" s="341">
        <v>6.8266696242592904</v>
      </c>
    </row>
    <row r="57" spans="4:10">
      <c r="D57" s="336"/>
      <c r="E57" s="337">
        <v>37955</v>
      </c>
      <c r="F57" s="341">
        <v>6.7634761874979699</v>
      </c>
      <c r="G57" s="341">
        <v>5.2023580697053804</v>
      </c>
      <c r="H57" s="341">
        <v>14.630048045513799</v>
      </c>
      <c r="I57" s="341">
        <v>16.786827870464801</v>
      </c>
      <c r="J57" s="341">
        <v>6.2690253196199901</v>
      </c>
    </row>
    <row r="58" spans="4:10">
      <c r="D58" s="336"/>
      <c r="E58" s="337">
        <v>37986</v>
      </c>
      <c r="F58" s="341">
        <v>6.7026652160131102</v>
      </c>
      <c r="G58" s="341">
        <v>5.0362902366034801</v>
      </c>
      <c r="H58" s="341">
        <v>15.631095906532201</v>
      </c>
      <c r="I58" s="341">
        <v>17.225280515221002</v>
      </c>
      <c r="J58" s="341">
        <v>6.7496566628019599</v>
      </c>
    </row>
    <row r="59" spans="4:10">
      <c r="D59" s="336"/>
      <c r="E59" s="337">
        <v>38017</v>
      </c>
      <c r="F59" s="341">
        <v>6.5398578935310603</v>
      </c>
      <c r="G59" s="341">
        <v>5.0809093837386996</v>
      </c>
      <c r="H59" s="341">
        <v>16.0203383659811</v>
      </c>
      <c r="I59" s="341">
        <v>16.293329841835099</v>
      </c>
      <c r="J59" s="341">
        <v>5.7399638754915099</v>
      </c>
    </row>
    <row r="60" spans="4:10">
      <c r="D60" s="336"/>
      <c r="E60" s="337">
        <v>38046</v>
      </c>
      <c r="F60" s="341">
        <v>6.7585936647890703</v>
      </c>
      <c r="G60" s="341">
        <v>5.0059729678398197</v>
      </c>
      <c r="H60" s="341">
        <v>15.2792171197841</v>
      </c>
      <c r="I60" s="341">
        <v>17.447624815273201</v>
      </c>
      <c r="J60" s="341">
        <v>7.0482740384523801</v>
      </c>
    </row>
    <row r="61" spans="4:10">
      <c r="D61" s="336"/>
      <c r="E61" s="337">
        <v>38077</v>
      </c>
      <c r="F61" s="341">
        <v>6.73362982768076</v>
      </c>
      <c r="G61" s="341">
        <v>4.7402349607297634</v>
      </c>
      <c r="H61" s="341">
        <v>16.600359822136745</v>
      </c>
      <c r="I61" s="341">
        <v>17.411553191753924</v>
      </c>
      <c r="J61" s="341">
        <v>7.0309962252241762</v>
      </c>
    </row>
    <row r="62" spans="4:10">
      <c r="D62" s="336"/>
      <c r="E62" s="337">
        <v>38107</v>
      </c>
      <c r="F62" s="341">
        <v>6.5159734029476457</v>
      </c>
      <c r="G62" s="341">
        <v>4.5169978990691497</v>
      </c>
      <c r="H62" s="341">
        <v>16.154594255886522</v>
      </c>
      <c r="I62" s="341">
        <v>16.635964483983393</v>
      </c>
      <c r="J62" s="341">
        <v>6.5062876117965835</v>
      </c>
    </row>
    <row r="63" spans="4:10">
      <c r="D63" s="336"/>
      <c r="E63" s="337">
        <v>38138</v>
      </c>
      <c r="F63" s="341">
        <v>6.8188525724488738</v>
      </c>
      <c r="G63" s="341">
        <v>4.40055397498256</v>
      </c>
      <c r="H63" s="341">
        <v>16.414006453901202</v>
      </c>
      <c r="I63" s="341">
        <v>17.124677946006688</v>
      </c>
      <c r="J63" s="341">
        <v>6.6941862190494499</v>
      </c>
    </row>
    <row r="64" spans="4:10">
      <c r="D64" s="336"/>
      <c r="E64" s="337">
        <v>38168</v>
      </c>
      <c r="F64" s="341">
        <v>6.4109900531017834</v>
      </c>
      <c r="G64" s="341">
        <v>4.3749553451087388</v>
      </c>
      <c r="H64" s="341">
        <v>16.80598862937606</v>
      </c>
      <c r="I64" s="341">
        <v>16.980502107736296</v>
      </c>
      <c r="J64" s="341">
        <v>6.8354209602198415</v>
      </c>
    </row>
    <row r="65" spans="4:10">
      <c r="D65" s="336"/>
      <c r="E65" s="337">
        <v>38199</v>
      </c>
      <c r="F65" s="341">
        <v>5.91</v>
      </c>
      <c r="G65" s="341">
        <v>4.37</v>
      </c>
      <c r="H65" s="341">
        <v>16.79</v>
      </c>
      <c r="I65" s="341">
        <v>16.68</v>
      </c>
      <c r="J65" s="341">
        <v>6.94</v>
      </c>
    </row>
    <row r="66" spans="4:10">
      <c r="D66" s="336"/>
      <c r="E66" s="337">
        <v>38230</v>
      </c>
      <c r="F66" s="341">
        <v>6.0143890406951197</v>
      </c>
      <c r="G66" s="341">
        <v>4.3215204713398601</v>
      </c>
      <c r="H66" s="341">
        <v>17.1609252929109</v>
      </c>
      <c r="I66" s="341">
        <v>16.68</v>
      </c>
      <c r="J66" s="341">
        <v>7.2181202029148599</v>
      </c>
    </row>
    <row r="67" spans="4:10">
      <c r="D67" s="336"/>
      <c r="E67" s="337">
        <v>38260</v>
      </c>
      <c r="F67" s="341">
        <v>5.6297623033602102</v>
      </c>
      <c r="G67" s="341">
        <v>4.4469332616928678</v>
      </c>
      <c r="H67" s="341">
        <v>16.762066556568872</v>
      </c>
      <c r="I67" s="341">
        <v>16.770482956972799</v>
      </c>
      <c r="J67" s="341">
        <v>7.114495540263162</v>
      </c>
    </row>
    <row r="68" spans="4:10">
      <c r="D68" s="336"/>
      <c r="E68" s="337">
        <v>38291</v>
      </c>
      <c r="F68" s="341">
        <v>5.9863920443830034</v>
      </c>
      <c r="G68" s="341">
        <v>4.472106893122417</v>
      </c>
      <c r="H68" s="341">
        <v>16.431663273374149</v>
      </c>
      <c r="I68" s="341">
        <v>17.414342230835619</v>
      </c>
      <c r="J68" s="341">
        <v>7.2027086080913989</v>
      </c>
    </row>
    <row r="69" spans="4:10">
      <c r="D69" s="336"/>
      <c r="E69" s="337">
        <v>38321</v>
      </c>
      <c r="F69" s="341">
        <v>6.11</v>
      </c>
      <c r="G69" s="341">
        <v>4.5</v>
      </c>
      <c r="H69" s="341">
        <v>16.41</v>
      </c>
      <c r="I69" s="341">
        <v>17.41</v>
      </c>
      <c r="J69" s="341">
        <v>6.89</v>
      </c>
    </row>
    <row r="70" spans="4:10">
      <c r="D70" s="336"/>
      <c r="E70" s="337">
        <v>38352</v>
      </c>
      <c r="F70" s="341">
        <v>6.0665917135757734</v>
      </c>
      <c r="G70" s="341">
        <v>4.3100053799955358</v>
      </c>
      <c r="H70" s="341">
        <v>17.442824863162119</v>
      </c>
      <c r="I70" s="341">
        <v>17.376436439200155</v>
      </c>
      <c r="J70" s="341">
        <v>6.6395535239076162</v>
      </c>
    </row>
    <row r="71" spans="4:10">
      <c r="D71" s="336"/>
      <c r="E71" s="337">
        <v>38383</v>
      </c>
      <c r="F71" s="341">
        <v>5.68</v>
      </c>
      <c r="G71" s="341">
        <v>4.37</v>
      </c>
      <c r="H71" s="341">
        <v>17.329999999999998</v>
      </c>
      <c r="I71" s="341">
        <v>17.93</v>
      </c>
      <c r="J71" s="341">
        <v>7.46</v>
      </c>
    </row>
    <row r="72" spans="4:10">
      <c r="D72" s="336"/>
      <c r="E72" s="337">
        <v>38411</v>
      </c>
      <c r="F72" s="341">
        <v>5.88</v>
      </c>
      <c r="G72" s="341">
        <v>4.34</v>
      </c>
      <c r="H72" s="341">
        <v>16.53</v>
      </c>
      <c r="I72" s="341">
        <v>17.88</v>
      </c>
      <c r="J72" s="341">
        <v>7.17</v>
      </c>
    </row>
    <row r="73" spans="4:10">
      <c r="D73" s="336"/>
      <c r="E73" s="337">
        <v>38442</v>
      </c>
      <c r="F73" s="341">
        <v>5.73</v>
      </c>
      <c r="G73" s="341">
        <v>4.1900000000000004</v>
      </c>
      <c r="H73" s="341">
        <v>18.010000000000002</v>
      </c>
      <c r="I73" s="341">
        <v>17.84</v>
      </c>
      <c r="J73" s="341">
        <v>7.24</v>
      </c>
    </row>
    <row r="74" spans="4:10">
      <c r="D74" s="336"/>
      <c r="E74" s="337">
        <v>38472</v>
      </c>
      <c r="F74" s="341">
        <v>5.91</v>
      </c>
      <c r="G74" s="341">
        <v>4.07</v>
      </c>
      <c r="H74" s="341">
        <v>16.98</v>
      </c>
      <c r="I74" s="341">
        <v>17.45</v>
      </c>
      <c r="J74" s="341">
        <v>6.52</v>
      </c>
    </row>
    <row r="75" spans="4:10">
      <c r="D75" s="336"/>
      <c r="E75" s="337">
        <v>38503</v>
      </c>
      <c r="F75" s="341">
        <v>6.22</v>
      </c>
      <c r="G75" s="341">
        <v>4.03</v>
      </c>
      <c r="H75" s="341">
        <v>17.55</v>
      </c>
      <c r="I75" s="341">
        <v>18.16</v>
      </c>
      <c r="J75" s="341">
        <v>6.68</v>
      </c>
    </row>
    <row r="76" spans="4:10">
      <c r="D76" s="336"/>
      <c r="E76" s="337">
        <v>38533</v>
      </c>
      <c r="F76" s="341">
        <v>5.88</v>
      </c>
      <c r="G76" s="341">
        <v>4.0199999999999996</v>
      </c>
      <c r="H76" s="341">
        <v>17.989999999999998</v>
      </c>
      <c r="I76" s="341">
        <v>17.63</v>
      </c>
      <c r="J76" s="341">
        <v>6.42</v>
      </c>
    </row>
    <row r="77" spans="4:10">
      <c r="D77" s="336"/>
      <c r="E77" s="337">
        <v>38564</v>
      </c>
      <c r="F77" s="341">
        <v>5.83</v>
      </c>
      <c r="G77" s="341">
        <v>4.05</v>
      </c>
      <c r="H77" s="341">
        <v>17.8</v>
      </c>
      <c r="I77" s="341">
        <v>18.329999999999998</v>
      </c>
      <c r="J77" s="341">
        <v>7.17</v>
      </c>
    </row>
    <row r="78" spans="4:10">
      <c r="D78" s="336"/>
      <c r="E78" s="337">
        <v>38595</v>
      </c>
      <c r="F78" s="341">
        <v>5.53</v>
      </c>
      <c r="G78" s="341">
        <v>3.98</v>
      </c>
      <c r="H78" s="341">
        <v>18.690000000000001</v>
      </c>
      <c r="I78" s="341">
        <v>18.5</v>
      </c>
      <c r="J78" s="341">
        <v>7.51</v>
      </c>
    </row>
    <row r="79" spans="4:10">
      <c r="D79" s="336"/>
      <c r="E79" s="337">
        <v>38625</v>
      </c>
      <c r="F79" s="341">
        <v>5.39</v>
      </c>
      <c r="G79" s="341">
        <v>4.0199999999999996</v>
      </c>
      <c r="H79" s="341">
        <v>18.02</v>
      </c>
      <c r="I79" s="341">
        <v>17.78</v>
      </c>
      <c r="J79" s="341">
        <v>6.7</v>
      </c>
    </row>
    <row r="80" spans="4:10">
      <c r="D80" s="336"/>
      <c r="E80" s="337">
        <v>38656</v>
      </c>
      <c r="F80" s="341">
        <v>6.85</v>
      </c>
      <c r="G80" s="341">
        <v>3.95</v>
      </c>
      <c r="H80" s="341">
        <v>17.920000000000002</v>
      </c>
      <c r="I80" s="341">
        <v>18.16</v>
      </c>
      <c r="J80" s="341">
        <v>5.5</v>
      </c>
    </row>
    <row r="81" spans="4:10">
      <c r="D81" s="336"/>
      <c r="E81" s="337">
        <v>38686</v>
      </c>
      <c r="F81" s="341">
        <v>6.79</v>
      </c>
      <c r="G81" s="341">
        <v>3.7</v>
      </c>
      <c r="H81" s="341">
        <v>17.86</v>
      </c>
      <c r="I81" s="341">
        <v>17.68</v>
      </c>
      <c r="J81" s="341">
        <v>4.92</v>
      </c>
    </row>
    <row r="82" spans="4:10">
      <c r="D82" s="336"/>
      <c r="E82" s="337">
        <v>38717</v>
      </c>
      <c r="F82" s="341">
        <v>7.25</v>
      </c>
      <c r="G82" s="341">
        <v>3.25</v>
      </c>
      <c r="H82" s="341">
        <v>18.86</v>
      </c>
      <c r="I82" s="341">
        <v>18.28</v>
      </c>
      <c r="J82" s="341">
        <v>4.87</v>
      </c>
    </row>
    <row r="83" spans="4:10">
      <c r="D83" s="336"/>
      <c r="E83" s="337">
        <v>38748</v>
      </c>
      <c r="F83" s="341">
        <v>3.21</v>
      </c>
      <c r="G83" s="341">
        <v>3.4</v>
      </c>
      <c r="H83" s="341">
        <v>20</v>
      </c>
      <c r="I83" s="341">
        <v>18.010000000000002</v>
      </c>
      <c r="J83" s="341">
        <v>8.57</v>
      </c>
    </row>
    <row r="84" spans="4:10">
      <c r="D84" s="336"/>
      <c r="E84" s="337">
        <v>38776</v>
      </c>
      <c r="F84" s="341">
        <v>3.36</v>
      </c>
      <c r="G84" s="341">
        <v>3.78</v>
      </c>
      <c r="H84" s="341">
        <v>17.989999999999998</v>
      </c>
      <c r="I84" s="341">
        <v>18.93</v>
      </c>
      <c r="J84" s="341">
        <v>9.1999999999999993</v>
      </c>
    </row>
    <row r="85" spans="4:10">
      <c r="D85" s="336"/>
      <c r="E85" s="337">
        <v>38807</v>
      </c>
      <c r="F85" s="341">
        <v>3.46</v>
      </c>
      <c r="G85" s="341">
        <v>3.91</v>
      </c>
      <c r="H85" s="341">
        <v>20.69</v>
      </c>
      <c r="I85" s="341">
        <v>19.68</v>
      </c>
      <c r="J85" s="341">
        <v>9.74</v>
      </c>
    </row>
    <row r="86" spans="4:10">
      <c r="D86" s="336"/>
      <c r="E86" s="337">
        <v>38837</v>
      </c>
      <c r="F86" s="341">
        <v>3.86</v>
      </c>
      <c r="G86" s="341">
        <v>3.67</v>
      </c>
      <c r="H86" s="341">
        <v>18.47</v>
      </c>
      <c r="I86" s="341">
        <v>18.420000000000002</v>
      </c>
      <c r="J86" s="341">
        <v>8.08</v>
      </c>
    </row>
    <row r="87" spans="4:10">
      <c r="D87" s="336"/>
      <c r="E87" s="337">
        <v>38868</v>
      </c>
      <c r="F87" s="341">
        <v>3.83</v>
      </c>
      <c r="G87" s="341">
        <v>3.52</v>
      </c>
      <c r="H87" s="341">
        <v>19.940000000000001</v>
      </c>
      <c r="I87" s="341">
        <v>18.93</v>
      </c>
      <c r="J87" s="341">
        <v>8.27</v>
      </c>
    </row>
    <row r="88" spans="4:10">
      <c r="D88" s="336"/>
      <c r="E88" s="337">
        <v>38898</v>
      </c>
      <c r="F88" s="341">
        <v>3.68</v>
      </c>
      <c r="G88" s="341">
        <v>3.49</v>
      </c>
      <c r="H88" s="341">
        <v>20.05</v>
      </c>
      <c r="I88" s="341">
        <v>18.510000000000002</v>
      </c>
      <c r="J88" s="341">
        <v>7.86</v>
      </c>
    </row>
    <row r="89" spans="4:10">
      <c r="D89" s="336"/>
      <c r="E89" s="337">
        <v>38929</v>
      </c>
      <c r="F89" s="341">
        <v>4.1500000000000004</v>
      </c>
      <c r="G89" s="341">
        <v>3.55</v>
      </c>
      <c r="H89" s="341">
        <v>19.62</v>
      </c>
      <c r="I89" s="341">
        <v>18.84</v>
      </c>
      <c r="J89" s="341">
        <v>7.78</v>
      </c>
    </row>
    <row r="90" spans="4:10">
      <c r="D90" s="336"/>
      <c r="E90" s="337">
        <v>38960</v>
      </c>
      <c r="F90" s="341">
        <v>4.07</v>
      </c>
      <c r="G90" s="341">
        <v>3.59</v>
      </c>
      <c r="H90" s="341">
        <v>20.170000000000002</v>
      </c>
      <c r="I90" s="341">
        <v>19.02</v>
      </c>
      <c r="J90" s="341">
        <v>8.0399999999999991</v>
      </c>
    </row>
    <row r="91" spans="4:10">
      <c r="D91" s="336"/>
      <c r="E91" s="337">
        <v>38990</v>
      </c>
      <c r="F91" s="341">
        <v>3.96</v>
      </c>
      <c r="G91" s="341">
        <v>3.68</v>
      </c>
      <c r="H91" s="341">
        <v>18.600000000000001</v>
      </c>
      <c r="I91" s="341">
        <v>18.329999999999998</v>
      </c>
      <c r="J91" s="341">
        <v>7.48</v>
      </c>
    </row>
    <row r="92" spans="4:10">
      <c r="D92" s="336"/>
      <c r="E92" s="337">
        <v>39021</v>
      </c>
      <c r="F92" s="341">
        <v>4.08</v>
      </c>
      <c r="G92" s="341">
        <v>3.79</v>
      </c>
      <c r="H92" s="341">
        <v>19.59</v>
      </c>
      <c r="I92" s="341">
        <v>19</v>
      </c>
      <c r="J92" s="341">
        <v>8.09</v>
      </c>
    </row>
    <row r="93" spans="4:10">
      <c r="D93" s="336"/>
      <c r="E93" s="337">
        <v>39051</v>
      </c>
      <c r="F93" s="341">
        <v>4.34</v>
      </c>
      <c r="G93" s="341">
        <v>3.89</v>
      </c>
      <c r="H93" s="341">
        <v>18.5</v>
      </c>
      <c r="I93" s="341">
        <v>18.350000000000001</v>
      </c>
      <c r="J93" s="341">
        <v>7.14</v>
      </c>
    </row>
    <row r="94" spans="4:10">
      <c r="D94" s="336"/>
      <c r="E94" s="337">
        <v>39082</v>
      </c>
      <c r="F94" s="341">
        <v>4.38</v>
      </c>
      <c r="G94" s="341">
        <v>3.8</v>
      </c>
      <c r="H94" s="341">
        <v>18.600000000000001</v>
      </c>
      <c r="I94" s="341">
        <v>18.739999999999998</v>
      </c>
      <c r="J94" s="341">
        <v>7.13</v>
      </c>
    </row>
    <row r="95" spans="4:10">
      <c r="D95" s="336"/>
      <c r="E95" s="337">
        <v>39113</v>
      </c>
      <c r="F95" s="341">
        <v>4.3099999999999996</v>
      </c>
      <c r="G95" s="341">
        <v>3.91</v>
      </c>
      <c r="H95" s="341">
        <v>20.03</v>
      </c>
      <c r="I95" s="341">
        <v>18.34</v>
      </c>
      <c r="J95" s="341">
        <v>7.19</v>
      </c>
    </row>
    <row r="96" spans="4:10">
      <c r="D96" s="336"/>
      <c r="E96" s="337">
        <v>39141</v>
      </c>
      <c r="F96" s="341">
        <v>4.51</v>
      </c>
      <c r="G96" s="341">
        <v>3.89</v>
      </c>
      <c r="H96" s="341">
        <v>17.72</v>
      </c>
      <c r="I96" s="341">
        <v>18.829999999999998</v>
      </c>
      <c r="J96" s="341">
        <v>7.42</v>
      </c>
    </row>
    <row r="97" spans="4:10">
      <c r="D97" s="336"/>
      <c r="E97" s="337">
        <v>39172</v>
      </c>
      <c r="F97" s="341">
        <v>4.6399999999999997</v>
      </c>
      <c r="G97" s="341">
        <v>3.79</v>
      </c>
      <c r="H97" s="341">
        <v>20.07</v>
      </c>
      <c r="I97" s="341">
        <v>19.59</v>
      </c>
      <c r="J97" s="341">
        <v>8.1</v>
      </c>
    </row>
    <row r="98" spans="4:10">
      <c r="D98" s="336"/>
      <c r="E98" s="337">
        <v>39202</v>
      </c>
      <c r="F98" s="341">
        <v>4.7699999999999996</v>
      </c>
      <c r="G98" s="341">
        <v>3.7</v>
      </c>
      <c r="H98" s="341">
        <v>18.63</v>
      </c>
      <c r="I98" s="341">
        <v>18.64</v>
      </c>
      <c r="J98" s="341">
        <v>7.03</v>
      </c>
    </row>
    <row r="99" spans="4:10">
      <c r="D99" s="336"/>
      <c r="E99" s="337">
        <v>39233</v>
      </c>
      <c r="F99" s="341">
        <v>4.68</v>
      </c>
      <c r="G99" s="341">
        <v>3.68</v>
      </c>
      <c r="H99" s="341">
        <v>19.55</v>
      </c>
      <c r="I99" s="341">
        <v>19.149999999999999</v>
      </c>
      <c r="J99" s="341">
        <v>7.6</v>
      </c>
    </row>
    <row r="100" spans="4:10">
      <c r="D100" s="336"/>
      <c r="E100" s="337">
        <v>39263</v>
      </c>
      <c r="F100" s="341">
        <v>4.47</v>
      </c>
      <c r="G100" s="341">
        <v>3.67</v>
      </c>
      <c r="H100" s="341">
        <v>19.190000000000001</v>
      </c>
      <c r="I100" s="341">
        <v>18.89</v>
      </c>
      <c r="J100" s="341">
        <v>7.59</v>
      </c>
    </row>
    <row r="101" spans="4:10">
      <c r="D101" s="336"/>
      <c r="E101" s="337">
        <v>39294</v>
      </c>
      <c r="F101" s="341">
        <v>4.58</v>
      </c>
      <c r="G101" s="341">
        <v>3.77</v>
      </c>
      <c r="H101" s="341">
        <v>19.82</v>
      </c>
      <c r="I101" s="341">
        <v>19.670000000000002</v>
      </c>
      <c r="J101" s="341">
        <v>8.26</v>
      </c>
    </row>
    <row r="102" spans="4:10">
      <c r="D102" s="336"/>
      <c r="E102" s="337">
        <v>39325</v>
      </c>
      <c r="F102" s="341">
        <v>4.6100000000000003</v>
      </c>
      <c r="G102" s="341">
        <v>3.83</v>
      </c>
      <c r="H102" s="341">
        <v>20.07</v>
      </c>
      <c r="I102" s="341">
        <v>19.809999999999999</v>
      </c>
      <c r="J102" s="341">
        <v>8.17</v>
      </c>
    </row>
    <row r="103" spans="4:10">
      <c r="D103" s="336"/>
      <c r="E103" s="337">
        <v>39326</v>
      </c>
      <c r="F103" s="341">
        <v>4.58</v>
      </c>
      <c r="G103" s="341">
        <v>4.07</v>
      </c>
      <c r="H103" s="341">
        <v>17.84</v>
      </c>
      <c r="I103" s="341">
        <v>19.28</v>
      </c>
      <c r="J103" s="341">
        <v>7.43</v>
      </c>
    </row>
    <row r="104" spans="4:10">
      <c r="D104" s="336"/>
      <c r="E104" s="337">
        <v>39356</v>
      </c>
      <c r="F104" s="341">
        <v>4.8735020651859751</v>
      </c>
      <c r="G104" s="341">
        <v>4.1718221163689693</v>
      </c>
      <c r="H104" s="341">
        <v>19.069422542211324</v>
      </c>
      <c r="I104" s="341">
        <v>19.956028227626174</v>
      </c>
      <c r="J104" s="341">
        <v>8.3312771220642396</v>
      </c>
    </row>
    <row r="105" spans="4:10">
      <c r="D105" s="336"/>
      <c r="E105" s="337">
        <v>39387</v>
      </c>
      <c r="F105" s="341">
        <v>4.9676173988501491</v>
      </c>
      <c r="G105" s="341">
        <v>4.2791513966477916</v>
      </c>
      <c r="H105" s="341">
        <v>17.9426313598278</v>
      </c>
      <c r="I105" s="341">
        <v>20.132625388201991</v>
      </c>
      <c r="J105" s="341">
        <v>8.7021280007139961</v>
      </c>
    </row>
    <row r="106" spans="4:10">
      <c r="D106" s="336"/>
      <c r="E106" s="337">
        <v>39417</v>
      </c>
      <c r="F106" s="341">
        <v>5.1049848860385625</v>
      </c>
      <c r="G106" s="341">
        <v>4.3261396086945965</v>
      </c>
      <c r="H106" s="341">
        <v>17.892800741385326</v>
      </c>
      <c r="I106" s="341">
        <v>19.938734288925072</v>
      </c>
      <c r="J106" s="341">
        <v>8.0557930304865799</v>
      </c>
    </row>
    <row r="107" spans="4:10">
      <c r="D107" s="336"/>
      <c r="E107" s="337">
        <v>39448</v>
      </c>
      <c r="F107" s="341">
        <v>5.4791021285753114</v>
      </c>
      <c r="G107" s="341">
        <v>4.5119169400577874</v>
      </c>
      <c r="H107" s="341">
        <v>19.057575198259869</v>
      </c>
      <c r="I107" s="341">
        <v>18.542748891068943</v>
      </c>
      <c r="J107" s="341">
        <v>6.9445755023709506</v>
      </c>
    </row>
    <row r="108" spans="4:10">
      <c r="D108" s="336"/>
      <c r="E108" s="337">
        <v>39479</v>
      </c>
      <c r="F108" s="341">
        <v>5.5890073349187066</v>
      </c>
      <c r="G108" s="341">
        <v>4.5312355613946602</v>
      </c>
      <c r="H108" s="341">
        <v>17.273313705921407</v>
      </c>
      <c r="I108" s="341">
        <v>18.950767052278159</v>
      </c>
      <c r="J108" s="341">
        <v>8.122297000839195</v>
      </c>
    </row>
    <row r="109" spans="4:10">
      <c r="D109" s="336"/>
      <c r="E109" s="337">
        <v>39508</v>
      </c>
      <c r="F109" s="341">
        <v>6.0548122228536441</v>
      </c>
      <c r="G109" s="341">
        <v>4.5655302803513163</v>
      </c>
      <c r="H109" s="341">
        <v>17.962852109662148</v>
      </c>
      <c r="I109" s="341">
        <v>18.830593778812538</v>
      </c>
      <c r="J109" s="341">
        <v>7.8730295975872124</v>
      </c>
    </row>
    <row r="110" spans="4:10">
      <c r="D110" s="336"/>
      <c r="E110" s="337">
        <v>39539</v>
      </c>
      <c r="F110" s="341">
        <v>6.2671459470497632</v>
      </c>
      <c r="G110" s="341">
        <v>4.497419904031605</v>
      </c>
      <c r="H110" s="341">
        <v>17.494016088184484</v>
      </c>
      <c r="I110" s="341">
        <v>18.142944666185645</v>
      </c>
      <c r="J110" s="341">
        <v>7.1041053646884871</v>
      </c>
    </row>
    <row r="111" spans="4:10">
      <c r="D111" s="336"/>
      <c r="E111" s="337">
        <v>39569</v>
      </c>
      <c r="F111" s="341">
        <v>6.4080744992520131</v>
      </c>
      <c r="G111" s="341">
        <v>4.4701432868613216</v>
      </c>
      <c r="H111" s="341">
        <v>18.596979675693824</v>
      </c>
      <c r="I111" s="341">
        <v>18.15664516776177</v>
      </c>
      <c r="J111" s="341">
        <v>7.087419978222866</v>
      </c>
    </row>
    <row r="112" spans="4:10">
      <c r="D112" s="336"/>
      <c r="E112" s="337">
        <v>39600</v>
      </c>
      <c r="F112" s="341">
        <v>6.4575670941871248</v>
      </c>
      <c r="G112" s="341">
        <v>4.4714300451907452</v>
      </c>
      <c r="H112" s="341">
        <v>17.92326026814894</v>
      </c>
      <c r="I112" s="341">
        <v>17.968527757715616</v>
      </c>
      <c r="J112" s="341">
        <v>6.8649108391036711</v>
      </c>
    </row>
    <row r="113" spans="4:10">
      <c r="D113" s="336"/>
      <c r="E113" s="337">
        <v>39630</v>
      </c>
      <c r="F113" s="341">
        <v>6.3593754101427429</v>
      </c>
      <c r="G113" s="341">
        <v>4.5178000946381136</v>
      </c>
      <c r="H113" s="341">
        <v>18.214710111561242</v>
      </c>
      <c r="I113" s="341">
        <v>17.604887791539749</v>
      </c>
      <c r="J113" s="341">
        <v>6.6895552113217027</v>
      </c>
    </row>
    <row r="114" spans="4:10">
      <c r="D114" s="336"/>
      <c r="E114" s="337">
        <v>39661</v>
      </c>
      <c r="F114" s="341">
        <v>6.8157824402225566</v>
      </c>
      <c r="G114" s="341">
        <v>4.5966964757919815</v>
      </c>
      <c r="H114" s="341">
        <v>17.397407869214945</v>
      </c>
      <c r="I114" s="341">
        <v>17.62718844218298</v>
      </c>
      <c r="J114" s="341">
        <v>6.1227633945902804</v>
      </c>
    </row>
    <row r="115" spans="4:10">
      <c r="D115" s="336"/>
      <c r="E115" s="337">
        <v>39692</v>
      </c>
      <c r="F115" s="341">
        <v>6.6304715131624157</v>
      </c>
      <c r="G115" s="341">
        <v>4.7774212809499721</v>
      </c>
      <c r="H115" s="341">
        <v>17.00113333296186</v>
      </c>
      <c r="I115" s="341">
        <v>17.617364590566133</v>
      </c>
      <c r="J115" s="341">
        <v>6.2867967824661282</v>
      </c>
    </row>
    <row r="116" spans="4:10">
      <c r="D116" s="336"/>
      <c r="E116" s="337">
        <v>39722</v>
      </c>
      <c r="F116" s="341">
        <v>6.7536582424055593</v>
      </c>
      <c r="G116" s="341">
        <v>4.9580843441164539</v>
      </c>
      <c r="H116" s="341">
        <v>17.465200390563236</v>
      </c>
      <c r="I116" s="341">
        <v>17.553109242660252</v>
      </c>
      <c r="J116" s="341">
        <v>4.0514496520030345</v>
      </c>
    </row>
    <row r="117" spans="4:10">
      <c r="D117" s="336"/>
      <c r="E117" s="337">
        <v>39753</v>
      </c>
      <c r="F117" s="341">
        <v>7.0685053429113669</v>
      </c>
      <c r="G117" s="341">
        <v>5.2525379461780277</v>
      </c>
      <c r="H117" s="341">
        <v>15.080663355749429</v>
      </c>
      <c r="I117" s="341">
        <v>17.113237731749358</v>
      </c>
      <c r="J117" s="341">
        <v>5.9223499006132947</v>
      </c>
    </row>
    <row r="118" spans="4:10">
      <c r="D118" s="336"/>
      <c r="E118" s="337">
        <v>39783</v>
      </c>
      <c r="F118" s="341">
        <v>7.7294460721359419</v>
      </c>
      <c r="G118" s="341">
        <v>5.5505480768987603</v>
      </c>
      <c r="H118" s="341">
        <v>16.542847459989122</v>
      </c>
      <c r="I118" s="341">
        <v>17.583454489029961</v>
      </c>
      <c r="J118" s="341">
        <v>6.2231015168339745</v>
      </c>
    </row>
    <row r="119" spans="4:10">
      <c r="D119" s="336"/>
      <c r="E119" s="337">
        <v>39814</v>
      </c>
      <c r="F119" s="341">
        <v>7.741896751738822</v>
      </c>
      <c r="G119" s="341">
        <v>5.9382251896854479</v>
      </c>
      <c r="H119" s="341">
        <v>16.394642634540237</v>
      </c>
      <c r="I119" s="341">
        <v>16.58164847265866</v>
      </c>
      <c r="J119" s="341">
        <v>5.8088349301278575</v>
      </c>
    </row>
    <row r="120" spans="4:10">
      <c r="D120" s="336"/>
      <c r="E120" s="337">
        <v>39845</v>
      </c>
      <c r="F120" s="341">
        <v>8.8191354963759601</v>
      </c>
      <c r="G120" s="341">
        <v>6.1398941520900348</v>
      </c>
      <c r="H120" s="341">
        <v>15.162666450866777</v>
      </c>
      <c r="I120" s="341">
        <v>17.485301748946117</v>
      </c>
      <c r="J120" s="341">
        <v>5.6161028227137351</v>
      </c>
    </row>
    <row r="121" spans="4:10">
      <c r="D121" s="336"/>
      <c r="E121" s="337">
        <v>39873</v>
      </c>
      <c r="F121" s="341">
        <v>9.2970410595295263</v>
      </c>
      <c r="G121" s="341">
        <v>6.402985461817237</v>
      </c>
      <c r="H121" s="341">
        <v>16.458944703121752</v>
      </c>
      <c r="I121" s="341">
        <v>18.25426748081939</v>
      </c>
      <c r="J121" s="341">
        <v>5.8335442534105164</v>
      </c>
    </row>
    <row r="122" spans="4:10">
      <c r="D122" s="336"/>
      <c r="E122" s="337">
        <v>39904</v>
      </c>
      <c r="F122" s="341">
        <v>9.9741288738342533</v>
      </c>
      <c r="G122" s="341">
        <v>6.3364602298150245</v>
      </c>
      <c r="H122" s="341">
        <v>16.177018097882961</v>
      </c>
      <c r="I122" s="341">
        <v>17.53506268651596</v>
      </c>
      <c r="J122" s="341">
        <v>4.4510012925784457</v>
      </c>
    </row>
    <row r="123" spans="4:10">
      <c r="D123" s="336"/>
      <c r="E123" s="337">
        <v>39934</v>
      </c>
      <c r="F123" s="341">
        <v>10.618699299428354</v>
      </c>
      <c r="G123" s="341">
        <v>5.9695305307860966</v>
      </c>
      <c r="H123" s="341">
        <v>16.008476710394916</v>
      </c>
      <c r="I123" s="341">
        <v>18.020994416357425</v>
      </c>
      <c r="J123" s="341">
        <v>4.418272130816681</v>
      </c>
    </row>
    <row r="124" spans="4:10">
      <c r="D124" s="336"/>
      <c r="E124" s="337">
        <v>39965</v>
      </c>
      <c r="F124" s="341">
        <v>10.764151116218251</v>
      </c>
      <c r="G124" s="341">
        <v>5.8138512001776892</v>
      </c>
      <c r="H124" s="341">
        <v>16.530516241630021</v>
      </c>
      <c r="I124" s="341">
        <v>18.518331428837207</v>
      </c>
      <c r="J124" s="341">
        <v>4.82832102280602</v>
      </c>
    </row>
    <row r="125" spans="4:10">
      <c r="D125" s="336"/>
      <c r="E125" s="337">
        <v>39995</v>
      </c>
      <c r="F125" s="341">
        <v>10.537139933242353</v>
      </c>
      <c r="G125" s="341">
        <v>5.766472095514005</v>
      </c>
      <c r="H125" s="341">
        <v>17.42134887146111</v>
      </c>
      <c r="I125" s="341">
        <v>19.985798507280137</v>
      </c>
      <c r="J125" s="341">
        <v>6.5702635350954068</v>
      </c>
    </row>
    <row r="126" spans="4:10">
      <c r="D126" s="336"/>
      <c r="E126" s="337">
        <v>40026</v>
      </c>
      <c r="F126" s="341">
        <v>11.50136840370191</v>
      </c>
      <c r="G126" s="341">
        <v>5.7892050619473387</v>
      </c>
      <c r="H126" s="341">
        <v>16.90479343020796</v>
      </c>
      <c r="I126" s="341">
        <v>20.523436119751373</v>
      </c>
      <c r="J126" s="341">
        <v>6.1348736965665323</v>
      </c>
    </row>
    <row r="127" spans="4:10">
      <c r="D127" s="336"/>
      <c r="E127" s="337">
        <v>40057</v>
      </c>
      <c r="F127" s="341">
        <v>10.716635392728646</v>
      </c>
      <c r="G127" s="341">
        <v>5.9689696225321676</v>
      </c>
      <c r="H127" s="341">
        <v>16.762614630037252</v>
      </c>
      <c r="I127" s="341">
        <v>20.391115122659254</v>
      </c>
      <c r="J127" s="341">
        <v>6.8082015182139477</v>
      </c>
    </row>
    <row r="128" spans="4:10">
      <c r="D128" s="336"/>
      <c r="E128" s="337">
        <v>40087</v>
      </c>
      <c r="F128" s="341">
        <v>10.037231701673127</v>
      </c>
      <c r="G128" s="341">
        <v>6.2454731767735598</v>
      </c>
      <c r="H128" s="341">
        <v>17.310260763837523</v>
      </c>
      <c r="I128" s="341">
        <v>21.252505985082948</v>
      </c>
      <c r="J128" s="341">
        <v>8.4956909932937261</v>
      </c>
    </row>
    <row r="129" spans="4:10">
      <c r="D129" s="336"/>
      <c r="E129" s="337">
        <v>40118</v>
      </c>
      <c r="F129" s="341">
        <v>10.563084884880034</v>
      </c>
      <c r="G129" s="341">
        <v>6.2149545091284724</v>
      </c>
      <c r="H129" s="341">
        <v>16.423244898490275</v>
      </c>
      <c r="I129" s="341">
        <v>21.148833330912357</v>
      </c>
      <c r="J129" s="341">
        <v>7.761376584876861</v>
      </c>
    </row>
    <row r="130" spans="4:10">
      <c r="D130" s="336"/>
      <c r="E130" s="337">
        <v>40148</v>
      </c>
      <c r="F130" s="341">
        <v>10.315136922349904</v>
      </c>
      <c r="G130" s="341">
        <v>6.092555085457577</v>
      </c>
      <c r="H130" s="341">
        <v>18.029490765905603</v>
      </c>
      <c r="I130" s="341">
        <v>22.038851491834428</v>
      </c>
      <c r="J130" s="341">
        <v>8.9340816976111608</v>
      </c>
    </row>
    <row r="131" spans="4:10">
      <c r="D131" s="336"/>
      <c r="E131" s="337">
        <v>40179</v>
      </c>
      <c r="F131" s="341">
        <v>11.071429570222628</v>
      </c>
      <c r="G131" s="341">
        <v>5.9761893345016981</v>
      </c>
      <c r="H131" s="341">
        <v>17.527242297005095</v>
      </c>
      <c r="I131" s="341">
        <v>21.290151390471323</v>
      </c>
      <c r="J131" s="341">
        <v>7.4447587284101742</v>
      </c>
    </row>
    <row r="132" spans="4:10">
      <c r="D132" s="336"/>
      <c r="E132" s="337">
        <v>40210</v>
      </c>
      <c r="F132" s="341">
        <v>11.084529367152433</v>
      </c>
      <c r="G132" s="341">
        <v>5.9128646825933355</v>
      </c>
      <c r="H132" s="341">
        <v>16.866259294876798</v>
      </c>
      <c r="I132" s="341">
        <v>22.304455334943793</v>
      </c>
      <c r="J132" s="341">
        <v>8.3896533717986888</v>
      </c>
    </row>
    <row r="133" spans="4:10">
      <c r="D133" s="336"/>
      <c r="E133" s="337">
        <v>40238</v>
      </c>
      <c r="F133" s="341">
        <v>11.21</v>
      </c>
      <c r="G133" s="341">
        <v>5.79</v>
      </c>
      <c r="H133" s="341">
        <v>18.21</v>
      </c>
      <c r="I133" s="341">
        <v>23.54</v>
      </c>
      <c r="J133" s="341">
        <v>9.58</v>
      </c>
    </row>
    <row r="134" spans="4:10">
      <c r="D134" s="336"/>
      <c r="E134" s="337">
        <v>40269</v>
      </c>
      <c r="F134" s="341">
        <v>10.908958177363649</v>
      </c>
      <c r="G134" s="341">
        <v>5.5416564859860866</v>
      </c>
      <c r="H134" s="341">
        <v>18.228721793234783</v>
      </c>
      <c r="I134" s="341">
        <v>22.394424553541409</v>
      </c>
      <c r="J134" s="341">
        <v>8.7242379458472268</v>
      </c>
    </row>
    <row r="135" spans="4:10">
      <c r="D135" s="336"/>
      <c r="E135" s="337">
        <v>40299</v>
      </c>
      <c r="F135" s="341">
        <v>10.71372780263995</v>
      </c>
      <c r="G135" s="341">
        <v>5.2597670265722103</v>
      </c>
      <c r="H135" s="341">
        <v>18.594789965780731</v>
      </c>
      <c r="I135" s="341">
        <v>22.886951187374496</v>
      </c>
      <c r="J135" s="341">
        <v>9.3235560010913225</v>
      </c>
    </row>
    <row r="136" spans="4:10">
      <c r="D136" s="336"/>
      <c r="E136" s="337">
        <v>40330</v>
      </c>
      <c r="F136" s="341">
        <v>10.277587493317283</v>
      </c>
      <c r="G136" s="341">
        <v>5.0775051040153709</v>
      </c>
      <c r="H136" s="341">
        <v>19.16452254819928</v>
      </c>
      <c r="I136" s="341">
        <v>23.017431336163153</v>
      </c>
      <c r="J136" s="341">
        <v>9.870561067800125</v>
      </c>
    </row>
    <row r="137" spans="4:10">
      <c r="D137" s="336"/>
      <c r="E137" s="337">
        <v>40360</v>
      </c>
      <c r="F137" s="341">
        <v>9.4545731465148748</v>
      </c>
      <c r="G137" s="341">
        <v>4.9278487403558637</v>
      </c>
      <c r="H137" s="341">
        <v>19.574215550301574</v>
      </c>
      <c r="I137" s="341">
        <v>22.622324382763942</v>
      </c>
      <c r="J137" s="341">
        <v>10.290600281834392</v>
      </c>
    </row>
    <row r="138" spans="4:10">
      <c r="D138" s="336"/>
      <c r="E138" s="337">
        <v>40391</v>
      </c>
      <c r="F138" s="341">
        <v>10.02937939105095</v>
      </c>
      <c r="G138" s="341">
        <v>4.7026447015515815</v>
      </c>
      <c r="H138" s="341">
        <v>19.482249337234368</v>
      </c>
      <c r="I138" s="341">
        <v>22.835453925780591</v>
      </c>
      <c r="J138" s="341">
        <v>9.9654809904579338</v>
      </c>
    </row>
    <row r="139" spans="4:10">
      <c r="D139" s="336"/>
      <c r="E139" s="337">
        <v>40422</v>
      </c>
      <c r="F139" s="341">
        <v>8.9038991955187825</v>
      </c>
      <c r="G139" s="341">
        <v>4.6482427498666015</v>
      </c>
      <c r="H139" s="341">
        <v>19.569194532666604</v>
      </c>
      <c r="I139" s="341">
        <v>22.076385823171336</v>
      </c>
      <c r="J139" s="341">
        <v>10.375044605420701</v>
      </c>
    </row>
    <row r="140" spans="4:10">
      <c r="D140" s="336"/>
      <c r="E140" s="337">
        <v>40452</v>
      </c>
      <c r="F140" s="341">
        <v>8.7850385262717445</v>
      </c>
      <c r="G140" s="341">
        <v>4.5126199134753353</v>
      </c>
      <c r="H140" s="341">
        <v>19.251830336343595</v>
      </c>
      <c r="I140" s="341">
        <v>21.663241067315827</v>
      </c>
      <c r="J140" s="341">
        <v>10.0993831847706</v>
      </c>
    </row>
    <row r="141" spans="4:10">
      <c r="D141" s="336"/>
      <c r="E141" s="337">
        <v>40483</v>
      </c>
      <c r="F141" s="341">
        <v>8.5818132493836785</v>
      </c>
      <c r="G141" s="341">
        <v>4.3836767767198594</v>
      </c>
      <c r="H141" s="341">
        <v>19.239438968000393</v>
      </c>
      <c r="I141" s="341">
        <v>21.735653972778753</v>
      </c>
      <c r="J141" s="341">
        <v>10.3241680229845</v>
      </c>
    </row>
    <row r="142" spans="4:10">
      <c r="D142" s="336"/>
      <c r="E142" s="337">
        <v>40513</v>
      </c>
      <c r="F142" s="341">
        <v>8.0318667163897874</v>
      </c>
      <c r="G142" s="341">
        <v>4.1739144854168373</v>
      </c>
      <c r="H142" s="341">
        <v>20.642571566195993</v>
      </c>
      <c r="I142" s="341">
        <v>21.75332525628512</v>
      </c>
      <c r="J142" s="341">
        <v>10.824258253298485</v>
      </c>
    </row>
    <row r="143" spans="4:10">
      <c r="D143" s="336"/>
      <c r="E143" s="337">
        <v>40544</v>
      </c>
      <c r="F143" s="341">
        <v>7.4488496349523654</v>
      </c>
      <c r="G143" s="341">
        <v>4.1017652301230507</v>
      </c>
      <c r="H143" s="341">
        <v>20.420917391085023</v>
      </c>
      <c r="I143" s="341">
        <v>20.517540477984685</v>
      </c>
      <c r="J143" s="341">
        <v>10.108509766287066</v>
      </c>
    </row>
    <row r="144" spans="4:10">
      <c r="D144" s="336"/>
      <c r="E144" s="337">
        <v>40575</v>
      </c>
      <c r="F144" s="341">
        <v>7.556994808766281</v>
      </c>
      <c r="G144" s="341">
        <v>4.0241579722653684</v>
      </c>
      <c r="H144" s="341">
        <v>19.208373826838706</v>
      </c>
      <c r="I144" s="341">
        <v>21.308659729916773</v>
      </c>
      <c r="J144" s="341">
        <v>10.747442384406844</v>
      </c>
    </row>
    <row r="145" spans="4:10">
      <c r="D145" s="336"/>
      <c r="E145" s="337">
        <v>40603</v>
      </c>
      <c r="F145" s="341">
        <v>7.3472389707560826</v>
      </c>
      <c r="G145" s="341">
        <v>3.7886380306128542</v>
      </c>
      <c r="H145" s="341">
        <v>21.769261591103305</v>
      </c>
      <c r="I145" s="341">
        <v>21.697081441449733</v>
      </c>
      <c r="J145" s="341">
        <v>11.510069589921704</v>
      </c>
    </row>
    <row r="146" spans="4:10">
      <c r="D146" s="336"/>
      <c r="E146" s="337">
        <v>40634</v>
      </c>
      <c r="F146" s="341">
        <v>7.1575639889094651</v>
      </c>
      <c r="G146" s="341">
        <v>3.5348590275965028</v>
      </c>
      <c r="H146" s="341">
        <v>20.023907043873887</v>
      </c>
      <c r="I146" s="341">
        <v>20.128698004929785</v>
      </c>
      <c r="J146" s="341">
        <v>10.178321599346798</v>
      </c>
    </row>
    <row r="147" spans="4:10">
      <c r="D147" s="336"/>
      <c r="E147" s="337">
        <v>40664</v>
      </c>
      <c r="F147" s="341">
        <v>6.9534077048935874</v>
      </c>
      <c r="G147" s="341">
        <v>3.29925105848793</v>
      </c>
      <c r="H147" s="341">
        <v>21.568552239890483</v>
      </c>
      <c r="I147" s="341">
        <v>20.749279856915319</v>
      </c>
      <c r="J147" s="341">
        <v>11.065106900635131</v>
      </c>
    </row>
    <row r="148" spans="4:10">
      <c r="D148" s="336"/>
      <c r="E148" s="337">
        <v>40695</v>
      </c>
      <c r="F148" s="341">
        <v>6.0382427475648717</v>
      </c>
      <c r="G148" s="341">
        <v>3.1939765052890716</v>
      </c>
      <c r="H148" s="341">
        <v>21.902182337191039</v>
      </c>
      <c r="I148" s="341">
        <v>20.179055724723224</v>
      </c>
      <c r="J148" s="341">
        <v>11.431576356206381</v>
      </c>
    </row>
    <row r="149" spans="4:10">
      <c r="D149" s="336"/>
      <c r="E149" s="337">
        <v>40725</v>
      </c>
      <c r="F149" s="341">
        <v>6.087898837349937</v>
      </c>
      <c r="G149" s="341">
        <v>3.0938167386691116</v>
      </c>
      <c r="H149" s="341">
        <v>21.275341940569408</v>
      </c>
      <c r="I149" s="341">
        <v>19.968870911592848</v>
      </c>
      <c r="J149" s="341">
        <v>11.18426932053919</v>
      </c>
    </row>
    <row r="150" spans="4:10">
      <c r="D150" s="336"/>
      <c r="E150" s="337">
        <v>40756</v>
      </c>
      <c r="F150" s="341">
        <v>6.0169402023444372</v>
      </c>
      <c r="G150" s="341">
        <v>3.0386528241356263</v>
      </c>
      <c r="H150" s="341">
        <v>21.914820018505733</v>
      </c>
      <c r="I150" s="341">
        <v>20.032558016858577</v>
      </c>
      <c r="J150" s="341">
        <v>11.293885249033357</v>
      </c>
    </row>
    <row r="151" spans="4:10">
      <c r="D151" s="336"/>
      <c r="E151" s="337">
        <v>40787</v>
      </c>
      <c r="F151" s="341">
        <v>5.2720040661057475</v>
      </c>
      <c r="G151" s="341">
        <v>3.0449350149909296</v>
      </c>
      <c r="H151" s="341">
        <v>21.288321894592908</v>
      </c>
      <c r="I151" s="341">
        <v>19.2129250594826</v>
      </c>
      <c r="J151" s="341">
        <v>11.194835600384751</v>
      </c>
    </row>
    <row r="152" spans="4:10">
      <c r="D152" s="336"/>
      <c r="E152" s="337">
        <v>40817</v>
      </c>
      <c r="F152" s="341">
        <v>5.2117168018772473</v>
      </c>
      <c r="G152" s="341">
        <v>3.0350382323367691</v>
      </c>
      <c r="H152" s="341">
        <v>20.906117896880144</v>
      </c>
      <c r="I152" s="341">
        <v>19.290978192856986</v>
      </c>
      <c r="J152" s="341">
        <v>11.300159124170309</v>
      </c>
    </row>
    <row r="153" spans="4:10">
      <c r="D153" s="336"/>
      <c r="E153" s="337">
        <v>40848</v>
      </c>
      <c r="F153" s="341">
        <v>5.3800766365813653</v>
      </c>
      <c r="G153" s="341">
        <v>3.0304921634038817</v>
      </c>
      <c r="H153" s="341">
        <v>20.55878619461749</v>
      </c>
      <c r="I153" s="341">
        <v>19.208026598588468</v>
      </c>
      <c r="J153" s="341">
        <v>11.029257170461214</v>
      </c>
    </row>
    <row r="154" spans="4:10">
      <c r="D154" s="336"/>
      <c r="E154" s="337">
        <v>40878</v>
      </c>
      <c r="F154" s="341">
        <v>5.0412765185283224</v>
      </c>
      <c r="G154" s="341">
        <v>2.91016823374372</v>
      </c>
      <c r="H154" s="341">
        <v>21.577318994170692</v>
      </c>
      <c r="I154" s="341">
        <v>19.130548089565288</v>
      </c>
      <c r="J154" s="341">
        <v>11.298664704712037</v>
      </c>
    </row>
    <row r="155" spans="4:10">
      <c r="D155" s="336"/>
      <c r="E155" s="337">
        <v>40909</v>
      </c>
      <c r="F155" s="341">
        <v>4.9774837693987886</v>
      </c>
      <c r="G155" s="341">
        <v>2.9262971563300888</v>
      </c>
      <c r="H155" s="341">
        <v>22.082716103014661</v>
      </c>
      <c r="I155" s="341">
        <v>17.899373116641446</v>
      </c>
      <c r="J155" s="341">
        <v>10.08382368810612</v>
      </c>
    </row>
    <row r="156" spans="4:10">
      <c r="D156" s="336"/>
      <c r="E156" s="337">
        <v>40940</v>
      </c>
      <c r="F156" s="341">
        <v>4.9677358530686293</v>
      </c>
      <c r="G156" s="341">
        <v>2.8597052657824071</v>
      </c>
      <c r="H156" s="341">
        <v>20.927516632047769</v>
      </c>
      <c r="I156" s="341">
        <v>18.483961321137063</v>
      </c>
      <c r="J156" s="341">
        <v>10.72056521004777</v>
      </c>
    </row>
    <row r="157" spans="4:10">
      <c r="D157" s="336"/>
      <c r="E157" s="337">
        <v>40969</v>
      </c>
      <c r="F157" s="341">
        <v>4.9400000000000004</v>
      </c>
      <c r="G157" s="341">
        <v>2.73</v>
      </c>
      <c r="H157" s="341">
        <v>22.11</v>
      </c>
      <c r="I157" s="341">
        <v>18.79</v>
      </c>
      <c r="J157" s="341">
        <v>11.08</v>
      </c>
    </row>
    <row r="158" spans="4:10">
      <c r="D158" s="336"/>
      <c r="E158" s="337">
        <v>41000</v>
      </c>
      <c r="F158" s="341">
        <v>5.21</v>
      </c>
      <c r="G158" s="341">
        <v>2.59</v>
      </c>
      <c r="H158" s="341">
        <v>21.49</v>
      </c>
      <c r="I158" s="341">
        <v>18.559999999999999</v>
      </c>
      <c r="J158" s="341">
        <v>10.55</v>
      </c>
    </row>
    <row r="159" spans="4:10">
      <c r="D159" s="336"/>
      <c r="E159" s="337">
        <v>41030</v>
      </c>
      <c r="F159" s="341">
        <v>4.9000000000000004</v>
      </c>
      <c r="G159" s="341">
        <v>2.4700000000000002</v>
      </c>
      <c r="H159" s="341">
        <v>22.47</v>
      </c>
      <c r="I159" s="341">
        <v>18.61</v>
      </c>
      <c r="J159" s="341">
        <v>10.95</v>
      </c>
    </row>
    <row r="160" spans="4:10">
      <c r="D160" s="336"/>
      <c r="E160" s="337">
        <v>41061</v>
      </c>
      <c r="F160" s="341">
        <v>4.2699999999999996</v>
      </c>
      <c r="G160" s="341">
        <v>2.4</v>
      </c>
      <c r="H160" s="341">
        <v>22.01</v>
      </c>
      <c r="I160" s="341">
        <v>18.29</v>
      </c>
      <c r="J160" s="341">
        <v>11.25</v>
      </c>
    </row>
    <row r="161" spans="4:10">
      <c r="D161" s="336"/>
      <c r="E161" s="337">
        <v>41091</v>
      </c>
      <c r="F161" s="341">
        <v>4.5599999999999996</v>
      </c>
      <c r="G161" s="341">
        <v>2.36</v>
      </c>
      <c r="H161" s="341">
        <v>22.47</v>
      </c>
      <c r="I161" s="341">
        <v>18.489999999999998</v>
      </c>
      <c r="J161" s="341">
        <v>11.12</v>
      </c>
    </row>
    <row r="162" spans="4:10">
      <c r="D162" s="336"/>
      <c r="E162" s="337">
        <v>41122</v>
      </c>
      <c r="F162" s="341">
        <v>4.1853604981719643</v>
      </c>
      <c r="G162" s="341">
        <v>2.3249677969396267</v>
      </c>
      <c r="H162" s="341">
        <v>22.709535338752474</v>
      </c>
      <c r="I162" s="341">
        <v>18.41018922964658</v>
      </c>
      <c r="J162" s="341">
        <v>11.425640393987891</v>
      </c>
    </row>
    <row r="163" spans="4:10">
      <c r="D163" s="336"/>
      <c r="E163" s="337">
        <v>41153</v>
      </c>
      <c r="F163" s="341">
        <v>4.1105609572199739</v>
      </c>
      <c r="G163" s="341">
        <v>2.391000487327501</v>
      </c>
      <c r="H163" s="341">
        <v>21.043857298988829</v>
      </c>
      <c r="I163" s="341">
        <v>18.380252711747289</v>
      </c>
      <c r="J163" s="341">
        <v>11.424085602965329</v>
      </c>
    </row>
    <row r="164" spans="4:10">
      <c r="D164" s="336"/>
      <c r="E164" s="337">
        <v>41183</v>
      </c>
      <c r="F164" s="341">
        <v>4.0695040443602366</v>
      </c>
      <c r="G164" s="341">
        <v>2.3740537787944334</v>
      </c>
      <c r="H164" s="341">
        <v>22.375902336540683</v>
      </c>
      <c r="I164" s="341">
        <v>18.648696046553091</v>
      </c>
      <c r="J164" s="341">
        <v>11.802043094527495</v>
      </c>
    </row>
    <row r="165" spans="4:10">
      <c r="D165" s="336"/>
      <c r="E165" s="337">
        <v>41214</v>
      </c>
      <c r="F165" s="341">
        <v>3.904763083218286</v>
      </c>
      <c r="G165" s="341">
        <v>2.3697893500232312</v>
      </c>
      <c r="H165" s="341">
        <v>21.851839286711769</v>
      </c>
      <c r="I165" s="341">
        <v>18.414411814832899</v>
      </c>
      <c r="J165" s="341">
        <v>11.751534674076673</v>
      </c>
    </row>
    <row r="166" spans="4:10">
      <c r="D166" s="336"/>
      <c r="E166" s="337">
        <v>41244</v>
      </c>
      <c r="F166" s="341">
        <v>4.10871643477675</v>
      </c>
      <c r="G166" s="341">
        <v>2.2777632664221055</v>
      </c>
      <c r="H166" s="341">
        <v>22.604684513908307</v>
      </c>
      <c r="I166" s="341">
        <v>18.846241451446993</v>
      </c>
      <c r="J166" s="341">
        <v>11.890456653814326</v>
      </c>
    </row>
    <row r="167" spans="4:10">
      <c r="D167" s="336"/>
      <c r="E167" s="337">
        <v>41275</v>
      </c>
      <c r="F167" s="341">
        <v>3.8835906300697216</v>
      </c>
      <c r="G167" s="341">
        <v>2.3209818641008684</v>
      </c>
      <c r="H167" s="341">
        <v>24.005232502926763</v>
      </c>
      <c r="I167" s="341">
        <v>17.935582334238962</v>
      </c>
      <c r="J167" s="341">
        <v>11.236503961148125</v>
      </c>
    </row>
    <row r="168" spans="4:10">
      <c r="D168" s="336"/>
      <c r="E168" s="337">
        <v>41306</v>
      </c>
      <c r="F168" s="341">
        <v>3.9276506390371573</v>
      </c>
      <c r="G168" s="341">
        <v>2.293792418698787</v>
      </c>
      <c r="H168" s="341">
        <v>21.303542445074438</v>
      </c>
      <c r="I168" s="341">
        <v>18.232699056336383</v>
      </c>
      <c r="J168" s="341">
        <v>11.437317273842854</v>
      </c>
    </row>
    <row r="169" spans="4:10">
      <c r="D169" s="336"/>
      <c r="E169" s="337">
        <v>41334</v>
      </c>
      <c r="F169" s="341">
        <v>3.9622280022021958</v>
      </c>
      <c r="G169" s="341">
        <v>2.1895735969214236</v>
      </c>
      <c r="H169" s="341">
        <v>23.210830323854466</v>
      </c>
      <c r="I169" s="341">
        <v>19.161022277315489</v>
      </c>
      <c r="J169" s="341">
        <v>12.3692116308438</v>
      </c>
    </row>
    <row r="170" spans="4:10">
      <c r="D170" s="336"/>
      <c r="E170" s="337">
        <v>41365</v>
      </c>
      <c r="F170" s="341">
        <v>3.9562346038006462</v>
      </c>
      <c r="G170" s="341">
        <v>2.0746772258512785</v>
      </c>
      <c r="H170" s="341">
        <v>22.827213308657242</v>
      </c>
      <c r="I170" s="341">
        <v>18.596094197090192</v>
      </c>
      <c r="J170" s="341">
        <v>11.819481074093822</v>
      </c>
    </row>
    <row r="171" spans="4:10">
      <c r="D171" s="336"/>
      <c r="E171" s="337">
        <v>41395</v>
      </c>
      <c r="F171" s="341">
        <v>3.715486617242449</v>
      </c>
      <c r="G171" s="341">
        <v>1.9562118239663304</v>
      </c>
      <c r="H171" s="341">
        <v>24.17043469016242</v>
      </c>
      <c r="I171" s="341">
        <v>18.667044192063852</v>
      </c>
      <c r="J171" s="341">
        <v>12.257618697372813</v>
      </c>
    </row>
    <row r="172" spans="4:10">
      <c r="D172" s="336"/>
      <c r="E172" s="337">
        <v>41426</v>
      </c>
      <c r="F172" s="341">
        <v>3.6257174450978149</v>
      </c>
      <c r="G172" s="341">
        <v>1.8778109745004958</v>
      </c>
      <c r="H172" s="341">
        <v>23.353532159039865</v>
      </c>
      <c r="I172" s="341">
        <v>18.664710725024776</v>
      </c>
      <c r="J172" s="341">
        <v>12.312078536062488</v>
      </c>
    </row>
    <row r="173" spans="4:10">
      <c r="D173" s="336"/>
      <c r="E173" s="337">
        <v>41456</v>
      </c>
      <c r="F173" s="341">
        <v>3.3662791743936484</v>
      </c>
      <c r="G173" s="341">
        <v>1.8507438731139294</v>
      </c>
      <c r="H173" s="341">
        <v>24.821155521065815</v>
      </c>
      <c r="I173" s="341">
        <v>18.79941178249571</v>
      </c>
      <c r="J173" s="341">
        <v>12.788956300390797</v>
      </c>
    </row>
    <row r="174" spans="4:10">
      <c r="D174" s="336"/>
      <c r="E174" s="337">
        <v>41487</v>
      </c>
      <c r="F174" s="341">
        <v>3.3306987404916759</v>
      </c>
      <c r="G174" s="341">
        <v>1.8171581189373862</v>
      </c>
      <c r="H174" s="341">
        <v>24.282004665638144</v>
      </c>
      <c r="I174" s="341">
        <v>18.214455023812185</v>
      </c>
      <c r="J174" s="341">
        <v>12.306825332319368</v>
      </c>
    </row>
    <row r="175" spans="4:10">
      <c r="D175" s="336"/>
      <c r="E175" s="337">
        <v>41518</v>
      </c>
      <c r="F175" s="341">
        <v>3.1072993413403092</v>
      </c>
      <c r="G175" s="341">
        <v>1.8511813876627206</v>
      </c>
      <c r="H175" s="341">
        <v>23.613521126159494</v>
      </c>
      <c r="I175" s="341">
        <v>18.489838965923582</v>
      </c>
      <c r="J175" s="341">
        <v>12.912175280711235</v>
      </c>
    </row>
    <row r="176" spans="4:10">
      <c r="D176" s="336"/>
      <c r="E176" s="337">
        <v>41548</v>
      </c>
      <c r="F176" s="341">
        <v>2.9900060329423503</v>
      </c>
      <c r="G176" s="341">
        <v>1.8236639817118856</v>
      </c>
      <c r="H176" s="341">
        <v>24.70386542556351</v>
      </c>
      <c r="I176" s="341">
        <v>18.430769680992533</v>
      </c>
      <c r="J176" s="341">
        <v>12.897921682196468</v>
      </c>
    </row>
    <row r="177" spans="4:10">
      <c r="D177" s="336"/>
      <c r="E177" s="337">
        <v>41579</v>
      </c>
      <c r="F177" s="341">
        <v>3</v>
      </c>
      <c r="G177" s="341">
        <v>1.83</v>
      </c>
      <c r="H177" s="341">
        <v>22.85</v>
      </c>
      <c r="I177" s="341">
        <v>18.28</v>
      </c>
      <c r="J177" s="341">
        <v>12.79</v>
      </c>
    </row>
    <row r="178" spans="4:10">
      <c r="D178" s="336"/>
      <c r="E178" s="337">
        <v>41609</v>
      </c>
      <c r="F178" s="341">
        <v>3.16</v>
      </c>
      <c r="G178" s="341">
        <v>1.75</v>
      </c>
      <c r="H178" s="341">
        <v>25</v>
      </c>
      <c r="I178" s="341">
        <v>19.18</v>
      </c>
      <c r="J178" s="341">
        <v>13.52</v>
      </c>
    </row>
    <row r="179" spans="4:10">
      <c r="D179" s="336"/>
      <c r="E179" s="337">
        <v>41640</v>
      </c>
      <c r="F179" s="341">
        <v>2.9048789569392968</v>
      </c>
      <c r="G179" s="341">
        <v>1.7009662204402052</v>
      </c>
      <c r="H179" s="341">
        <v>25.696982330156683</v>
      </c>
      <c r="I179" s="341">
        <v>17.485303402086721</v>
      </c>
      <c r="J179" s="341">
        <v>12.130902831839997</v>
      </c>
    </row>
    <row r="180" spans="4:10">
      <c r="D180" s="336"/>
      <c r="E180" s="337">
        <v>41671</v>
      </c>
      <c r="F180" s="341">
        <v>2.8010112557235169</v>
      </c>
      <c r="G180" s="341">
        <v>1.7039324074649875</v>
      </c>
      <c r="H180" s="341">
        <v>23.263903283048251</v>
      </c>
      <c r="I180" s="341">
        <v>18.279872343672412</v>
      </c>
      <c r="J180" s="341">
        <v>12.941962460699923</v>
      </c>
    </row>
    <row r="181" spans="4:10">
      <c r="D181" s="336"/>
      <c r="E181" s="337">
        <v>41699</v>
      </c>
      <c r="F181" s="341">
        <v>3.003079166704353</v>
      </c>
      <c r="G181" s="341">
        <v>1.649506842356552</v>
      </c>
      <c r="H181" s="341">
        <v>25.362471429532611</v>
      </c>
      <c r="I181" s="341">
        <v>19.355057023120906</v>
      </c>
      <c r="J181" s="341">
        <v>13.895671965487665</v>
      </c>
    </row>
    <row r="182" spans="4:10">
      <c r="D182" s="336"/>
      <c r="E182" s="337">
        <v>41730</v>
      </c>
      <c r="F182" s="341">
        <v>3.0353357700613905</v>
      </c>
      <c r="G182" s="341">
        <v>1.5818968291030167</v>
      </c>
      <c r="H182" s="341">
        <v>24.660296399368686</v>
      </c>
      <c r="I182" s="341">
        <v>18.346660876982657</v>
      </c>
      <c r="J182" s="341">
        <v>12.856600212800892</v>
      </c>
    </row>
    <row r="183" spans="4:10">
      <c r="D183" s="336"/>
      <c r="E183" s="337">
        <v>41760</v>
      </c>
      <c r="F183" s="341">
        <v>3.0146172108474163</v>
      </c>
      <c r="G183" s="341">
        <v>1.5127991171988722</v>
      </c>
      <c r="H183" s="341">
        <v>25.275411196083592</v>
      </c>
      <c r="I183" s="341">
        <v>18.3342205525305</v>
      </c>
      <c r="J183" s="341">
        <v>12.933341065995702</v>
      </c>
    </row>
    <row r="184" spans="4:10">
      <c r="D184" s="336"/>
      <c r="E184" s="337">
        <v>41791</v>
      </c>
      <c r="F184" s="341">
        <v>2.8081525865610892</v>
      </c>
      <c r="G184" s="341">
        <v>1.4954077047853576</v>
      </c>
      <c r="H184" s="341">
        <v>25.358510026373189</v>
      </c>
      <c r="I184" s="341">
        <v>18.759080802733806</v>
      </c>
      <c r="J184" s="341">
        <v>13.504600978629739</v>
      </c>
    </row>
    <row r="185" spans="4:10">
      <c r="D185" s="336"/>
      <c r="E185" s="337">
        <v>41821</v>
      </c>
      <c r="F185" s="341">
        <v>2.5921055935407775</v>
      </c>
      <c r="G185" s="341">
        <v>1.5285372650996651</v>
      </c>
      <c r="H185" s="341">
        <v>26.58342944947465</v>
      </c>
      <c r="I185" s="341">
        <v>18.555457313699854</v>
      </c>
      <c r="J185" s="341">
        <v>13.546590204332837</v>
      </c>
    </row>
    <row r="186" spans="4:10">
      <c r="D186" s="336"/>
      <c r="E186" s="337">
        <v>41852</v>
      </c>
      <c r="F186" s="341">
        <v>2.79121766210138</v>
      </c>
      <c r="G186" s="341">
        <v>1.4901387171298746</v>
      </c>
      <c r="H186" s="341">
        <v>24.666339196254906</v>
      </c>
      <c r="I186" s="341">
        <v>18.305090930303603</v>
      </c>
      <c r="J186" s="341">
        <v>13.075993201133276</v>
      </c>
    </row>
    <row r="187" spans="4:10">
      <c r="D187" s="336"/>
      <c r="E187" s="337">
        <v>41883</v>
      </c>
      <c r="F187" s="341">
        <v>2.6170081599535235</v>
      </c>
      <c r="G187" s="341">
        <v>1.5552381675105562</v>
      </c>
      <c r="H187" s="341">
        <v>25.062940885844043</v>
      </c>
      <c r="I187" s="341">
        <v>18.53512163264821</v>
      </c>
      <c r="J187" s="341">
        <v>13.4912479413096</v>
      </c>
    </row>
    <row r="188" spans="4:10">
      <c r="D188" s="336"/>
      <c r="E188" s="337">
        <v>41913</v>
      </c>
      <c r="F188" s="341">
        <v>2.4830375107399916</v>
      </c>
      <c r="G188" s="341">
        <v>1.5789901997726155</v>
      </c>
      <c r="H188" s="341">
        <v>25.976369327157151</v>
      </c>
      <c r="I188" s="341">
        <v>18.365981580849301</v>
      </c>
      <c r="J188" s="341">
        <v>13.461939874141963</v>
      </c>
    </row>
    <row r="189" spans="4:10">
      <c r="D189" s="336"/>
      <c r="E189" s="337">
        <v>41944</v>
      </c>
      <c r="F189" s="341">
        <v>2.7079375881179657</v>
      </c>
      <c r="G189" s="341">
        <v>1.5768454096119544</v>
      </c>
      <c r="H189" s="341">
        <v>23.253967793727696</v>
      </c>
      <c r="I189" s="341">
        <v>18.436854197741184</v>
      </c>
      <c r="J189" s="341">
        <v>13.263587289389584</v>
      </c>
    </row>
    <row r="190" spans="4:10">
      <c r="D190" s="336"/>
      <c r="E190" s="337">
        <v>41974</v>
      </c>
      <c r="F190" s="341">
        <v>2.8328199895206647</v>
      </c>
      <c r="G190" s="341">
        <v>1.5512051806813438</v>
      </c>
      <c r="H190" s="341">
        <v>26.580899015778847</v>
      </c>
      <c r="I190" s="341">
        <v>19.492975200962007</v>
      </c>
      <c r="J190" s="341">
        <v>14.192415800313087</v>
      </c>
    </row>
    <row r="191" spans="4:10">
      <c r="D191" s="336"/>
      <c r="E191" s="337">
        <v>42005</v>
      </c>
      <c r="F191" s="341">
        <v>2.6309508204047676</v>
      </c>
      <c r="G191" s="341">
        <v>1.5714293105527293</v>
      </c>
      <c r="H191" s="341">
        <v>25.565271281052016</v>
      </c>
      <c r="I191" s="341">
        <v>17.32955806483648</v>
      </c>
      <c r="J191" s="341">
        <v>12.234162631672847</v>
      </c>
    </row>
    <row r="192" spans="4:10">
      <c r="D192" s="336"/>
      <c r="E192" s="337">
        <v>42036</v>
      </c>
      <c r="F192" s="341">
        <v>2.717057846558784</v>
      </c>
      <c r="G192" s="341">
        <v>1.5752779555142766</v>
      </c>
      <c r="H192" s="341">
        <v>24.021408758290892</v>
      </c>
      <c r="I192" s="341">
        <v>18.668143007245938</v>
      </c>
      <c r="J192" s="341">
        <v>13.422119269498003</v>
      </c>
    </row>
    <row r="193" spans="4:10">
      <c r="D193" s="336"/>
      <c r="E193" s="337">
        <v>42064</v>
      </c>
      <c r="F193" s="341">
        <v>2.7884134614891787</v>
      </c>
      <c r="G193" s="341">
        <v>1.4975433406699548</v>
      </c>
      <c r="H193" s="341">
        <v>26.397484268693947</v>
      </c>
      <c r="I193" s="341">
        <v>19.616332796978725</v>
      </c>
      <c r="J193" s="341">
        <v>14.309287316216443</v>
      </c>
    </row>
    <row r="194" spans="4:10">
      <c r="D194" s="336"/>
      <c r="E194" s="337">
        <v>42095</v>
      </c>
      <c r="F194" s="341">
        <v>2.8308864422626114</v>
      </c>
      <c r="G194" s="341">
        <v>1.4316833985063033</v>
      </c>
      <c r="H194" s="341">
        <v>26.145411167575283</v>
      </c>
      <c r="I194" s="341">
        <v>18.850526772031191</v>
      </c>
      <c r="J194" s="341">
        <v>13.467626750489693</v>
      </c>
    </row>
    <row r="195" spans="4:10">
      <c r="D195" s="336"/>
      <c r="E195" s="337">
        <v>42125</v>
      </c>
      <c r="F195" s="341">
        <v>2.8276099668750954</v>
      </c>
      <c r="G195" s="341">
        <v>1.3712489814578761</v>
      </c>
      <c r="H195" s="341">
        <v>25.762332942081802</v>
      </c>
      <c r="I195" s="341">
        <v>19.311372630905002</v>
      </c>
      <c r="J195" s="341">
        <v>13.917195091726031</v>
      </c>
    </row>
    <row r="196" spans="4:10">
      <c r="D196" s="336"/>
      <c r="E196" s="337">
        <v>42156</v>
      </c>
      <c r="F196" s="341">
        <v>2.5939222923767105</v>
      </c>
      <c r="G196" s="341">
        <v>1.3694042698320565</v>
      </c>
      <c r="H196" s="341">
        <v>26.358075754980806</v>
      </c>
      <c r="I196" s="341">
        <v>19.129637654523986</v>
      </c>
      <c r="J196" s="341">
        <v>13.971618283267436</v>
      </c>
    </row>
    <row r="197" spans="4:10">
      <c r="D197" s="336"/>
      <c r="E197" s="337">
        <v>42186</v>
      </c>
      <c r="F197" s="341">
        <v>2.483186023151422</v>
      </c>
      <c r="G197" s="341">
        <v>1.3855896432876993</v>
      </c>
      <c r="H197" s="341">
        <v>27.319098508214427</v>
      </c>
      <c r="I197" s="341">
        <v>18.881177158529514</v>
      </c>
      <c r="J197" s="341">
        <v>13.845019816354247</v>
      </c>
    </row>
    <row r="198" spans="4:10">
      <c r="D198" s="336"/>
      <c r="E198" s="337">
        <v>42217</v>
      </c>
      <c r="F198" s="341">
        <v>2.5888935870917487</v>
      </c>
      <c r="G198" s="341">
        <v>1.3724396343973084</v>
      </c>
      <c r="H198" s="341">
        <v>25.457348953248111</v>
      </c>
      <c r="I198" s="341">
        <v>18.693875818531879</v>
      </c>
      <c r="J198" s="341">
        <v>13.508309717896042</v>
      </c>
    </row>
    <row r="199" spans="4:10">
      <c r="D199" s="336"/>
      <c r="E199" s="337">
        <v>42248</v>
      </c>
      <c r="F199" s="341">
        <v>2.4104156271890202</v>
      </c>
      <c r="G199" s="341">
        <v>1.4359835506308265</v>
      </c>
      <c r="H199" s="341">
        <v>25.857841043687682</v>
      </c>
      <c r="I199" s="341">
        <v>18.894918954290773</v>
      </c>
      <c r="J199" s="341">
        <v>13.903196550613076</v>
      </c>
    </row>
    <row r="200" spans="4:10">
      <c r="D200" s="336"/>
      <c r="E200" s="337">
        <v>42278</v>
      </c>
      <c r="F200" s="341">
        <v>2.4287890372263341</v>
      </c>
      <c r="G200" s="341">
        <v>1.4755496161028492</v>
      </c>
      <c r="H200" s="341">
        <v>25.746562501032656</v>
      </c>
      <c r="I200" s="341">
        <v>18.664009799356474</v>
      </c>
      <c r="J200" s="341">
        <v>13.656398734542016</v>
      </c>
    </row>
    <row r="201" spans="4:10">
      <c r="D201" s="336"/>
      <c r="E201" s="337">
        <v>42309</v>
      </c>
      <c r="F201" s="341">
        <v>2.5379582793811282</v>
      </c>
      <c r="G201" s="341">
        <v>1.4909855437437991</v>
      </c>
      <c r="H201" s="341">
        <v>24.406048247976063</v>
      </c>
      <c r="I201" s="341">
        <v>19.072446977593106</v>
      </c>
      <c r="J201" s="341">
        <v>13.921142585472333</v>
      </c>
    </row>
    <row r="202" spans="4:10">
      <c r="D202" s="336"/>
      <c r="E202" s="337">
        <v>42339</v>
      </c>
      <c r="F202" s="341">
        <v>2.5794484781153275</v>
      </c>
      <c r="G202" s="341">
        <v>1.4498558945790927</v>
      </c>
      <c r="H202" s="341">
        <v>27.602054107118715</v>
      </c>
      <c r="I202" s="341">
        <v>19.610440551932406</v>
      </c>
      <c r="J202" s="341">
        <v>14.372721103834083</v>
      </c>
    </row>
    <row r="203" spans="4:10">
      <c r="D203" s="336"/>
      <c r="E203" s="337">
        <v>42370</v>
      </c>
      <c r="F203" s="341">
        <v>2.5268452693449306</v>
      </c>
      <c r="G203" s="341">
        <v>1.4557250111210034</v>
      </c>
      <c r="H203" s="341">
        <v>25.575644621305617</v>
      </c>
      <c r="I203" s="341">
        <v>17.91549280343645</v>
      </c>
      <c r="J203" s="341">
        <v>12.68895147982205</v>
      </c>
    </row>
    <row r="204" spans="4:10">
      <c r="E204" s="337">
        <v>42401</v>
      </c>
      <c r="F204" s="341">
        <v>2.6050500514298789</v>
      </c>
      <c r="G204" s="341">
        <v>1.459035719689932</v>
      </c>
      <c r="H204" s="341">
        <v>25.377687987434221</v>
      </c>
      <c r="I204" s="341">
        <v>19.184974858217618</v>
      </c>
      <c r="J204" s="341">
        <v>13.833369363265234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37"/>
  <sheetViews>
    <sheetView showGridLines="0" zoomScale="80" workbookViewId="0"/>
  </sheetViews>
  <sheetFormatPr defaultRowHeight="12.75"/>
  <cols>
    <col min="1" max="1" width="3.7109375" style="20" customWidth="1"/>
    <col min="2" max="3" width="9.140625" style="20"/>
    <col min="4" max="4" width="14.5703125" style="20" customWidth="1"/>
    <col min="5" max="12" width="19.7109375" style="20" customWidth="1"/>
    <col min="13" max="16384" width="9.140625" style="20"/>
  </cols>
  <sheetData>
    <row r="1" spans="1:12" s="325" customFormat="1" ht="18">
      <c r="A1" s="324" t="s">
        <v>425</v>
      </c>
    </row>
    <row r="2" spans="1:12" s="327" customFormat="1">
      <c r="A2" s="326" t="s">
        <v>324</v>
      </c>
    </row>
    <row r="6" spans="1:12">
      <c r="D6" s="328" t="s">
        <v>434</v>
      </c>
    </row>
    <row r="7" spans="1:12">
      <c r="D7" s="329" t="s">
        <v>435</v>
      </c>
      <c r="E7" s="330"/>
      <c r="G7" s="330"/>
      <c r="H7" s="330"/>
      <c r="I7" s="330"/>
      <c r="J7" s="330"/>
      <c r="K7" s="330"/>
      <c r="L7" s="330"/>
    </row>
    <row r="8" spans="1:12">
      <c r="D8" s="342"/>
      <c r="E8" s="330"/>
      <c r="F8" s="330"/>
      <c r="H8" s="330"/>
      <c r="I8" s="330"/>
      <c r="J8" s="330"/>
      <c r="K8" s="330"/>
      <c r="L8" s="330"/>
    </row>
    <row r="9" spans="1:12" ht="13.5" thickBot="1">
      <c r="D9" s="343" t="s">
        <v>427</v>
      </c>
      <c r="E9" s="344" t="s">
        <v>428</v>
      </c>
      <c r="F9" s="344" t="s">
        <v>429</v>
      </c>
      <c r="G9" s="344" t="s">
        <v>430</v>
      </c>
      <c r="H9" s="344" t="s">
        <v>436</v>
      </c>
      <c r="I9" s="344" t="s">
        <v>431</v>
      </c>
      <c r="J9" s="344" t="s">
        <v>432</v>
      </c>
      <c r="K9" s="344" t="s">
        <v>433</v>
      </c>
      <c r="L9" s="344" t="s">
        <v>437</v>
      </c>
    </row>
    <row r="10" spans="1:12" ht="13.5" thickTop="1">
      <c r="D10" s="345">
        <v>1989</v>
      </c>
      <c r="E10" s="346">
        <v>24</v>
      </c>
      <c r="F10" s="347">
        <v>18.5</v>
      </c>
      <c r="G10" s="347">
        <v>3.5</v>
      </c>
      <c r="H10" s="347">
        <v>0.9</v>
      </c>
      <c r="I10" s="347">
        <v>22.9</v>
      </c>
      <c r="J10" s="347">
        <v>46.9</v>
      </c>
      <c r="K10" s="348">
        <v>692</v>
      </c>
      <c r="L10" s="348">
        <v>245</v>
      </c>
    </row>
    <row r="11" spans="1:12">
      <c r="D11" s="345">
        <v>1990</v>
      </c>
      <c r="E11" s="347">
        <v>43.1</v>
      </c>
      <c r="F11" s="347">
        <v>50.8</v>
      </c>
      <c r="G11" s="347">
        <v>5.8</v>
      </c>
      <c r="H11" s="347">
        <v>1.8</v>
      </c>
      <c r="I11" s="347">
        <v>58.4</v>
      </c>
      <c r="J11" s="347">
        <v>101.5</v>
      </c>
      <c r="K11" s="348">
        <v>769</v>
      </c>
      <c r="L11" s="348">
        <v>321</v>
      </c>
    </row>
    <row r="12" spans="1:12">
      <c r="D12" s="345">
        <v>1991</v>
      </c>
      <c r="E12" s="347">
        <v>49.2</v>
      </c>
      <c r="F12" s="347">
        <v>65.5</v>
      </c>
      <c r="G12" s="347">
        <v>10.8</v>
      </c>
      <c r="H12" s="347">
        <v>3.5</v>
      </c>
      <c r="I12" s="347">
        <v>79.8</v>
      </c>
      <c r="J12" s="346">
        <v>129</v>
      </c>
      <c r="K12" s="348">
        <v>806</v>
      </c>
      <c r="L12" s="348">
        <v>361</v>
      </c>
    </row>
    <row r="13" spans="1:12">
      <c r="D13" s="345">
        <v>1992</v>
      </c>
      <c r="E13" s="347">
        <v>50.4</v>
      </c>
      <c r="F13" s="347">
        <v>56.4</v>
      </c>
      <c r="G13" s="347">
        <v>12.8</v>
      </c>
      <c r="H13" s="347">
        <v>3.3</v>
      </c>
      <c r="I13" s="347">
        <v>72.5</v>
      </c>
      <c r="J13" s="347">
        <v>122.9</v>
      </c>
      <c r="K13" s="348">
        <v>798</v>
      </c>
      <c r="L13" s="348">
        <v>357</v>
      </c>
    </row>
    <row r="14" spans="1:12">
      <c r="D14" s="345">
        <v>1993</v>
      </c>
      <c r="E14" s="347">
        <v>31.7</v>
      </c>
      <c r="F14" s="347">
        <v>50.4</v>
      </c>
      <c r="G14" s="347">
        <v>6.7</v>
      </c>
      <c r="H14" s="347">
        <v>3.5</v>
      </c>
      <c r="I14" s="347">
        <v>60.6</v>
      </c>
      <c r="J14" s="347">
        <v>92.3</v>
      </c>
      <c r="K14" s="348">
        <v>806</v>
      </c>
      <c r="L14" s="348">
        <v>332</v>
      </c>
    </row>
    <row r="15" spans="1:12">
      <c r="D15" s="345">
        <v>1994</v>
      </c>
      <c r="E15" s="347">
        <v>31.4</v>
      </c>
      <c r="F15" s="347">
        <v>31.1</v>
      </c>
      <c r="G15" s="347">
        <v>2.7</v>
      </c>
      <c r="H15" s="347">
        <v>2.2999999999999998</v>
      </c>
      <c r="I15" s="347">
        <v>36.1</v>
      </c>
      <c r="J15" s="347">
        <v>67.5</v>
      </c>
      <c r="K15" s="348">
        <v>893</v>
      </c>
      <c r="L15" s="348">
        <v>298</v>
      </c>
    </row>
    <row r="16" spans="1:12">
      <c r="D16" s="345">
        <v>1995</v>
      </c>
      <c r="E16" s="347">
        <v>18.8</v>
      </c>
      <c r="F16" s="346">
        <v>25</v>
      </c>
      <c r="G16" s="347">
        <v>1.7</v>
      </c>
      <c r="H16" s="347">
        <v>1.5</v>
      </c>
      <c r="I16" s="347">
        <v>28.2</v>
      </c>
      <c r="J16" s="346">
        <v>47</v>
      </c>
      <c r="K16" s="349">
        <v>1063</v>
      </c>
      <c r="L16" s="348">
        <v>343</v>
      </c>
    </row>
    <row r="17" spans="4:12">
      <c r="D17" s="345">
        <v>1996</v>
      </c>
      <c r="E17" s="347">
        <v>16.8</v>
      </c>
      <c r="F17" s="347">
        <v>23.1</v>
      </c>
      <c r="G17" s="347">
        <v>2.6</v>
      </c>
      <c r="H17" s="347">
        <v>1.4</v>
      </c>
      <c r="I17" s="347">
        <v>27.1</v>
      </c>
      <c r="J17" s="347">
        <v>43.9</v>
      </c>
      <c r="K17" s="349">
        <v>1200</v>
      </c>
      <c r="L17" s="348">
        <v>372</v>
      </c>
    </row>
    <row r="18" spans="4:12">
      <c r="D18" s="345">
        <v>1997</v>
      </c>
      <c r="E18" s="347">
        <v>19.600000000000001</v>
      </c>
      <c r="F18" s="347">
        <v>19.399999999999999</v>
      </c>
      <c r="G18" s="347">
        <v>1.9</v>
      </c>
      <c r="H18" s="347">
        <v>0.9</v>
      </c>
      <c r="I18" s="347">
        <v>22.2</v>
      </c>
      <c r="J18" s="347">
        <v>41.8</v>
      </c>
      <c r="K18" s="349">
        <v>1435</v>
      </c>
      <c r="L18" s="348">
        <v>423</v>
      </c>
    </row>
    <row r="19" spans="4:12">
      <c r="D19" s="345">
        <v>1998</v>
      </c>
      <c r="E19" s="347">
        <v>22.7</v>
      </c>
      <c r="F19" s="347">
        <v>17.600000000000001</v>
      </c>
      <c r="G19" s="347">
        <v>3.5</v>
      </c>
      <c r="H19" s="347">
        <v>0.9</v>
      </c>
      <c r="I19" s="346">
        <v>22</v>
      </c>
      <c r="J19" s="347">
        <v>44.7</v>
      </c>
      <c r="K19" s="349">
        <v>1759</v>
      </c>
      <c r="L19" s="348">
        <v>562</v>
      </c>
    </row>
    <row r="20" spans="4:12">
      <c r="D20" s="345">
        <v>1999</v>
      </c>
      <c r="E20" s="347">
        <v>30.8</v>
      </c>
      <c r="F20" s="346">
        <v>31</v>
      </c>
      <c r="G20" s="347">
        <v>4.9000000000000004</v>
      </c>
      <c r="H20" s="347">
        <v>1.5</v>
      </c>
      <c r="I20" s="347">
        <v>37.4</v>
      </c>
      <c r="J20" s="347">
        <v>68.2</v>
      </c>
      <c r="K20" s="349">
        <v>1829</v>
      </c>
      <c r="L20" s="348">
        <v>628</v>
      </c>
    </row>
    <row r="21" spans="4:12">
      <c r="D21" s="345">
        <v>2000</v>
      </c>
      <c r="E21" s="346">
        <v>36</v>
      </c>
      <c r="F21" s="347">
        <v>47.9</v>
      </c>
      <c r="G21" s="347">
        <v>10.7</v>
      </c>
      <c r="H21" s="347">
        <v>4.7</v>
      </c>
      <c r="I21" s="347">
        <v>63.3</v>
      </c>
      <c r="J21" s="347">
        <v>99.3</v>
      </c>
      <c r="K21" s="349">
        <v>1951</v>
      </c>
      <c r="L21" s="348">
        <v>705</v>
      </c>
    </row>
    <row r="22" spans="4:12">
      <c r="D22" s="345">
        <v>2001</v>
      </c>
      <c r="E22" s="347">
        <v>75.400000000000006</v>
      </c>
      <c r="F22" s="346">
        <v>87</v>
      </c>
      <c r="G22" s="347">
        <v>22.5</v>
      </c>
      <c r="H22" s="346">
        <v>8</v>
      </c>
      <c r="I22" s="347">
        <v>117.5</v>
      </c>
      <c r="J22" s="347">
        <v>192.8</v>
      </c>
      <c r="K22" s="349">
        <v>2049</v>
      </c>
      <c r="L22" s="348">
        <v>769</v>
      </c>
    </row>
    <row r="23" spans="4:12">
      <c r="D23" s="345">
        <v>2002</v>
      </c>
      <c r="E23" s="346">
        <v>79</v>
      </c>
      <c r="F23" s="346">
        <v>112</v>
      </c>
      <c r="G23" s="347">
        <v>26.1</v>
      </c>
      <c r="H23" s="347">
        <v>19.100000000000001</v>
      </c>
      <c r="I23" s="347">
        <v>157.1</v>
      </c>
      <c r="J23" s="347">
        <v>236.1</v>
      </c>
      <c r="K23" s="349">
        <v>1871</v>
      </c>
      <c r="L23" s="348">
        <v>692</v>
      </c>
    </row>
    <row r="24" spans="4:12">
      <c r="D24" s="345">
        <v>2003</v>
      </c>
      <c r="E24" s="347">
        <v>55.2</v>
      </c>
      <c r="F24" s="347">
        <v>112.1</v>
      </c>
      <c r="G24" s="347">
        <v>29.3</v>
      </c>
      <c r="H24" s="347">
        <v>10.7</v>
      </c>
      <c r="I24" s="347">
        <v>152.19999999999999</v>
      </c>
      <c r="J24" s="347">
        <v>207.4</v>
      </c>
      <c r="K24" s="349">
        <v>1644</v>
      </c>
      <c r="L24" s="348">
        <v>600</v>
      </c>
    </row>
    <row r="25" spans="4:12">
      <c r="D25" s="345">
        <v>2004</v>
      </c>
      <c r="E25" s="347">
        <v>32.799999999999997</v>
      </c>
      <c r="F25" s="347">
        <v>55.1</v>
      </c>
      <c r="G25" s="347">
        <v>12.5</v>
      </c>
      <c r="H25" s="347">
        <v>6.4</v>
      </c>
      <c r="I25" s="346">
        <v>74</v>
      </c>
      <c r="J25" s="347">
        <v>106.8</v>
      </c>
      <c r="K25" s="349">
        <v>1545</v>
      </c>
      <c r="L25" s="348">
        <v>500</v>
      </c>
    </row>
    <row r="26" spans="4:12">
      <c r="D26" s="345">
        <v>2005</v>
      </c>
      <c r="E26" s="347">
        <v>25.9</v>
      </c>
      <c r="F26" s="347">
        <v>44.2</v>
      </c>
      <c r="G26" s="347">
        <v>5.6</v>
      </c>
      <c r="H26" s="347">
        <v>2.7</v>
      </c>
      <c r="I26" s="347">
        <v>52.5</v>
      </c>
      <c r="J26" s="347">
        <v>78.3</v>
      </c>
      <c r="K26" s="349">
        <v>1627</v>
      </c>
      <c r="L26" s="348">
        <v>522</v>
      </c>
    </row>
    <row r="27" spans="4:12">
      <c r="D27" s="345">
        <v>2006</v>
      </c>
      <c r="E27" s="347">
        <v>33.4</v>
      </c>
      <c r="F27" s="347">
        <v>58.1</v>
      </c>
      <c r="G27" s="347">
        <v>2.5</v>
      </c>
      <c r="H27" s="347">
        <v>1.2</v>
      </c>
      <c r="I27" s="347">
        <v>61.8</v>
      </c>
      <c r="J27" s="347">
        <v>95.2</v>
      </c>
      <c r="K27" s="349">
        <v>1874</v>
      </c>
      <c r="L27" s="348">
        <v>626</v>
      </c>
    </row>
    <row r="28" spans="4:12">
      <c r="D28" s="345">
        <v>2007</v>
      </c>
      <c r="E28" s="347">
        <v>42.5</v>
      </c>
      <c r="F28" s="347">
        <v>69.599999999999994</v>
      </c>
      <c r="G28" s="347">
        <v>1.2</v>
      </c>
      <c r="H28" s="347">
        <v>0.8</v>
      </c>
      <c r="I28" s="347">
        <v>71.599999999999994</v>
      </c>
      <c r="J28" s="347">
        <v>114.1</v>
      </c>
      <c r="K28" s="349">
        <v>2275</v>
      </c>
      <c r="L28" s="348">
        <v>835</v>
      </c>
    </row>
    <row r="29" spans="4:12">
      <c r="D29" s="345">
        <v>2008</v>
      </c>
      <c r="E29" s="347">
        <v>210.4</v>
      </c>
      <c r="F29" s="347">
        <v>154.9</v>
      </c>
      <c r="G29" s="347">
        <v>5.5</v>
      </c>
      <c r="H29" s="347">
        <v>2.6</v>
      </c>
      <c r="I29" s="347">
        <v>163.1</v>
      </c>
      <c r="J29" s="347">
        <v>373.4</v>
      </c>
      <c r="K29" s="349">
        <v>2789</v>
      </c>
      <c r="L29" s="349">
        <v>1208</v>
      </c>
    </row>
    <row r="30" spans="4:12">
      <c r="D30" s="345">
        <v>2009</v>
      </c>
      <c r="E30" s="347">
        <v>195.3</v>
      </c>
      <c r="F30" s="347">
        <v>337.1</v>
      </c>
      <c r="G30" s="347">
        <v>56.4</v>
      </c>
      <c r="H30" s="347">
        <v>53.3</v>
      </c>
      <c r="I30" s="347">
        <v>446.8</v>
      </c>
      <c r="J30" s="347">
        <v>642.1</v>
      </c>
      <c r="K30" s="349">
        <v>2881</v>
      </c>
      <c r="L30" s="349">
        <v>1563</v>
      </c>
    </row>
    <row r="31" spans="4:12">
      <c r="D31" s="345">
        <v>2010</v>
      </c>
      <c r="E31" s="347">
        <v>142.69999999999999</v>
      </c>
      <c r="F31" s="347">
        <v>256.39999999999998</v>
      </c>
      <c r="G31" s="347">
        <v>32.6</v>
      </c>
      <c r="H31" s="347">
        <v>15.4</v>
      </c>
      <c r="I31" s="347">
        <v>304.5</v>
      </c>
      <c r="J31" s="347">
        <v>447.2</v>
      </c>
      <c r="K31" s="349">
        <v>2519</v>
      </c>
      <c r="L31" s="349">
        <v>1210</v>
      </c>
    </row>
    <row r="32" spans="4:12">
      <c r="D32" s="345">
        <v>2011</v>
      </c>
      <c r="E32" s="347">
        <v>106.4</v>
      </c>
      <c r="F32" s="347">
        <v>190.7</v>
      </c>
      <c r="G32" s="346">
        <v>14</v>
      </c>
      <c r="H32" s="347">
        <v>9.9</v>
      </c>
      <c r="I32" s="347">
        <v>214.6</v>
      </c>
      <c r="J32" s="346">
        <v>321</v>
      </c>
      <c r="K32" s="349">
        <v>2524</v>
      </c>
      <c r="L32" s="349">
        <v>1118</v>
      </c>
    </row>
    <row r="33" spans="4:12">
      <c r="D33" s="345">
        <v>2012</v>
      </c>
      <c r="E33" s="347">
        <v>99.3</v>
      </c>
      <c r="F33" s="347">
        <v>161.69999999999999</v>
      </c>
      <c r="G33" s="347">
        <v>29.5</v>
      </c>
      <c r="H33" s="347">
        <v>4.5999999999999996</v>
      </c>
      <c r="I33" s="347">
        <v>195.8</v>
      </c>
      <c r="J33" s="347">
        <v>295.10000000000002</v>
      </c>
      <c r="K33" s="349">
        <v>2792</v>
      </c>
      <c r="L33" s="349">
        <v>1243</v>
      </c>
    </row>
    <row r="34" spans="4:12">
      <c r="D34" s="345">
        <v>2013</v>
      </c>
      <c r="E34" s="346">
        <v>115</v>
      </c>
      <c r="F34" s="347">
        <v>164.5</v>
      </c>
      <c r="G34" s="347">
        <v>14.5</v>
      </c>
      <c r="H34" s="346">
        <v>8</v>
      </c>
      <c r="I34" s="346">
        <v>187</v>
      </c>
      <c r="J34" s="346">
        <v>302</v>
      </c>
      <c r="K34" s="349">
        <v>3011</v>
      </c>
      <c r="L34" s="349">
        <v>1362</v>
      </c>
    </row>
    <row r="35" spans="4:12">
      <c r="D35" s="345">
        <v>2014</v>
      </c>
      <c r="E35" s="347">
        <v>149.19999999999999</v>
      </c>
      <c r="F35" s="346">
        <v>171</v>
      </c>
      <c r="G35" s="347">
        <v>11.8</v>
      </c>
      <c r="H35" s="347">
        <v>7.8</v>
      </c>
      <c r="I35" s="347">
        <v>191.3</v>
      </c>
      <c r="J35" s="347">
        <v>340.6</v>
      </c>
      <c r="K35" s="349">
        <v>3389</v>
      </c>
      <c r="L35" s="349">
        <v>1568</v>
      </c>
    </row>
    <row r="36" spans="4:12" ht="13.5" thickBot="1">
      <c r="D36" s="350">
        <v>2015</v>
      </c>
      <c r="E36" s="351">
        <v>144.19999999999999</v>
      </c>
      <c r="F36" s="351">
        <v>203.2</v>
      </c>
      <c r="G36" s="351">
        <v>20.6</v>
      </c>
      <c r="H36" s="351">
        <v>4.5999999999999996</v>
      </c>
      <c r="I36" s="351">
        <v>228.4</v>
      </c>
      <c r="J36" s="351">
        <v>372.6</v>
      </c>
      <c r="K36" s="352">
        <v>3909</v>
      </c>
      <c r="L36" s="352">
        <v>1867</v>
      </c>
    </row>
    <row r="37" spans="4:12" ht="13.5" thickTop="1">
      <c r="D37" s="353" t="s">
        <v>438</v>
      </c>
      <c r="E37" s="330"/>
      <c r="F37" s="330"/>
      <c r="G37" s="330"/>
      <c r="H37" s="330"/>
      <c r="I37" s="330"/>
      <c r="J37" s="330"/>
      <c r="K37" s="330"/>
      <c r="L37" s="330"/>
    </row>
  </sheetData>
  <hyperlinks>
    <hyperlink ref="A2" r:id="rId1"/>
  </hyperlinks>
  <pageMargins left="0.74803149606299213" right="0.74803149606299213" top="0.98425196850393704" bottom="0.98425196850393704" header="0.51181102362204722" footer="0.51181102362204722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DY62"/>
  <sheetViews>
    <sheetView showGridLines="0" zoomScale="80" zoomScaleNormal="80" workbookViewId="0"/>
  </sheetViews>
  <sheetFormatPr defaultColWidth="11.140625" defaultRowHeight="12.75"/>
  <cols>
    <col min="1" max="1" width="9" style="20" customWidth="1"/>
    <col min="2" max="2" width="11.140625" style="20"/>
    <col min="3" max="3" width="30" style="20" customWidth="1"/>
    <col min="4" max="6" width="18.5703125" style="24" customWidth="1"/>
    <col min="7" max="7" width="20.85546875" style="24" customWidth="1"/>
    <col min="8" max="9" width="19.140625" style="24" customWidth="1"/>
    <col min="10" max="10" width="21.7109375" style="24" bestFit="1" customWidth="1"/>
    <col min="11" max="11" width="38.140625" style="24" bestFit="1" customWidth="1"/>
    <col min="12" max="12" width="19.42578125" style="210" bestFit="1" customWidth="1"/>
    <col min="13" max="13" width="7.42578125" style="123" customWidth="1"/>
    <col min="14" max="14" width="27.42578125" style="32" customWidth="1"/>
    <col min="15" max="54" width="8.5703125" style="20" customWidth="1"/>
    <col min="55" max="16384" width="11.140625" style="20"/>
  </cols>
  <sheetData>
    <row r="1" spans="1:54" s="294" customFormat="1" ht="18">
      <c r="A1" s="294" t="s">
        <v>315</v>
      </c>
      <c r="D1" s="295"/>
      <c r="E1" s="295"/>
      <c r="F1" s="295"/>
      <c r="G1" s="295"/>
      <c r="H1" s="295"/>
      <c r="I1" s="295"/>
      <c r="J1" s="295"/>
      <c r="K1" s="295"/>
      <c r="L1" s="296"/>
      <c r="N1" s="297"/>
    </row>
    <row r="2" spans="1:54" s="299" customFormat="1">
      <c r="A2" s="298" t="s">
        <v>1</v>
      </c>
      <c r="C2" s="300"/>
      <c r="D2" s="301"/>
      <c r="E2" s="301"/>
      <c r="F2" s="301"/>
      <c r="G2" s="301"/>
      <c r="H2" s="301"/>
      <c r="I2" s="301"/>
      <c r="J2" s="301"/>
      <c r="K2" s="301"/>
      <c r="L2" s="302"/>
      <c r="M2" s="300"/>
    </row>
    <row r="3" spans="1:54" s="5" customFormat="1" ht="13.5" thickBot="1">
      <c r="B3" s="6"/>
      <c r="D3" s="63"/>
      <c r="E3" s="63"/>
      <c r="F3" s="63"/>
      <c r="G3" s="63"/>
      <c r="H3" s="63"/>
      <c r="I3" s="63"/>
      <c r="J3" s="63"/>
      <c r="K3" s="63"/>
      <c r="L3" s="207"/>
      <c r="N3" s="158"/>
    </row>
    <row r="4" spans="1:54" s="5" customFormat="1">
      <c r="C4" s="7" t="s">
        <v>2</v>
      </c>
      <c r="D4" s="159" t="s">
        <v>368</v>
      </c>
      <c r="E4" s="159"/>
      <c r="F4" s="166"/>
      <c r="G4" s="63"/>
      <c r="L4" s="207"/>
      <c r="AZ4" s="20"/>
      <c r="BA4" s="20"/>
      <c r="BB4" s="20"/>
    </row>
    <row r="5" spans="1:54" s="5" customFormat="1">
      <c r="C5" s="10"/>
      <c r="D5" s="63" t="s">
        <v>367</v>
      </c>
      <c r="E5" s="63"/>
      <c r="F5" s="167"/>
      <c r="G5" s="63"/>
      <c r="L5" s="207"/>
      <c r="AZ5" s="20"/>
      <c r="BA5" s="20"/>
      <c r="BB5" s="20"/>
    </row>
    <row r="6" spans="1:54" s="5" customFormat="1">
      <c r="C6" s="10"/>
      <c r="D6" s="63" t="s">
        <v>6</v>
      </c>
      <c r="E6" s="63"/>
      <c r="F6" s="167"/>
      <c r="G6" s="63"/>
      <c r="L6" s="207"/>
    </row>
    <row r="7" spans="1:54" s="5" customFormat="1">
      <c r="C7" s="12" t="s">
        <v>7</v>
      </c>
      <c r="D7" s="63"/>
      <c r="E7" s="63"/>
      <c r="F7" s="167"/>
      <c r="G7" s="63"/>
      <c r="L7" s="207"/>
      <c r="N7" s="32"/>
      <c r="O7" s="19" t="s">
        <v>12</v>
      </c>
      <c r="P7" s="19" t="s">
        <v>13</v>
      </c>
      <c r="Q7" s="19" t="s">
        <v>14</v>
      </c>
      <c r="R7" s="19" t="s">
        <v>15</v>
      </c>
      <c r="S7" s="19" t="s">
        <v>16</v>
      </c>
      <c r="T7" s="19" t="s">
        <v>17</v>
      </c>
      <c r="U7" s="19" t="s">
        <v>18</v>
      </c>
      <c r="V7" s="19" t="s">
        <v>19</v>
      </c>
      <c r="W7" s="19" t="s">
        <v>20</v>
      </c>
      <c r="X7" s="19" t="s">
        <v>21</v>
      </c>
      <c r="Y7" s="19" t="s">
        <v>22</v>
      </c>
      <c r="Z7" s="19" t="s">
        <v>23</v>
      </c>
      <c r="AA7" s="19" t="s">
        <v>24</v>
      </c>
      <c r="AB7" s="19" t="s">
        <v>25</v>
      </c>
      <c r="AC7" s="19" t="s">
        <v>26</v>
      </c>
      <c r="AD7" s="19" t="s">
        <v>27</v>
      </c>
      <c r="AE7" s="19" t="s">
        <v>28</v>
      </c>
      <c r="AF7" s="19" t="s">
        <v>29</v>
      </c>
      <c r="AG7" s="19" t="s">
        <v>30</v>
      </c>
      <c r="AH7" s="19" t="s">
        <v>31</v>
      </c>
      <c r="AI7" s="19" t="s">
        <v>32</v>
      </c>
      <c r="AJ7" s="19" t="s">
        <v>33</v>
      </c>
      <c r="AK7" s="19" t="s">
        <v>34</v>
      </c>
      <c r="AL7" s="19" t="s">
        <v>35</v>
      </c>
      <c r="AM7" s="19" t="s">
        <v>36</v>
      </c>
      <c r="AN7" s="19" t="s">
        <v>37</v>
      </c>
      <c r="AO7" s="19" t="s">
        <v>38</v>
      </c>
      <c r="AP7" s="19" t="s">
        <v>39</v>
      </c>
      <c r="AQ7" s="19" t="s">
        <v>40</v>
      </c>
      <c r="AR7" s="19" t="s">
        <v>41</v>
      </c>
      <c r="AS7" s="19" t="s">
        <v>42</v>
      </c>
      <c r="AT7" s="19" t="s">
        <v>43</v>
      </c>
      <c r="AU7" s="19" t="s">
        <v>44</v>
      </c>
      <c r="AV7" s="19" t="s">
        <v>45</v>
      </c>
      <c r="AW7" s="19" t="s">
        <v>46</v>
      </c>
      <c r="AX7" s="19" t="s">
        <v>47</v>
      </c>
      <c r="AY7" s="19" t="s">
        <v>48</v>
      </c>
      <c r="AZ7" s="19" t="s">
        <v>168</v>
      </c>
      <c r="BA7" s="19" t="s">
        <v>199</v>
      </c>
      <c r="BB7" s="19" t="s">
        <v>316</v>
      </c>
    </row>
    <row r="8" spans="1:54" s="5" customFormat="1" ht="15">
      <c r="C8" s="10">
        <v>1</v>
      </c>
      <c r="D8" s="63" t="s">
        <v>8</v>
      </c>
      <c r="E8" s="63"/>
      <c r="F8" s="167"/>
      <c r="G8" s="63"/>
      <c r="L8" s="207"/>
      <c r="N8" s="18" t="s">
        <v>49</v>
      </c>
      <c r="O8" s="21"/>
      <c r="P8" s="22"/>
      <c r="Q8" s="22"/>
      <c r="R8" s="22"/>
      <c r="S8" s="22"/>
      <c r="T8" s="22"/>
      <c r="U8" s="22"/>
      <c r="V8" s="22"/>
      <c r="W8" s="23">
        <v>1</v>
      </c>
      <c r="X8" s="23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 s="20"/>
      <c r="BA8" s="20"/>
      <c r="BB8" s="20"/>
    </row>
    <row r="9" spans="1:54" s="5" customFormat="1">
      <c r="C9" s="182"/>
      <c r="D9" s="63" t="s">
        <v>9</v>
      </c>
      <c r="E9" s="63"/>
      <c r="F9" s="167"/>
      <c r="G9" s="63"/>
      <c r="L9" s="207"/>
      <c r="N9" s="18" t="s">
        <v>50</v>
      </c>
      <c r="O9" s="23"/>
      <c r="P9" s="23"/>
      <c r="Q9" s="23"/>
      <c r="R9" s="23"/>
      <c r="S9" s="23"/>
      <c r="T9" s="23"/>
      <c r="U9" s="23"/>
      <c r="V9" s="23"/>
      <c r="W9" s="23">
        <v>1</v>
      </c>
      <c r="X9" s="23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  <c r="AH9" s="20">
        <v>1</v>
      </c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</row>
    <row r="10" spans="1:54" s="5" customFormat="1" ht="13.5" thickBot="1">
      <c r="C10" s="150"/>
      <c r="D10" s="160" t="s">
        <v>333</v>
      </c>
      <c r="E10" s="160"/>
      <c r="F10" s="168"/>
      <c r="G10" s="63"/>
      <c r="L10" s="207"/>
      <c r="N10" s="153" t="s">
        <v>51</v>
      </c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>
        <v>1</v>
      </c>
      <c r="AJ10" s="155">
        <v>1</v>
      </c>
      <c r="AK10" s="155">
        <v>1</v>
      </c>
      <c r="AL10" s="155">
        <v>1</v>
      </c>
      <c r="AM10" s="155">
        <v>1</v>
      </c>
      <c r="AN10" s="155">
        <v>1</v>
      </c>
      <c r="AO10" s="155">
        <v>1</v>
      </c>
      <c r="AP10" s="155">
        <v>1</v>
      </c>
      <c r="AQ10" s="155">
        <v>1</v>
      </c>
      <c r="AR10" s="155">
        <v>1</v>
      </c>
      <c r="AS10" s="155">
        <v>1</v>
      </c>
      <c r="AT10" s="155">
        <v>1</v>
      </c>
      <c r="AU10" s="155">
        <v>1</v>
      </c>
      <c r="AV10" s="155">
        <v>1</v>
      </c>
      <c r="AW10" s="155">
        <v>1</v>
      </c>
      <c r="AX10" s="155">
        <v>1</v>
      </c>
      <c r="AY10" s="155">
        <v>1</v>
      </c>
      <c r="AZ10" s="155">
        <v>1</v>
      </c>
      <c r="BA10" s="155">
        <v>1</v>
      </c>
      <c r="BB10" s="155">
        <v>1</v>
      </c>
    </row>
    <row r="12" spans="1:54" s="173" customFormat="1">
      <c r="A12" s="176" t="s">
        <v>335</v>
      </c>
      <c r="B12" s="176" t="s">
        <v>64</v>
      </c>
      <c r="C12" s="176" t="s">
        <v>369</v>
      </c>
      <c r="D12" s="177"/>
      <c r="E12" s="177"/>
      <c r="F12" s="177"/>
      <c r="G12" s="177"/>
      <c r="H12" s="177"/>
      <c r="I12" s="177"/>
      <c r="J12" s="177"/>
      <c r="K12" s="177"/>
      <c r="L12" s="208"/>
      <c r="N12" s="127" t="s">
        <v>334</v>
      </c>
      <c r="O12" s="178" t="s">
        <v>64</v>
      </c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</row>
    <row r="13" spans="1:54" s="18" customFormat="1" ht="13.5" thickBot="1">
      <c r="C13" s="157"/>
      <c r="D13" s="33"/>
      <c r="E13" s="33"/>
      <c r="F13" s="33"/>
      <c r="G13" s="33"/>
      <c r="H13" s="33"/>
      <c r="I13" s="33"/>
      <c r="J13" s="33"/>
      <c r="K13" s="33"/>
      <c r="L13" s="209"/>
      <c r="M13" s="156"/>
    </row>
    <row r="14" spans="1:54">
      <c r="C14" s="152"/>
      <c r="D14" s="161" t="s">
        <v>338</v>
      </c>
      <c r="E14" s="161" t="s">
        <v>340</v>
      </c>
      <c r="F14" s="161" t="s">
        <v>339</v>
      </c>
      <c r="G14" s="161" t="s">
        <v>63</v>
      </c>
      <c r="H14" s="201" t="s">
        <v>61</v>
      </c>
      <c r="I14" s="161" t="s">
        <v>343</v>
      </c>
      <c r="J14" s="201" t="s">
        <v>344</v>
      </c>
      <c r="K14" s="161" t="s">
        <v>351</v>
      </c>
      <c r="L14" s="214" t="s">
        <v>354</v>
      </c>
      <c r="N14" s="18" t="s">
        <v>361</v>
      </c>
      <c r="O14" s="181" t="str">
        <f ca="1">IFERROR((O15+O16)*4,"")</f>
        <v/>
      </c>
      <c r="P14" s="181" t="str">
        <f t="shared" ref="P14:BB14" ca="1" si="0">IFERROR((P15+P16)*4,"")</f>
        <v/>
      </c>
      <c r="Q14" s="181" t="str">
        <f t="shared" ca="1" si="0"/>
        <v/>
      </c>
      <c r="R14" s="181" t="str">
        <f t="shared" ca="1" si="0"/>
        <v/>
      </c>
      <c r="S14" s="181" t="str">
        <f t="shared" ca="1" si="0"/>
        <v/>
      </c>
      <c r="T14" s="181" t="str">
        <f t="shared" ca="1" si="0"/>
        <v/>
      </c>
      <c r="U14" s="181" t="str">
        <f t="shared" ca="1" si="0"/>
        <v/>
      </c>
      <c r="V14" s="181" t="str">
        <f t="shared" ca="1" si="0"/>
        <v/>
      </c>
      <c r="W14" s="181" t="str">
        <f t="shared" ca="1" si="0"/>
        <v/>
      </c>
      <c r="X14" s="181" t="str">
        <f t="shared" ca="1" si="0"/>
        <v/>
      </c>
      <c r="Y14" s="181" t="str">
        <f t="shared" ca="1" si="0"/>
        <v/>
      </c>
      <c r="Z14" s="181" t="str">
        <f t="shared" ca="1" si="0"/>
        <v/>
      </c>
      <c r="AA14" s="181" t="str">
        <f t="shared" ca="1" si="0"/>
        <v/>
      </c>
      <c r="AB14" s="181" t="str">
        <f t="shared" ca="1" si="0"/>
        <v/>
      </c>
      <c r="AC14" s="181" t="str">
        <f t="shared" ca="1" si="0"/>
        <v/>
      </c>
      <c r="AD14" s="181" t="str">
        <f t="shared" ca="1" si="0"/>
        <v/>
      </c>
      <c r="AE14" s="181" t="str">
        <f t="shared" ca="1" si="0"/>
        <v/>
      </c>
      <c r="AF14" s="181" t="str">
        <f t="shared" ca="1" si="0"/>
        <v/>
      </c>
      <c r="AG14" s="181" t="str">
        <f t="shared" ca="1" si="0"/>
        <v/>
      </c>
      <c r="AH14" s="181" t="str">
        <f t="shared" ca="1" si="0"/>
        <v/>
      </c>
      <c r="AI14" s="181" t="str">
        <f t="shared" ca="1" si="0"/>
        <v/>
      </c>
      <c r="AJ14" s="181" t="str">
        <f t="shared" ca="1" si="0"/>
        <v/>
      </c>
      <c r="AK14" s="181" t="str">
        <f t="shared" ca="1" si="0"/>
        <v/>
      </c>
      <c r="AL14" s="181" t="str">
        <f t="shared" ca="1" si="0"/>
        <v/>
      </c>
      <c r="AM14" s="30">
        <f t="shared" ca="1" si="0"/>
        <v>6.5519501751410747E-2</v>
      </c>
      <c r="AN14" s="30">
        <f t="shared" ca="1" si="0"/>
        <v>8.1469478514908863E-2</v>
      </c>
      <c r="AO14" s="30">
        <f t="shared" ca="1" si="0"/>
        <v>-9.107989206491568E-2</v>
      </c>
      <c r="AP14" s="30">
        <f t="shared" ca="1" si="0"/>
        <v>2.8542087653625734E-2</v>
      </c>
      <c r="AQ14" s="30">
        <f t="shared" ca="1" si="0"/>
        <v>-2.5697239792984473E-3</v>
      </c>
      <c r="AR14" s="30">
        <f t="shared" ca="1" si="0"/>
        <v>-3.6449641626547249E-2</v>
      </c>
      <c r="AS14" s="30">
        <f t="shared" ca="1" si="0"/>
        <v>-2.2577517787600442E-2</v>
      </c>
      <c r="AT14" s="30">
        <f t="shared" ca="1" si="0"/>
        <v>-2.934115120585858E-2</v>
      </c>
      <c r="AU14" s="30">
        <f t="shared" ca="1" si="0"/>
        <v>9.1718715854438599E-3</v>
      </c>
      <c r="AV14" s="30">
        <f t="shared" ca="1" si="0"/>
        <v>5.8473944754549562E-2</v>
      </c>
      <c r="AW14" s="30">
        <f t="shared" ca="1" si="0"/>
        <v>5.3975963522212414E-2</v>
      </c>
      <c r="AX14" s="30">
        <f t="shared" ca="1" si="0"/>
        <v>7.0969820960852234E-2</v>
      </c>
      <c r="AY14" s="30">
        <f t="shared" ca="1" si="0"/>
        <v>5.8550977683854401E-2</v>
      </c>
      <c r="AZ14" s="30">
        <f t="shared" ca="1" si="0"/>
        <v>3.8193580167729287E-2</v>
      </c>
      <c r="BA14" s="30">
        <f t="shared" ca="1" si="0"/>
        <v>0.12119947848761409</v>
      </c>
      <c r="BB14" s="30">
        <f t="shared" ca="1" si="0"/>
        <v>5.7952106016764315E-2</v>
      </c>
    </row>
    <row r="15" spans="1:54">
      <c r="C15" s="41" t="s">
        <v>362</v>
      </c>
      <c r="D15" s="162">
        <f ca="1">AVERAGEIFS($O14:$BB14,$O$10:$BB$10,1)</f>
        <v>2.8875055277171571E-2</v>
      </c>
      <c r="E15" s="162" t="str">
        <f ca="1">IFERROR(AVERAGEIFS($O14:$BB14,$O$8:$BB$8,1),"N/A")</f>
        <v>N/A</v>
      </c>
      <c r="F15" s="162" t="str">
        <f ca="1">IFERROR(AVERAGEIFS($O14:$BB14,$O$9:$BB$9,1),"N/A")</f>
        <v>N/A</v>
      </c>
      <c r="G15" s="218" t="str">
        <f ca="1">IFERROR(E15/D15,"N/A")</f>
        <v>N/A</v>
      </c>
      <c r="H15" s="227" t="str">
        <f ca="1">IFERROR(F15/D15,"N/A")</f>
        <v>N/A</v>
      </c>
      <c r="I15" s="228" t="str">
        <f ca="1">IFERROR(G15-'[4]2015 NCO Scalar'!H20,"N/A")</f>
        <v>N/A</v>
      </c>
      <c r="J15" s="220" t="str">
        <f ca="1">IFERROR(H15-'[4]2015 NCO Scalar'!I20,"N/A")</f>
        <v>N/A</v>
      </c>
      <c r="K15" s="388" t="s">
        <v>370</v>
      </c>
      <c r="L15" s="386">
        <v>1.38</v>
      </c>
      <c r="N15" s="32" t="s">
        <v>52</v>
      </c>
      <c r="O15" s="185" t="str">
        <f ca="1">'SNL NCO_Sovereign'!E10</f>
        <v/>
      </c>
      <c r="P15" s="185" t="str">
        <f ca="1">'SNL NCO_Sovereign'!F10</f>
        <v/>
      </c>
      <c r="Q15" s="185" t="str">
        <f ca="1">'SNL NCO_Sovereign'!G10</f>
        <v/>
      </c>
      <c r="R15" s="185" t="str">
        <f ca="1">'SNL NCO_Sovereign'!H10</f>
        <v/>
      </c>
      <c r="S15" s="185" t="str">
        <f ca="1">'SNL NCO_Sovereign'!I10</f>
        <v/>
      </c>
      <c r="T15" s="185" t="str">
        <f ca="1">'SNL NCO_Sovereign'!J10</f>
        <v/>
      </c>
      <c r="U15" s="185" t="str">
        <f ca="1">'SNL NCO_Sovereign'!K10</f>
        <v/>
      </c>
      <c r="V15" s="185" t="str">
        <f ca="1">'SNL NCO_Sovereign'!L10</f>
        <v/>
      </c>
      <c r="W15" s="185" t="str">
        <f ca="1">'SNL NCO_Sovereign'!M10</f>
        <v/>
      </c>
      <c r="X15" s="185" t="str">
        <f ca="1">'SNL NCO_Sovereign'!N10</f>
        <v/>
      </c>
      <c r="Y15" s="185" t="str">
        <f ca="1">'SNL NCO_Sovereign'!O10</f>
        <v/>
      </c>
      <c r="Z15" s="185" t="str">
        <f ca="1">'SNL NCO_Sovereign'!P10</f>
        <v/>
      </c>
      <c r="AA15" s="185" t="str">
        <f ca="1">'SNL NCO_Sovereign'!Q10</f>
        <v/>
      </c>
      <c r="AB15" s="185" t="str">
        <f ca="1">'SNL NCO_Sovereign'!R10</f>
        <v/>
      </c>
      <c r="AC15" s="185" t="str">
        <f ca="1">'SNL NCO_Sovereign'!S10</f>
        <v/>
      </c>
      <c r="AD15" s="185" t="str">
        <f ca="1">'SNL NCO_Sovereign'!T10</f>
        <v/>
      </c>
      <c r="AE15" s="185" t="str">
        <f ca="1">'SNL NCO_Sovereign'!U10</f>
        <v/>
      </c>
      <c r="AF15" s="185" t="str">
        <f ca="1">'SNL NCO_Sovereign'!V10</f>
        <v/>
      </c>
      <c r="AG15" s="185" t="str">
        <f ca="1">'SNL NCO_Sovereign'!W10</f>
        <v/>
      </c>
      <c r="AH15" s="185" t="str">
        <f ca="1">'SNL NCO_Sovereign'!X10</f>
        <v/>
      </c>
      <c r="AI15" s="185" t="str">
        <f ca="1">'SNL NCO_Sovereign'!Y10</f>
        <v/>
      </c>
      <c r="AJ15" s="185" t="str">
        <f ca="1">'SNL NCO_Sovereign'!Z10</f>
        <v/>
      </c>
      <c r="AK15" s="185" t="str">
        <f ca="1">'SNL NCO_Sovereign'!AA10</f>
        <v/>
      </c>
      <c r="AL15" s="185" t="str">
        <f ca="1">'SNL NCO_Sovereign'!AB10</f>
        <v/>
      </c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</row>
    <row r="16" spans="1:54" ht="13.5" thickBot="1">
      <c r="C16" s="46" t="s">
        <v>371</v>
      </c>
      <c r="D16" s="163">
        <f>'SC Auto - Internal data'!D17</f>
        <v>5.3720317694995131E-4</v>
      </c>
      <c r="E16" s="163">
        <f>'SC Auto - Internal data'!E17</f>
        <v>1.271320415860526E-3</v>
      </c>
      <c r="F16" s="163">
        <f>'SC Auto - Internal data'!F17</f>
        <v>1.1156376078955384E-3</v>
      </c>
      <c r="G16" s="170">
        <f>'SC Auto - Internal data'!G17</f>
        <v>2.3665541649969968</v>
      </c>
      <c r="H16" s="203">
        <f>'SC Auto - Internal data'!H17</f>
        <v>2.0767516942653472</v>
      </c>
      <c r="I16" s="222"/>
      <c r="J16" s="222"/>
      <c r="K16" s="389"/>
      <c r="L16" s="387"/>
      <c r="N16" s="32" t="s">
        <v>54</v>
      </c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30">
        <f ca="1">'SNL NCO - SHUSA'!E10</f>
        <v>1.6379875437852687E-2</v>
      </c>
      <c r="AN16" s="30">
        <f ca="1">'SNL NCO - SHUSA'!F10</f>
        <v>2.0367369628727216E-2</v>
      </c>
      <c r="AO16" s="30">
        <f ca="1">'SNL NCO - SHUSA'!G10</f>
        <v>-2.276997301622892E-2</v>
      </c>
      <c r="AP16" s="30">
        <f ca="1">'SNL NCO - SHUSA'!H10</f>
        <v>7.1355219134064335E-3</v>
      </c>
      <c r="AQ16" s="30">
        <f ca="1">'SNL NCO - SHUSA'!I10</f>
        <v>-6.4243099482461184E-4</v>
      </c>
      <c r="AR16" s="30">
        <f ca="1">'SNL NCO - SHUSA'!J10</f>
        <v>-9.1124104066368124E-3</v>
      </c>
      <c r="AS16" s="30">
        <f ca="1">'SNL NCO - SHUSA'!K10</f>
        <v>-5.6443794469001104E-3</v>
      </c>
      <c r="AT16" s="30">
        <f ca="1">'SNL NCO - SHUSA'!L10</f>
        <v>-7.3352878014646449E-3</v>
      </c>
      <c r="AU16" s="30">
        <f ca="1">'SNL NCO - SHUSA'!M10</f>
        <v>2.292967896360965E-3</v>
      </c>
      <c r="AV16" s="30">
        <f ca="1">'SNL NCO - SHUSA'!N10</f>
        <v>1.461848618863739E-2</v>
      </c>
      <c r="AW16" s="30">
        <f ca="1">'SNL NCO - SHUSA'!O10</f>
        <v>1.3493990880553104E-2</v>
      </c>
      <c r="AX16" s="30">
        <f ca="1">'SNL NCO - SHUSA'!P10</f>
        <v>1.7742455240213059E-2</v>
      </c>
      <c r="AY16" s="30">
        <f ca="1">'SNL NCO - SHUSA'!Q10</f>
        <v>1.46377444209636E-2</v>
      </c>
      <c r="AZ16" s="30">
        <f ca="1">'SNL NCO - SHUSA'!R10</f>
        <v>9.5483950419323217E-3</v>
      </c>
      <c r="BA16" s="30">
        <f ca="1">'SNL NCO - SHUSA'!S10</f>
        <v>3.0299869621903522E-2</v>
      </c>
      <c r="BB16" s="30">
        <f ca="1">'SNL NCO - SHUSA'!T10</f>
        <v>1.4488026504191079E-2</v>
      </c>
    </row>
    <row r="17" spans="1:129" s="123" customFormat="1">
      <c r="D17" s="90"/>
      <c r="E17" s="90"/>
      <c r="F17" s="90"/>
      <c r="G17" s="90"/>
      <c r="H17" s="90"/>
      <c r="I17" s="90"/>
      <c r="J17" s="90"/>
      <c r="K17" s="90"/>
      <c r="L17" s="211"/>
      <c r="N17" s="133" t="s">
        <v>372</v>
      </c>
      <c r="O17" s="183">
        <f>'SC Auto - Internal data'!M19</f>
        <v>7.5708802249683529E-4</v>
      </c>
      <c r="P17" s="183">
        <f>'SC Auto - Internal data'!N19</f>
        <v>5.3211785018271278E-4</v>
      </c>
      <c r="Q17" s="183">
        <f>'SC Auto - Internal data'!O19</f>
        <v>8.9134301890733127E-4</v>
      </c>
      <c r="R17" s="183">
        <f>'SC Auto - Internal data'!P19</f>
        <v>1.1918299807488339E-3</v>
      </c>
      <c r="S17" s="183">
        <f>'SC Auto - Internal data'!Q19</f>
        <v>7.4909566728340038E-4</v>
      </c>
      <c r="T17" s="183">
        <f>'SC Auto - Internal data'!R19</f>
        <v>6.3638761697749392E-4</v>
      </c>
      <c r="U17" s="183">
        <f>'SC Auto - Internal data'!S19</f>
        <v>1.2494544087429823E-3</v>
      </c>
      <c r="V17" s="183">
        <f>'SC Auto - Internal data'!T19</f>
        <v>1.5628666548655763E-3</v>
      </c>
      <c r="W17" s="183">
        <f>'SC Auto - Internal data'!U19</f>
        <v>1.2533058350528566E-3</v>
      </c>
      <c r="X17" s="183">
        <f>'SC Auto - Internal data'!V19</f>
        <v>9.1268265429601684E-4</v>
      </c>
      <c r="Y17" s="183">
        <f>'SC Auto - Internal data'!W19</f>
        <v>1.3019345566506026E-3</v>
      </c>
      <c r="Z17" s="183">
        <f>'SC Auto - Internal data'!X19</f>
        <v>1.5607940325906623E-3</v>
      </c>
      <c r="AA17" s="183">
        <f>'SC Auto - Internal data'!Y19</f>
        <v>1.4023259366084096E-3</v>
      </c>
      <c r="AB17" s="183">
        <f>'SC Auto - Internal data'!Z19</f>
        <v>8.6491289663100752E-4</v>
      </c>
      <c r="AC17" s="183">
        <f>'SC Auto - Internal data'!AA19</f>
        <v>1.3117407601890754E-3</v>
      </c>
      <c r="AD17" s="183">
        <f>'SC Auto - Internal data'!AB19</f>
        <v>1.2734965665367306E-3</v>
      </c>
      <c r="AE17" s="183">
        <f>'SC Auto - Internal data'!AC19</f>
        <v>8.5449049058822126E-4</v>
      </c>
      <c r="AF17" s="183">
        <f>'SC Auto - Internal data'!AD19</f>
        <v>4.7750118259767387E-4</v>
      </c>
      <c r="AG17" s="183">
        <f>'SC Auto - Internal data'!AE19</f>
        <v>6.1159972813963008E-4</v>
      </c>
      <c r="AH17" s="183">
        <f>'SC Auto - Internal data'!AF19</f>
        <v>6.1015913863760203E-4</v>
      </c>
      <c r="AI17" s="183">
        <f>'SC Auto - Internal data'!AG19</f>
        <v>5.1828501458619895E-4</v>
      </c>
      <c r="AJ17" s="183">
        <f>'SC Auto - Internal data'!AH19</f>
        <v>3.3993467447609457E-4</v>
      </c>
      <c r="AK17" s="183">
        <f>'SC Auto - Internal data'!AI19</f>
        <v>6.3807072077298407E-4</v>
      </c>
      <c r="AL17" s="183">
        <f>'SC Auto - Internal data'!AJ19</f>
        <v>7.9717144055379977E-4</v>
      </c>
      <c r="AM17" s="183">
        <f>'SC Auto - Internal data'!AK19</f>
        <v>4.7350295892703456E-4</v>
      </c>
      <c r="AN17" s="183">
        <f>'SC Auto - Internal data'!AL19</f>
        <v>3.8329829069594514E-4</v>
      </c>
      <c r="AO17" s="183">
        <f>'SC Auto - Internal data'!AM19</f>
        <v>5.5032933633712125E-4</v>
      </c>
      <c r="AP17" s="183">
        <f>'SC Auto - Internal data'!AN19</f>
        <v>6.5468862662553028E-4</v>
      </c>
      <c r="AQ17" s="183">
        <f>'SC Auto - Internal data'!AO19</f>
        <v>3.6453115120278664E-4</v>
      </c>
      <c r="AR17" s="183">
        <f>'SC Auto - Internal data'!AP19</f>
        <v>4.2143417592477051E-4</v>
      </c>
      <c r="AS17" s="183">
        <f>'SC Auto - Internal data'!AQ19</f>
        <v>5.5816581306517747E-4</v>
      </c>
      <c r="AT17" s="183">
        <f>'SC Auto - Internal data'!AR19</f>
        <v>8.5944245112290322E-4</v>
      </c>
      <c r="AU17" s="183">
        <f>'SC Auto - Internal data'!AS19</f>
        <v>6.5277973136666019E-4</v>
      </c>
      <c r="AV17" s="183">
        <f>'SC Auto - Internal data'!AT19</f>
        <v>4.8665730988004663E-4</v>
      </c>
      <c r="AW17" s="183">
        <f>'SC Auto - Internal data'!AU19</f>
        <v>7.5402824803398984E-4</v>
      </c>
      <c r="AX17" s="183">
        <f>'SC Auto - Internal data'!AV19</f>
        <v>8.3376997191857811E-4</v>
      </c>
      <c r="AY17" s="183">
        <f>'SC Auto - Internal data'!AW19</f>
        <v>6.5126296666116041E-4</v>
      </c>
      <c r="AZ17" s="183">
        <f>'SC Auto - Internal data'!AX19</f>
        <v>3.8984797425299997E-4</v>
      </c>
      <c r="BA17" s="181"/>
      <c r="BB17" s="181"/>
      <c r="BC17" s="183"/>
      <c r="BD17" s="183"/>
      <c r="BE17" s="183"/>
      <c r="BF17" s="183"/>
      <c r="BG17" s="183"/>
      <c r="BH17" s="183"/>
      <c r="BI17" s="183"/>
      <c r="BJ17" s="183"/>
      <c r="BK17" s="183"/>
      <c r="BL17" s="183"/>
      <c r="BM17" s="183"/>
      <c r="BN17" s="183"/>
      <c r="BO17" s="183"/>
      <c r="BP17" s="183"/>
      <c r="BQ17" s="183"/>
      <c r="BR17" s="183"/>
      <c r="BS17" s="183"/>
      <c r="BT17" s="183"/>
      <c r="BU17" s="183"/>
      <c r="BV17" s="183"/>
      <c r="BW17" s="183"/>
      <c r="BX17" s="183"/>
      <c r="BY17" s="183"/>
      <c r="BZ17" s="183"/>
      <c r="CA17" s="183"/>
      <c r="CB17" s="183"/>
      <c r="CC17" s="183"/>
      <c r="CD17" s="183"/>
      <c r="CE17" s="183"/>
      <c r="CF17" s="183"/>
      <c r="CG17" s="183"/>
      <c r="CH17" s="183"/>
      <c r="CI17" s="183"/>
      <c r="CJ17" s="183"/>
      <c r="CK17" s="183"/>
      <c r="CL17" s="183"/>
      <c r="CM17" s="183"/>
      <c r="CN17" s="183"/>
      <c r="CO17" s="183"/>
      <c r="CP17" s="183"/>
      <c r="CQ17" s="183"/>
      <c r="CR17" s="183"/>
      <c r="CS17" s="183"/>
      <c r="CT17" s="183"/>
      <c r="CU17" s="183"/>
      <c r="CV17" s="183"/>
      <c r="CW17" s="183"/>
      <c r="CX17" s="183"/>
      <c r="CY17" s="183"/>
      <c r="CZ17" s="183"/>
      <c r="DA17" s="183"/>
      <c r="DB17" s="183"/>
      <c r="DC17" s="183"/>
      <c r="DD17" s="183"/>
      <c r="DE17" s="183"/>
      <c r="DF17" s="183"/>
      <c r="DG17" s="183"/>
      <c r="DH17" s="183"/>
      <c r="DI17" s="183"/>
      <c r="DJ17" s="183"/>
      <c r="DK17" s="183"/>
      <c r="DL17" s="183"/>
      <c r="DM17" s="183"/>
      <c r="DN17" s="183"/>
      <c r="DO17" s="183"/>
      <c r="DP17" s="183"/>
      <c r="DQ17" s="183"/>
      <c r="DR17" s="183"/>
      <c r="DS17" s="183"/>
      <c r="DT17" s="183"/>
      <c r="DU17" s="183"/>
      <c r="DV17" s="183"/>
      <c r="DW17" s="183"/>
      <c r="DX17" s="183"/>
      <c r="DY17" s="183"/>
    </row>
    <row r="18" spans="1:129" s="123" customFormat="1">
      <c r="D18" s="90"/>
      <c r="E18" s="90"/>
      <c r="F18" s="90"/>
      <c r="G18" s="90"/>
      <c r="H18" s="90"/>
      <c r="I18" s="90"/>
      <c r="J18" s="90"/>
      <c r="K18" s="90"/>
      <c r="L18" s="211"/>
      <c r="N18" s="13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</row>
    <row r="19" spans="1:129" s="173" customFormat="1">
      <c r="A19" s="176" t="s">
        <v>335</v>
      </c>
      <c r="B19" s="176" t="s">
        <v>11</v>
      </c>
      <c r="C19" s="176" t="s">
        <v>350</v>
      </c>
      <c r="D19" s="177"/>
      <c r="E19" s="177"/>
      <c r="F19" s="177"/>
      <c r="G19" s="177"/>
      <c r="H19" s="177"/>
      <c r="I19" s="177"/>
      <c r="J19" s="177"/>
      <c r="K19" s="177"/>
      <c r="L19" s="208"/>
      <c r="N19" s="127" t="s">
        <v>334</v>
      </c>
      <c r="O19" s="178" t="s">
        <v>11</v>
      </c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</row>
    <row r="20" spans="1:129" s="18" customFormat="1" ht="13.5" thickBot="1">
      <c r="D20" s="33"/>
      <c r="E20" s="33"/>
      <c r="F20" s="33"/>
      <c r="G20" s="33"/>
      <c r="H20" s="33"/>
      <c r="I20" s="33"/>
      <c r="J20" s="33"/>
      <c r="K20" s="33"/>
      <c r="L20" s="209"/>
      <c r="M20" s="156"/>
    </row>
    <row r="21" spans="1:129">
      <c r="C21" s="152"/>
      <c r="D21" s="161" t="s">
        <v>338</v>
      </c>
      <c r="E21" s="161" t="s">
        <v>340</v>
      </c>
      <c r="F21" s="161" t="s">
        <v>339</v>
      </c>
      <c r="G21" s="161" t="s">
        <v>63</v>
      </c>
      <c r="H21" s="201" t="s">
        <v>61</v>
      </c>
      <c r="I21" s="161" t="s">
        <v>343</v>
      </c>
      <c r="J21" s="201" t="s">
        <v>344</v>
      </c>
      <c r="K21" s="161" t="s">
        <v>351</v>
      </c>
      <c r="L21" s="214" t="s">
        <v>354</v>
      </c>
      <c r="N21" s="18" t="s">
        <v>361</v>
      </c>
      <c r="O21" s="183">
        <f ca="1">(O23+O24)*4</f>
        <v>1.8926054009133395E-3</v>
      </c>
      <c r="P21" s="183">
        <f t="shared" ref="P21:BB21" ca="1" si="1">(P23+P24)*4</f>
        <v>2.3786712373972448E-3</v>
      </c>
      <c r="Q21" s="183">
        <f t="shared" ca="1" si="1"/>
        <v>2.8117482707206514E-3</v>
      </c>
      <c r="R21" s="183">
        <f t="shared" ca="1" si="1"/>
        <v>6.0754152315631964E-2</v>
      </c>
      <c r="S21" s="183">
        <f t="shared" ca="1" si="1"/>
        <v>3.04266574591355E-4</v>
      </c>
      <c r="T21" s="183">
        <f t="shared" ca="1" si="1"/>
        <v>3.6875449770422256E-4</v>
      </c>
      <c r="U21" s="183">
        <f t="shared" ca="1" si="1"/>
        <v>-8.1463625817200717E-5</v>
      </c>
      <c r="V21" s="183">
        <f t="shared" ca="1" si="1"/>
        <v>7.2789834874968553E-4</v>
      </c>
      <c r="W21" s="183">
        <f t="shared" ca="1" si="1"/>
        <v>1.8825370267452186E-3</v>
      </c>
      <c r="X21" s="183">
        <f t="shared" ca="1" si="1"/>
        <v>1.5732787860445214E-3</v>
      </c>
      <c r="Y21" s="183">
        <f t="shared" ca="1" si="1"/>
        <v>2.0654694831052003E-3</v>
      </c>
      <c r="Z21" s="183">
        <f t="shared" ca="1" si="1"/>
        <v>1.7839375382750779E-3</v>
      </c>
      <c r="AA21" s="183">
        <f t="shared" ca="1" si="1"/>
        <v>2.3884994586207083E-3</v>
      </c>
      <c r="AB21" s="183">
        <f t="shared" ca="1" si="1"/>
        <v>2.6352302137397448E-3</v>
      </c>
      <c r="AC21" s="183">
        <f t="shared" ca="1" si="1"/>
        <v>3.3561260382276594E-3</v>
      </c>
      <c r="AD21" s="183">
        <f t="shared" ca="1" si="1"/>
        <v>6.0531168550320043E-3</v>
      </c>
      <c r="AE21" s="183">
        <f t="shared" ca="1" si="1"/>
        <v>6.1892989648717261E-3</v>
      </c>
      <c r="AF21" s="183">
        <f t="shared" ca="1" si="1"/>
        <v>8.0790767245772083E-3</v>
      </c>
      <c r="AG21" s="183">
        <f t="shared" ca="1" si="1"/>
        <v>7.4388728349439803E-3</v>
      </c>
      <c r="AH21" s="183">
        <f t="shared" ca="1" si="1"/>
        <v>5.2816871790961799E-3</v>
      </c>
      <c r="AI21" s="183">
        <f t="shared" ca="1" si="1"/>
        <v>5.9763828853320331E-3</v>
      </c>
      <c r="AJ21" s="183">
        <f t="shared" ca="1" si="1"/>
        <v>8.2526507809827839E-3</v>
      </c>
      <c r="AK21" s="183">
        <f t="shared" ca="1" si="1"/>
        <v>2.9846072343055596E-2</v>
      </c>
      <c r="AL21" s="183">
        <f t="shared" ca="1" si="1"/>
        <v>7.9294035075923516E-3</v>
      </c>
      <c r="AM21" s="183">
        <f t="shared" ca="1" si="1"/>
        <v>7.3284857347903206E-3</v>
      </c>
      <c r="AN21" s="183">
        <f t="shared" ca="1" si="1"/>
        <v>8.0093001556814786E-3</v>
      </c>
      <c r="AO21" s="183">
        <f t="shared" ca="1" si="1"/>
        <v>1.0992281569124839E-2</v>
      </c>
      <c r="AP21" s="183">
        <f t="shared" ca="1" si="1"/>
        <v>5.7087554312402833E-3</v>
      </c>
      <c r="AQ21" s="183">
        <f t="shared" ca="1" si="1"/>
        <v>6.3040612272045639E-3</v>
      </c>
      <c r="AR21" s="183">
        <f t="shared" ca="1" si="1"/>
        <v>3.553704890827747E-3</v>
      </c>
      <c r="AS21" s="183">
        <f t="shared" ca="1" si="1"/>
        <v>4.7792865096110042E-3</v>
      </c>
      <c r="AT21" s="183">
        <f t="shared" ca="1" si="1"/>
        <v>5.188793868974524E-3</v>
      </c>
      <c r="AU21" s="183">
        <f t="shared" ca="1" si="1"/>
        <v>3.1296598530969029E-3</v>
      </c>
      <c r="AV21" s="183">
        <f t="shared" ca="1" si="1"/>
        <v>4.905285991934241E-3</v>
      </c>
      <c r="AW21" s="183">
        <f t="shared" ca="1" si="1"/>
        <v>4.2555965822916965E-2</v>
      </c>
      <c r="AX21" s="183">
        <f t="shared" ca="1" si="1"/>
        <v>3.8270144055213202E-3</v>
      </c>
      <c r="AY21" s="183">
        <f t="shared" ca="1" si="1"/>
        <v>3.0511510624073482E-3</v>
      </c>
      <c r="AZ21" s="183">
        <f t="shared" ca="1" si="1"/>
        <v>3.2271490236331591E-3</v>
      </c>
      <c r="BA21" s="183">
        <f t="shared" ca="1" si="1"/>
        <v>2.5683762531253295E-3</v>
      </c>
      <c r="BB21" s="183">
        <f t="shared" ca="1" si="1"/>
        <v>2.8470156519371389E-3</v>
      </c>
    </row>
    <row r="22" spans="1:129">
      <c r="B22" s="24"/>
      <c r="C22" s="41" t="s">
        <v>362</v>
      </c>
      <c r="D22" s="162">
        <f ca="1">AVERAGEIFS($O21:$BB21,$O$10:$BB$10,1)</f>
        <v>8.4990398484494981E-3</v>
      </c>
      <c r="E22" s="162">
        <f ca="1">AVERAGEIFS($O21:$BB21,$O$8:$BB$8,1)</f>
        <v>2.7172744249737667E-3</v>
      </c>
      <c r="F22" s="162">
        <f ca="1">AVERAGEIFS($O21:$BB21,$O$9:$BB$9,1)</f>
        <v>4.060594258606603E-3</v>
      </c>
      <c r="G22" s="169">
        <f ca="1">E22/D22</f>
        <v>0.31971545885497715</v>
      </c>
      <c r="H22" s="202">
        <f ca="1">F22/D22</f>
        <v>0.47777094013124172</v>
      </c>
      <c r="I22" s="220">
        <f ca="1">G22-'2015 NCO Scalar'!H27</f>
        <v>-0.10814402153429864</v>
      </c>
      <c r="J22" s="221">
        <f ca="1">H22-'2015 NCO Scalar'!F27</f>
        <v>0.19145530515241099</v>
      </c>
      <c r="K22" s="198" t="s">
        <v>163</v>
      </c>
      <c r="L22" s="217"/>
      <c r="N22" s="18" t="s">
        <v>56</v>
      </c>
      <c r="O22" s="183">
        <f>'NCO Benchmark summary'!D44</f>
        <v>0.08</v>
      </c>
      <c r="P22" s="183">
        <f>'NCO Benchmark summary'!E44</f>
        <v>0.08</v>
      </c>
      <c r="Q22" s="183">
        <f>'NCO Benchmark summary'!F44</f>
        <v>0.13</v>
      </c>
      <c r="R22" s="183">
        <f>'NCO Benchmark summary'!G44</f>
        <v>0.12</v>
      </c>
      <c r="S22" s="183">
        <f>'NCO Benchmark summary'!H44</f>
        <v>0.15</v>
      </c>
      <c r="T22" s="183">
        <f>'NCO Benchmark summary'!I44</f>
        <v>0.18</v>
      </c>
      <c r="U22" s="183">
        <f>'NCO Benchmark summary'!J44</f>
        <v>0.3</v>
      </c>
      <c r="V22" s="183">
        <f>'NCO Benchmark summary'!K44</f>
        <v>0.48</v>
      </c>
      <c r="W22" s="183">
        <f>'NCO Benchmark summary'!L44</f>
        <v>0.95</v>
      </c>
      <c r="X22" s="183">
        <f>'NCO Benchmark summary'!M44</f>
        <v>1.3</v>
      </c>
      <c r="Y22" s="183">
        <f>'NCO Benchmark summary'!N44</f>
        <v>2.08</v>
      </c>
      <c r="Z22" s="183">
        <f>'NCO Benchmark summary'!O44</f>
        <v>1.77</v>
      </c>
      <c r="AA22" s="183">
        <f>'NCO Benchmark summary'!P44</f>
        <v>2.0499999999999998</v>
      </c>
      <c r="AB22" s="183">
        <f>'NCO Benchmark summary'!Q44</f>
        <v>2.61</v>
      </c>
      <c r="AC22" s="183">
        <f>'NCO Benchmark summary'!R44</f>
        <v>2.75</v>
      </c>
      <c r="AD22" s="183">
        <f>'NCO Benchmark summary'!S44</f>
        <v>3.06</v>
      </c>
      <c r="AE22" s="183">
        <f>'NCO Benchmark summary'!T44</f>
        <v>2.74</v>
      </c>
      <c r="AF22" s="183">
        <f>'NCO Benchmark summary'!U44</f>
        <v>2.36</v>
      </c>
      <c r="AG22" s="183">
        <f>'NCO Benchmark summary'!V44</f>
        <v>2.17</v>
      </c>
      <c r="AH22" s="183">
        <f>'NCO Benchmark summary'!W44</f>
        <v>2.14</v>
      </c>
      <c r="AI22" s="183">
        <f>'NCO Benchmark summary'!X44</f>
        <v>1.87</v>
      </c>
      <c r="AJ22" s="183">
        <f>'NCO Benchmark summary'!Y44</f>
        <v>1.82</v>
      </c>
      <c r="AK22" s="183">
        <f>'NCO Benchmark summary'!Z44</f>
        <v>1.72</v>
      </c>
      <c r="AL22" s="183">
        <f>'NCO Benchmark summary'!AA44</f>
        <v>1.46</v>
      </c>
      <c r="AM22" s="183">
        <f>'NCO Benchmark summary'!AB44</f>
        <v>1.52</v>
      </c>
      <c r="AN22" s="183">
        <f>'NCO Benchmark summary'!AC44</f>
        <v>1.35</v>
      </c>
      <c r="AO22" s="183">
        <f>'NCO Benchmark summary'!AD44</f>
        <v>2.0099999999999998</v>
      </c>
      <c r="AP22" s="183">
        <f>'NCO Benchmark summary'!AE44</f>
        <v>1.1299999999999999</v>
      </c>
      <c r="AQ22" s="183">
        <f>'NCO Benchmark summary'!AF44</f>
        <v>0.98</v>
      </c>
      <c r="AR22" s="183">
        <f>'NCO Benchmark summary'!AG44</f>
        <v>0.81</v>
      </c>
      <c r="AS22" s="183">
        <f>'NCO Benchmark summary'!AH44</f>
        <v>0.56000000000000005</v>
      </c>
      <c r="AT22" s="183">
        <f>'NCO Benchmark summary'!AI44</f>
        <v>0.49</v>
      </c>
      <c r="AU22" s="183">
        <f>'NCO Benchmark summary'!AJ44</f>
        <v>0.37</v>
      </c>
      <c r="AV22" s="183">
        <f>'NCO Benchmark summary'!AK44</f>
        <v>0.3</v>
      </c>
      <c r="AW22" s="183">
        <f>'NCO Benchmark summary'!AL44</f>
        <v>0.33</v>
      </c>
      <c r="AX22" s="183">
        <f>'NCO Benchmark summary'!AM44</f>
        <v>0.25</v>
      </c>
      <c r="AY22" s="183">
        <f>'NCO Benchmark summary'!AN44</f>
        <v>0.28999999999999998</v>
      </c>
      <c r="AZ22" s="183">
        <f>'NCO Benchmark summary'!AO44</f>
        <v>0.23</v>
      </c>
      <c r="BA22" s="183">
        <f>'NCO Benchmark summary'!AP44</f>
        <v>0.19</v>
      </c>
      <c r="BB22" s="183">
        <f>'NCO Benchmark summary'!AQ44</f>
        <v>0.19</v>
      </c>
    </row>
    <row r="23" spans="1:129" s="151" customFormat="1" ht="15.75" customHeight="1" thickBot="1">
      <c r="C23" s="46" t="str">
        <f>N22</f>
        <v>FRB Top 100 banks - Residential</v>
      </c>
      <c r="D23" s="163">
        <f>AVERAGEIFS($O22:$BB22,$O$10:$BB$10,1)</f>
        <v>0.89350000000000007</v>
      </c>
      <c r="E23" s="163">
        <f>AVERAGEIFS($O22:$BB22,$O$8:$BB$8,1)</f>
        <v>2.0712499999999996</v>
      </c>
      <c r="F23" s="163">
        <f>AVERAGEIFS($O22:$BB22,$O$9:$BB$9,1)</f>
        <v>2.1649999999999996</v>
      </c>
      <c r="G23" s="170">
        <f>E23/D23</f>
        <v>2.3181309457190817</v>
      </c>
      <c r="H23" s="203">
        <f>F23/D23</f>
        <v>2.4230554001119189</v>
      </c>
      <c r="I23" s="222">
        <f>G23-'2015 NCO Scalar'!H28</f>
        <v>0.20092384284318854</v>
      </c>
      <c r="J23" s="223">
        <f>H23-'2015 NCO Scalar'!F28</f>
        <v>0.40510519744834017</v>
      </c>
      <c r="K23" s="204" t="s">
        <v>353</v>
      </c>
      <c r="L23" s="200" t="s">
        <v>366</v>
      </c>
      <c r="M23" s="173"/>
      <c r="N23" s="32" t="s">
        <v>52</v>
      </c>
      <c r="O23" s="25">
        <f ca="1">'SNL NCO_Sovereign'!E9</f>
        <v>4.7315135022833488E-4</v>
      </c>
      <c r="P23" s="25">
        <f ca="1">'SNL NCO_Sovereign'!F9</f>
        <v>5.9466780934931121E-4</v>
      </c>
      <c r="Q23" s="25">
        <f ca="1">'SNL NCO_Sovereign'!G9</f>
        <v>7.0293706768016285E-4</v>
      </c>
      <c r="R23" s="25">
        <f ca="1">'SNL NCO_Sovereign'!H9</f>
        <v>1.5188538078907991E-2</v>
      </c>
      <c r="S23" s="25">
        <f ca="1">'SNL NCO_Sovereign'!I9</f>
        <v>7.6066643647838749E-5</v>
      </c>
      <c r="T23" s="25">
        <f ca="1">'SNL NCO_Sovereign'!J9</f>
        <v>9.218862442605564E-5</v>
      </c>
      <c r="U23" s="25">
        <f ca="1">'SNL NCO_Sovereign'!K9</f>
        <v>-2.0365906454300179E-5</v>
      </c>
      <c r="V23" s="25">
        <f ca="1">'SNL NCO_Sovereign'!L9</f>
        <v>1.8197458718742138E-4</v>
      </c>
      <c r="W23" s="25">
        <f ca="1">'SNL NCO_Sovereign'!M9</f>
        <v>4.7063425668630464E-4</v>
      </c>
      <c r="X23" s="25">
        <f ca="1">'SNL NCO_Sovereign'!N9</f>
        <v>3.9331969651113034E-4</v>
      </c>
      <c r="Y23" s="25">
        <f ca="1">'SNL NCO_Sovereign'!O9</f>
        <v>5.1636737077630007E-4</v>
      </c>
      <c r="Z23" s="25">
        <f ca="1">'SNL NCO_Sovereign'!P9</f>
        <v>4.4598438456876948E-4</v>
      </c>
      <c r="AA23" s="25">
        <f ca="1">'SNL NCO_Sovereign'!Q9</f>
        <v>5.9712486465517709E-4</v>
      </c>
      <c r="AB23" s="25">
        <f ca="1">'SNL NCO_Sovereign'!R9</f>
        <v>6.5880755343493619E-4</v>
      </c>
      <c r="AC23" s="25">
        <f ca="1">'SNL NCO_Sovereign'!S9</f>
        <v>8.3903150955691485E-4</v>
      </c>
      <c r="AD23" s="25">
        <f ca="1">'SNL NCO_Sovereign'!T9</f>
        <v>1.5132792137580011E-3</v>
      </c>
      <c r="AE23" s="25">
        <f ca="1">'SNL NCO_Sovereign'!U9</f>
        <v>1.5473247412179315E-3</v>
      </c>
      <c r="AF23" s="25">
        <f ca="1">'SNL NCO_Sovereign'!V9</f>
        <v>2.0197691811443021E-3</v>
      </c>
      <c r="AG23" s="25">
        <f ca="1">'SNL NCO_Sovereign'!W9</f>
        <v>1.8597182087359951E-3</v>
      </c>
      <c r="AH23" s="25">
        <f ca="1">'SNL NCO_Sovereign'!X9</f>
        <v>1.320421794774045E-3</v>
      </c>
      <c r="AI23" s="25">
        <f ca="1">'SNL NCO_Sovereign'!Y9</f>
        <v>1.4940957213330083E-3</v>
      </c>
      <c r="AJ23" s="25">
        <f ca="1">'SNL NCO_Sovereign'!Z9</f>
        <v>2.063162695245696E-3</v>
      </c>
      <c r="AK23" s="25">
        <f ca="1">'SNL NCO_Sovereign'!AA9</f>
        <v>7.4615180857638989E-3</v>
      </c>
      <c r="AL23" s="25">
        <f ca="1">'SNL NCO_Sovereign'!AB9</f>
        <v>1.9823508768980879E-3</v>
      </c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</row>
    <row r="24" spans="1:129">
      <c r="N24" s="32" t="s">
        <v>54</v>
      </c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3">
        <f ca="1">'SNL NCO - SHUSA'!E9</f>
        <v>1.8321214336975802E-3</v>
      </c>
      <c r="AN24" s="183">
        <f ca="1">'SNL NCO - SHUSA'!F9</f>
        <v>2.0023250389203696E-3</v>
      </c>
      <c r="AO24" s="183">
        <f ca="1">'SNL NCO - SHUSA'!G9</f>
        <v>2.7480703922812097E-3</v>
      </c>
      <c r="AP24" s="183">
        <f ca="1">'SNL NCO - SHUSA'!H9</f>
        <v>1.4271888578100708E-3</v>
      </c>
      <c r="AQ24" s="183">
        <f ca="1">'SNL NCO - SHUSA'!I9</f>
        <v>1.576015306801141E-3</v>
      </c>
      <c r="AR24" s="183">
        <f ca="1">'SNL NCO - SHUSA'!J9</f>
        <v>8.8842622270693676E-4</v>
      </c>
      <c r="AS24" s="183">
        <f ca="1">'SNL NCO - SHUSA'!K9</f>
        <v>1.1948216274027511E-3</v>
      </c>
      <c r="AT24" s="183">
        <f ca="1">'SNL NCO - SHUSA'!L9</f>
        <v>1.297198467243631E-3</v>
      </c>
      <c r="AU24" s="183">
        <f ca="1">'SNL NCO - SHUSA'!M9</f>
        <v>7.8241496327422573E-4</v>
      </c>
      <c r="AV24" s="183">
        <f ca="1">'SNL NCO - SHUSA'!N9</f>
        <v>1.2263214979835603E-3</v>
      </c>
      <c r="AW24" s="183">
        <f ca="1">'SNL NCO - SHUSA'!O9</f>
        <v>1.0638991455729241E-2</v>
      </c>
      <c r="AX24" s="183">
        <f ca="1">'SNL NCO - SHUSA'!P9</f>
        <v>9.5675360138033005E-4</v>
      </c>
      <c r="AY24" s="183">
        <f ca="1">'SNL NCO - SHUSA'!Q9</f>
        <v>7.6278776560183704E-4</v>
      </c>
      <c r="AZ24" s="183">
        <f ca="1">'SNL NCO - SHUSA'!R9</f>
        <v>8.0678725590828978E-4</v>
      </c>
      <c r="BA24" s="183">
        <f ca="1">'SNL NCO - SHUSA'!S9</f>
        <v>6.4209406328133239E-4</v>
      </c>
      <c r="BB24" s="183">
        <f ca="1">'SNL NCO - SHUSA'!T9</f>
        <v>7.1175391298428472E-4</v>
      </c>
    </row>
    <row r="25" spans="1:129">
      <c r="N25" s="188" t="s">
        <v>345</v>
      </c>
      <c r="O25" s="189">
        <f ca="1">IF(O21&lt;&gt;'2015 NCO Scalar'!D24,O21-'2015 NCO Scalar'!D24,0)</f>
        <v>0</v>
      </c>
      <c r="P25" s="189">
        <f ca="1">IF(P21&lt;&gt;'2015 NCO Scalar'!E24,P21-'2015 NCO Scalar'!E24,0)</f>
        <v>0</v>
      </c>
      <c r="Q25" s="189">
        <f ca="1">IF(Q21&lt;&gt;'2015 NCO Scalar'!F24,Q21-'2015 NCO Scalar'!F24,0)</f>
        <v>0</v>
      </c>
      <c r="R25" s="189">
        <f ca="1">IF(R21&lt;&gt;'2015 NCO Scalar'!G24,R21-'2015 NCO Scalar'!G24,0)</f>
        <v>0</v>
      </c>
      <c r="S25" s="189">
        <f ca="1">IF(S21&lt;&gt;'2015 NCO Scalar'!H24,S21-'2015 NCO Scalar'!H24,0)</f>
        <v>0</v>
      </c>
      <c r="T25" s="189">
        <f ca="1">IF(T21&lt;&gt;'2015 NCO Scalar'!I24,T21-'2015 NCO Scalar'!I24,0)</f>
        <v>0</v>
      </c>
      <c r="U25" s="189">
        <f ca="1">IF(U21&lt;&gt;'2015 NCO Scalar'!J24,U21-'2015 NCO Scalar'!J24,0)</f>
        <v>0</v>
      </c>
      <c r="V25" s="189">
        <f ca="1">IF(V21&lt;&gt;'2015 NCO Scalar'!K24,V21-'2015 NCO Scalar'!K24,0)</f>
        <v>0</v>
      </c>
      <c r="W25" s="189">
        <f ca="1">IF(W21&lt;&gt;'2015 NCO Scalar'!L24,W21-'2015 NCO Scalar'!L24,0)</f>
        <v>0</v>
      </c>
      <c r="X25" s="189">
        <f ca="1">IF(X21&lt;&gt;'2015 NCO Scalar'!M24,X21-'2015 NCO Scalar'!M24,0)</f>
        <v>0</v>
      </c>
      <c r="Y25" s="189">
        <f ca="1">IF(Y21&lt;&gt;'2015 NCO Scalar'!N24,Y21-'2015 NCO Scalar'!N24,0)</f>
        <v>0</v>
      </c>
      <c r="Z25" s="189">
        <f ca="1">IF(Z21&lt;&gt;'2015 NCO Scalar'!O24,Z21-'2015 NCO Scalar'!O24,0)</f>
        <v>0</v>
      </c>
      <c r="AA25" s="189">
        <f ca="1">IF(AA21&lt;&gt;'2015 NCO Scalar'!P24,AA21-'2015 NCO Scalar'!P24,0)</f>
        <v>0</v>
      </c>
      <c r="AB25" s="189">
        <f ca="1">IF(AB21&lt;&gt;'2015 NCO Scalar'!Q24,AB21-'2015 NCO Scalar'!Q24,0)</f>
        <v>0</v>
      </c>
      <c r="AC25" s="189">
        <f ca="1">IF(AC21&lt;&gt;'2015 NCO Scalar'!R24,AC21-'2015 NCO Scalar'!R24,0)</f>
        <v>0</v>
      </c>
      <c r="AD25" s="189">
        <f ca="1">IF(AD21&lt;&gt;'2015 NCO Scalar'!S24,AD21-'2015 NCO Scalar'!S24,0)</f>
        <v>0</v>
      </c>
      <c r="AE25" s="189">
        <f ca="1">IF(AE21&lt;&gt;'2015 NCO Scalar'!T24,AE21-'2015 NCO Scalar'!T24,0)</f>
        <v>0</v>
      </c>
      <c r="AF25" s="189">
        <f ca="1">IF(AF21&lt;&gt;'2015 NCO Scalar'!U24,AF21-'2015 NCO Scalar'!U24,0)</f>
        <v>0</v>
      </c>
      <c r="AG25" s="189">
        <f ca="1">IF(AG21&lt;&gt;'2015 NCO Scalar'!V24,AG21-'2015 NCO Scalar'!V24,0)</f>
        <v>0</v>
      </c>
      <c r="AH25" s="189">
        <f ca="1">IF(AH21&lt;&gt;'2015 NCO Scalar'!W24,AH21-'2015 NCO Scalar'!W24,0)</f>
        <v>0</v>
      </c>
      <c r="AI25" s="189">
        <f ca="1">IF(AI21&lt;&gt;'2015 NCO Scalar'!X24,AI21-'2015 NCO Scalar'!X24,0)</f>
        <v>0</v>
      </c>
      <c r="AJ25" s="189">
        <f ca="1">IF(AJ21&lt;&gt;'2015 NCO Scalar'!Y24,AJ21-'2015 NCO Scalar'!Y24,0)</f>
        <v>0</v>
      </c>
      <c r="AK25" s="189">
        <f ca="1">IF(AK21&lt;&gt;'2015 NCO Scalar'!Z24,AK21-'2015 NCO Scalar'!Z24,0)</f>
        <v>0</v>
      </c>
      <c r="AL25" s="189">
        <f ca="1">IF(AL21&lt;&gt;'2015 NCO Scalar'!AA24,AL21-'2015 NCO Scalar'!AA24,0)</f>
        <v>0</v>
      </c>
      <c r="AM25" s="189">
        <f ca="1">IF(AM21&lt;&gt;'2015 NCO Scalar'!AB24,AM21-'2015 NCO Scalar'!AB24,0)</f>
        <v>0</v>
      </c>
      <c r="AN25" s="189">
        <f ca="1">IF(AN21&lt;&gt;'2015 NCO Scalar'!AC24,AN21-'2015 NCO Scalar'!AC24,0)</f>
        <v>0</v>
      </c>
      <c r="AO25" s="189">
        <f ca="1">IF(AO21&lt;&gt;'2015 NCO Scalar'!AD24,AO21-'2015 NCO Scalar'!AD24,0)</f>
        <v>0</v>
      </c>
      <c r="AP25" s="189">
        <f ca="1">IF(AP21&lt;&gt;'2015 NCO Scalar'!AE24,AP21-'2015 NCO Scalar'!AE24,0)</f>
        <v>0</v>
      </c>
      <c r="AQ25" s="189">
        <f ca="1">IF(AQ21&lt;&gt;'2015 NCO Scalar'!AF24,AQ21-'2015 NCO Scalar'!AF24,0)</f>
        <v>0</v>
      </c>
      <c r="AR25" s="189">
        <f ca="1">IF(AR21&lt;&gt;'2015 NCO Scalar'!AG24,AR21-'2015 NCO Scalar'!AG24,0)</f>
        <v>0</v>
      </c>
      <c r="AS25" s="189">
        <f ca="1">IF(AS21&lt;&gt;'2015 NCO Scalar'!AH24,AS21-'2015 NCO Scalar'!AH24,0)</f>
        <v>0</v>
      </c>
      <c r="AT25" s="189">
        <f ca="1">IF(AT21&lt;&gt;'2015 NCO Scalar'!AI24,AT21-'2015 NCO Scalar'!AI24,0)</f>
        <v>0</v>
      </c>
      <c r="AU25" s="189">
        <f ca="1">IF(AU21&lt;&gt;'2015 NCO Scalar'!AJ24,AU21-'2015 NCO Scalar'!AJ24,0)</f>
        <v>0</v>
      </c>
      <c r="AV25" s="189">
        <f ca="1">IF(AV21&lt;&gt;'2015 NCO Scalar'!AK24,AV21-'2015 NCO Scalar'!AK24,0)</f>
        <v>0</v>
      </c>
      <c r="AW25" s="189">
        <f ca="1">IF(AW21&lt;&gt;'2015 NCO Scalar'!AL24,AW21-'2015 NCO Scalar'!AL24,0)</f>
        <v>0</v>
      </c>
      <c r="AX25" s="189">
        <f ca="1">IF(AX21&lt;&gt;'2015 NCO Scalar'!AM24,AX21-'2015 NCO Scalar'!AM24,0)</f>
        <v>0</v>
      </c>
      <c r="AY25" s="189">
        <f ca="1">IF(AY21&lt;&gt;'2015 NCO Scalar'!AN24,AY21-'2015 NCO Scalar'!AN24,0)</f>
        <v>0</v>
      </c>
      <c r="AZ25" s="189">
        <f ca="1">IF(AZ21&lt;&gt;'2015 NCO Scalar'!AO24,AZ21-'2015 NCO Scalar'!AO24,0)</f>
        <v>3.2271490236331591E-3</v>
      </c>
      <c r="BA25" s="189">
        <f ca="1">IF(BA21&lt;&gt;'2015 NCO Scalar'!AP24,BA21-'2015 NCO Scalar'!AP24,0)</f>
        <v>2.5683762531253295E-3</v>
      </c>
      <c r="BB25" s="189">
        <f ca="1">IF(BB21&lt;&gt;'2015 NCO Scalar'!AQ24,BB21-'2015 NCO Scalar'!AQ24,0)</f>
        <v>2.8470156519371389E-3</v>
      </c>
    </row>
    <row r="26" spans="1:129" s="123" customFormat="1">
      <c r="D26" s="90"/>
      <c r="E26" s="90"/>
      <c r="F26" s="90"/>
      <c r="G26" s="90"/>
      <c r="H26" s="90"/>
      <c r="I26" s="90"/>
      <c r="J26" s="90"/>
      <c r="K26" s="90"/>
      <c r="L26" s="211"/>
      <c r="N26" s="188" t="s">
        <v>345</v>
      </c>
      <c r="O26" s="189">
        <f>IF(O22&lt;&gt;'2015 NCO Scalar'!D22,O22-'2015 NCO Scalar'!D22,0)</f>
        <v>7.9000000000000001E-2</v>
      </c>
      <c r="P26" s="189">
        <f>IF(P22&lt;&gt;'2015 NCO Scalar'!E22,P22-'2015 NCO Scalar'!E22,0)</f>
        <v>7.9200000000000007E-2</v>
      </c>
      <c r="Q26" s="189">
        <f>IF(Q22&lt;&gt;'2015 NCO Scalar'!F22,Q22-'2015 NCO Scalar'!F22,0)</f>
        <v>0.12890000000000001</v>
      </c>
      <c r="R26" s="189">
        <f>IF(R22&lt;&gt;'2015 NCO Scalar'!G22,R22-'2015 NCO Scalar'!G22,0)</f>
        <v>0.1187</v>
      </c>
      <c r="S26" s="189">
        <f>IF(S22&lt;&gt;'2015 NCO Scalar'!H22,S22-'2015 NCO Scalar'!H22,0)</f>
        <v>0.1484</v>
      </c>
      <c r="T26" s="189">
        <f>IF(T22&lt;&gt;'2015 NCO Scalar'!I22,T22-'2015 NCO Scalar'!I22,0)</f>
        <v>0.17809999999999998</v>
      </c>
      <c r="U26" s="189">
        <f>IF(U22&lt;&gt;'2015 NCO Scalar'!J22,U22-'2015 NCO Scalar'!J22,0)</f>
        <v>0.29730000000000001</v>
      </c>
      <c r="V26" s="189">
        <f>IF(V22&lt;&gt;'2015 NCO Scalar'!K22,V22-'2015 NCO Scalar'!K22,0)</f>
        <v>0.47519999999999996</v>
      </c>
      <c r="W26" s="189">
        <f>IF(W22&lt;&gt;'2015 NCO Scalar'!L22,W22-'2015 NCO Scalar'!L22,0)</f>
        <v>0.9403999999999999</v>
      </c>
      <c r="X26" s="189">
        <f>IF(X22&lt;&gt;'2015 NCO Scalar'!M22,X22-'2015 NCO Scalar'!M22,0)</f>
        <v>1.2867999999999999</v>
      </c>
      <c r="Y26" s="189">
        <f>IF(Y22&lt;&gt;'2015 NCO Scalar'!N22,Y22-'2015 NCO Scalar'!N22,0)</f>
        <v>2.0615000000000001</v>
      </c>
      <c r="Z26" s="189">
        <f>IF(Z22&lt;&gt;'2015 NCO Scalar'!O22,Z22-'2015 NCO Scalar'!O22,0)</f>
        <v>1.752</v>
      </c>
      <c r="AA26" s="189">
        <f>IF(AA22&lt;&gt;'2015 NCO Scalar'!P22,AA22-'2015 NCO Scalar'!P22,0)</f>
        <v>2.0293999999999999</v>
      </c>
      <c r="AB26" s="189">
        <f>IF(AB22&lt;&gt;'2015 NCO Scalar'!Q22,AB22-'2015 NCO Scalar'!Q22,0)</f>
        <v>2.5836999999999999</v>
      </c>
      <c r="AC26" s="189">
        <f>IF(AC22&lt;&gt;'2015 NCO Scalar'!R22,AC22-'2015 NCO Scalar'!R22,0)</f>
        <v>2.7229999999999999</v>
      </c>
      <c r="AD26" s="189">
        <f>IF(AD22&lt;&gt;'2015 NCO Scalar'!S22,AD22-'2015 NCO Scalar'!S22,0)</f>
        <v>3.0291999999999999</v>
      </c>
      <c r="AE26" s="189">
        <f>IF(AE22&lt;&gt;'2015 NCO Scalar'!T22,AE22-'2015 NCO Scalar'!T22,0)</f>
        <v>2.7125000000000004</v>
      </c>
      <c r="AF26" s="189">
        <f>IF(AF22&lt;&gt;'2015 NCO Scalar'!U22,AF22-'2015 NCO Scalar'!U22,0)</f>
        <v>2.3363</v>
      </c>
      <c r="AG26" s="189">
        <f>IF(AG22&lt;&gt;'2015 NCO Scalar'!V22,AG22-'2015 NCO Scalar'!V22,0)</f>
        <v>2.1488</v>
      </c>
      <c r="AH26" s="189">
        <f>IF(AH22&lt;&gt;'2015 NCO Scalar'!W22,AH22-'2015 NCO Scalar'!W22,0)</f>
        <v>2.1183000000000001</v>
      </c>
      <c r="AI26" s="189">
        <f>IF(AI22&lt;&gt;'2015 NCO Scalar'!X22,AI22-'2015 NCO Scalar'!X22,0)</f>
        <v>1.8512000000000002</v>
      </c>
      <c r="AJ26" s="189">
        <f>IF(AJ22&lt;&gt;'2015 NCO Scalar'!Y22,AJ22-'2015 NCO Scalar'!Y22,0)</f>
        <v>1.8017000000000001</v>
      </c>
      <c r="AK26" s="189">
        <f>IF(AK22&lt;&gt;'2015 NCO Scalar'!Z22,AK22-'2015 NCO Scalar'!Z22,0)</f>
        <v>1.7034</v>
      </c>
      <c r="AL26" s="189">
        <f>IF(AL22&lt;&gt;'2015 NCO Scalar'!AA22,AL22-'2015 NCO Scalar'!AA22,0)</f>
        <v>1.4451000000000001</v>
      </c>
      <c r="AM26" s="189">
        <f>IF(AM22&lt;&gt;'2015 NCO Scalar'!AB22,AM22-'2015 NCO Scalar'!AB22,0)</f>
        <v>1.5045999999999999</v>
      </c>
      <c r="AN26" s="189">
        <f>IF(AN22&lt;&gt;'2015 NCO Scalar'!AC22,AN22-'2015 NCO Scalar'!AC22,0)</f>
        <v>1.3365</v>
      </c>
      <c r="AO26" s="189">
        <f>IF(AO22&lt;&gt;'2015 NCO Scalar'!AD22,AO22-'2015 NCO Scalar'!AD22,0)</f>
        <v>1.9903999999999997</v>
      </c>
      <c r="AP26" s="189">
        <f>IF(AP22&lt;&gt;'2015 NCO Scalar'!AE22,AP22-'2015 NCO Scalar'!AE22,0)</f>
        <v>1.1183999999999998</v>
      </c>
      <c r="AQ26" s="189">
        <f>IF(AQ22&lt;&gt;'2015 NCO Scalar'!AF22,AQ22-'2015 NCO Scalar'!AF22,0)</f>
        <v>0.96989999999999998</v>
      </c>
      <c r="AR26" s="189">
        <f>IF(AR22&lt;&gt;'2015 NCO Scalar'!AG22,AR22-'2015 NCO Scalar'!AG22,0)</f>
        <v>0.80200000000000005</v>
      </c>
      <c r="AS26" s="189">
        <f>IF(AS22&lt;&gt;'2015 NCO Scalar'!AH22,AS22-'2015 NCO Scalar'!AH22,0)</f>
        <v>0.55490000000000006</v>
      </c>
      <c r="AT26" s="189">
        <f>IF(AT22&lt;&gt;'2015 NCO Scalar'!AI22,AT22-'2015 NCO Scalar'!AI22,0)</f>
        <v>0.48480000000000001</v>
      </c>
      <c r="AU26" s="189">
        <f>IF(AU22&lt;&gt;'2015 NCO Scalar'!AJ22,AU22-'2015 NCO Scalar'!AJ22,0)</f>
        <v>0.36599999999999999</v>
      </c>
      <c r="AV26" s="189">
        <f>IF(AV22&lt;&gt;'2015 NCO Scalar'!AK22,AV22-'2015 NCO Scalar'!AK22,0)</f>
        <v>0.29719999999999996</v>
      </c>
      <c r="AW26" s="189">
        <f>IF(AW22&lt;&gt;'2015 NCO Scalar'!AL22,AW22-'2015 NCO Scalar'!AL22,0)</f>
        <v>0.32719999999999999</v>
      </c>
      <c r="AX26" s="189">
        <f>IF(AX22&lt;&gt;'2015 NCO Scalar'!AM22,AX22-'2015 NCO Scalar'!AM22,0)</f>
        <v>0.2472</v>
      </c>
      <c r="AY26" s="189">
        <f>IF(AY22&lt;&gt;'2015 NCO Scalar'!AN22,AY22-'2015 NCO Scalar'!AN22,0)</f>
        <v>0.2868</v>
      </c>
      <c r="AZ26" s="189">
        <f>IF(AZ22&lt;&gt;'2015 NCO Scalar'!AO22,AZ22-'2015 NCO Scalar'!AO22,0)</f>
        <v>0.23</v>
      </c>
      <c r="BA26" s="189">
        <f>IF(BA22&lt;&gt;'2015 NCO Scalar'!AP22,BA22-'2015 NCO Scalar'!AP22,0)</f>
        <v>0.19</v>
      </c>
      <c r="BB26" s="189">
        <f>IF(BB22&lt;&gt;'2015 NCO Scalar'!AQ22,BB22-'2015 NCO Scalar'!AQ22,0)</f>
        <v>0.19</v>
      </c>
    </row>
    <row r="27" spans="1:129" s="173" customFormat="1">
      <c r="A27" s="176" t="s">
        <v>335</v>
      </c>
      <c r="B27" s="176" t="s">
        <v>67</v>
      </c>
      <c r="C27" s="176" t="s">
        <v>373</v>
      </c>
      <c r="D27" s="177"/>
      <c r="E27" s="177"/>
      <c r="F27" s="177"/>
      <c r="G27" s="177"/>
      <c r="H27" s="177"/>
      <c r="I27" s="177"/>
      <c r="J27" s="177"/>
      <c r="K27" s="177"/>
      <c r="L27" s="208"/>
      <c r="N27" s="127" t="s">
        <v>334</v>
      </c>
      <c r="O27" s="178" t="s">
        <v>67</v>
      </c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</row>
    <row r="28" spans="1:129" s="123" customFormat="1" ht="13.5" thickBo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10"/>
      <c r="BC28" s="18"/>
      <c r="BD28" s="18"/>
      <c r="BE28" s="18"/>
    </row>
    <row r="29" spans="1:129">
      <c r="C29" s="37"/>
      <c r="D29" s="161" t="s">
        <v>338</v>
      </c>
      <c r="E29" s="161" t="s">
        <v>340</v>
      </c>
      <c r="F29" s="161" t="s">
        <v>339</v>
      </c>
      <c r="G29" s="161" t="s">
        <v>63</v>
      </c>
      <c r="H29" s="205" t="s">
        <v>61</v>
      </c>
      <c r="I29" s="161" t="s">
        <v>343</v>
      </c>
      <c r="J29" s="201" t="s">
        <v>344</v>
      </c>
      <c r="K29" s="161" t="s">
        <v>351</v>
      </c>
      <c r="L29" s="214" t="s">
        <v>354</v>
      </c>
      <c r="N29" s="18" t="s">
        <v>361</v>
      </c>
      <c r="O29" s="184">
        <f t="shared" ref="O29:BB29" ca="1" si="2">(O33+O34)*4</f>
        <v>6.6066466760308909E-3</v>
      </c>
      <c r="P29" s="184">
        <f t="shared" ca="1" si="2"/>
        <v>5.1879483685585521E-3</v>
      </c>
      <c r="Q29" s="184">
        <f t="shared" ca="1" si="2"/>
        <v>5.9524706187649044E-3</v>
      </c>
      <c r="R29" s="184">
        <f t="shared" ca="1" si="2"/>
        <v>7.4425710983620219E-3</v>
      </c>
      <c r="S29" s="184">
        <f t="shared" ca="1" si="2"/>
        <v>6.6689001646162583E-3</v>
      </c>
      <c r="T29" s="184">
        <f t="shared" ca="1" si="2"/>
        <v>7.4153315733573233E-3</v>
      </c>
      <c r="U29" s="184">
        <f t="shared" ca="1" si="2"/>
        <v>1.1037643494287574E-2</v>
      </c>
      <c r="V29" s="184">
        <f t="shared" ca="1" si="2"/>
        <v>1.8691736813924116E-2</v>
      </c>
      <c r="W29" s="184">
        <f t="shared" ca="1" si="2"/>
        <v>2.4825009913435548E-2</v>
      </c>
      <c r="X29" s="184">
        <f t="shared" ca="1" si="2"/>
        <v>2.2914758603859751E-2</v>
      </c>
      <c r="Y29" s="184">
        <f t="shared" ca="1" si="2"/>
        <v>2.8343283228693582E-2</v>
      </c>
      <c r="Z29" s="184">
        <f t="shared" ca="1" si="2"/>
        <v>3.9928425251002861E-2</v>
      </c>
      <c r="AA29" s="184">
        <f t="shared" ca="1" si="2"/>
        <v>3.8927865555542715E-2</v>
      </c>
      <c r="AB29" s="184">
        <f t="shared" ca="1" si="2"/>
        <v>1.9998770912378679E-2</v>
      </c>
      <c r="AC29" s="184">
        <f t="shared" ca="1" si="2"/>
        <v>2.6566972204750565E-2</v>
      </c>
      <c r="AD29" s="184">
        <f t="shared" ca="1" si="2"/>
        <v>3.1348101781806283E-2</v>
      </c>
      <c r="AE29" s="184">
        <f t="shared" ca="1" si="2"/>
        <v>3.0083272307375227E-2</v>
      </c>
      <c r="AF29" s="184">
        <f t="shared" ca="1" si="2"/>
        <v>1.8814910966611288E-2</v>
      </c>
      <c r="AG29" s="184">
        <f t="shared" ca="1" si="2"/>
        <v>2.306557304215048E-2</v>
      </c>
      <c r="AH29" s="184">
        <f t="shared" ca="1" si="2"/>
        <v>2.6335153488264495E-2</v>
      </c>
      <c r="AI29" s="184">
        <f t="shared" ca="1" si="2"/>
        <v>1.7178486038298711E-2</v>
      </c>
      <c r="AJ29" s="184">
        <f t="shared" ca="1" si="2"/>
        <v>1.8546820303543009E-2</v>
      </c>
      <c r="AK29" s="184">
        <f t="shared" ca="1" si="2"/>
        <v>2.3107085563243875E-2</v>
      </c>
      <c r="AL29" s="184">
        <f t="shared" ca="1" si="2"/>
        <v>2.4271145891015651E-2</v>
      </c>
      <c r="AM29" s="184">
        <f ca="1">(AM33+AM34)*4</f>
        <v>7.8109685172802149E-3</v>
      </c>
      <c r="AN29" s="184">
        <f t="shared" ca="1" si="2"/>
        <v>6.1490597658613831E-3</v>
      </c>
      <c r="AO29" s="184">
        <f t="shared" ca="1" si="2"/>
        <v>7.1537158850174504E-2</v>
      </c>
      <c r="AP29" s="184">
        <f t="shared" ca="1" si="2"/>
        <v>3.563224588837962E-2</v>
      </c>
      <c r="AQ29" s="184">
        <f t="shared" ca="1" si="2"/>
        <v>4.0583890732489372E-2</v>
      </c>
      <c r="AR29" s="184">
        <f t="shared" ca="1" si="2"/>
        <v>3.2814055917766836E-2</v>
      </c>
      <c r="AS29" s="184">
        <f t="shared" ca="1" si="2"/>
        <v>3.4101985670375944E-2</v>
      </c>
      <c r="AT29" s="184">
        <f t="shared" ca="1" si="2"/>
        <v>3.4241055716545898E-2</v>
      </c>
      <c r="AU29" s="184">
        <f t="shared" ca="1" si="2"/>
        <v>1.7891656153338754E-2</v>
      </c>
      <c r="AV29" s="184">
        <f t="shared" ca="1" si="2"/>
        <v>1.5512476695223407E-2</v>
      </c>
      <c r="AW29" s="184">
        <f t="shared" ca="1" si="2"/>
        <v>0.20373231808334397</v>
      </c>
      <c r="AX29" s="184">
        <f t="shared" ca="1" si="2"/>
        <v>9.7857993265818496E-2</v>
      </c>
      <c r="AY29" s="184">
        <f t="shared" ca="1" si="2"/>
        <v>0.10835226832524071</v>
      </c>
      <c r="AZ29" s="184">
        <f t="shared" ca="1" si="2"/>
        <v>0.11300304837220099</v>
      </c>
      <c r="BA29" s="184">
        <f t="shared" ca="1" si="2"/>
        <v>0.24483040724623081</v>
      </c>
      <c r="BB29" s="184">
        <f t="shared" ca="1" si="2"/>
        <v>0.30441857472582423</v>
      </c>
      <c r="BC29" s="123"/>
    </row>
    <row r="30" spans="1:129">
      <c r="C30" s="41" t="s">
        <v>362</v>
      </c>
      <c r="D30" s="162">
        <f ca="1">AVERAGEIFS($O29:$BB29,$O$10:$BB$10,1)</f>
        <v>7.2578635086109816E-2</v>
      </c>
      <c r="E30" s="162">
        <f ca="1">AVERAGEIFS($O29:$BB29,$O$8:$BB$8,1)</f>
        <v>2.9106648431433745E-2</v>
      </c>
      <c r="F30" s="162">
        <f ca="1">AVERAGEIFS($O29:$BB29,$O$9:$BB$9,1)</f>
        <v>2.7596008104655952E-2</v>
      </c>
      <c r="G30" s="169">
        <f ca="1">E30/D30</f>
        <v>0.40103604038434459</v>
      </c>
      <c r="H30" s="202">
        <f ca="1">F30/D30</f>
        <v>0.38022219723359485</v>
      </c>
      <c r="I30" s="220">
        <f ca="1">G30-'2015 NCO Scalar'!H54</f>
        <v>-0.19331319534537905</v>
      </c>
      <c r="J30" s="221">
        <f ca="1">H30-'2015 NCO Scalar'!F54</f>
        <v>-0.24666246609412978</v>
      </c>
      <c r="K30" s="198" t="s">
        <v>163</v>
      </c>
      <c r="L30" s="199"/>
      <c r="N30" s="18" t="s">
        <v>71</v>
      </c>
      <c r="O30" s="30">
        <f>'NCO Benchmark summary'!D49</f>
        <v>1.01</v>
      </c>
      <c r="P30" s="30">
        <f>'NCO Benchmark summary'!E49</f>
        <v>1.08</v>
      </c>
      <c r="Q30" s="30">
        <f>'NCO Benchmark summary'!F49</f>
        <v>1.25</v>
      </c>
      <c r="R30" s="30">
        <f>'NCO Benchmark summary'!G49</f>
        <v>1.2</v>
      </c>
      <c r="S30" s="30">
        <f>'NCO Benchmark summary'!H49</f>
        <v>1.51</v>
      </c>
      <c r="T30" s="30">
        <f>'NCO Benchmark summary'!I49</f>
        <v>1.59</v>
      </c>
      <c r="U30" s="30">
        <f>'NCO Benchmark summary'!J49</f>
        <v>1.64</v>
      </c>
      <c r="V30" s="30">
        <f>'NCO Benchmark summary'!K49</f>
        <v>1.93</v>
      </c>
      <c r="W30" s="30">
        <f>'NCO Benchmark summary'!L49</f>
        <v>2.11</v>
      </c>
      <c r="X30" s="30">
        <f>'NCO Benchmark summary'!M49</f>
        <v>2.31</v>
      </c>
      <c r="Y30" s="30">
        <f>'NCO Benchmark summary'!N49</f>
        <v>2.59</v>
      </c>
      <c r="Z30" s="30">
        <f>'NCO Benchmark summary'!O49</f>
        <v>3</v>
      </c>
      <c r="AA30" s="30">
        <f>'NCO Benchmark summary'!P49</f>
        <v>3.28</v>
      </c>
      <c r="AB30" s="30">
        <f>'NCO Benchmark summary'!Q49</f>
        <v>3.51</v>
      </c>
      <c r="AC30" s="30">
        <f>'NCO Benchmark summary'!R49</f>
        <v>3.38</v>
      </c>
      <c r="AD30" s="30">
        <f>'NCO Benchmark summary'!S49</f>
        <v>3.06</v>
      </c>
      <c r="AE30" s="30">
        <f>'NCO Benchmark summary'!T49</f>
        <v>2.62</v>
      </c>
      <c r="AF30" s="30">
        <f>'NCO Benchmark summary'!U49</f>
        <v>2.37</v>
      </c>
      <c r="AG30" s="30">
        <f>'NCO Benchmark summary'!V49</f>
        <v>1.98</v>
      </c>
      <c r="AH30" s="30">
        <f>'NCO Benchmark summary'!W49</f>
        <v>1.8</v>
      </c>
      <c r="AI30" s="30">
        <f>'NCO Benchmark summary'!X49</f>
        <v>1.89</v>
      </c>
      <c r="AJ30" s="30">
        <f>'NCO Benchmark summary'!Y49</f>
        <v>1.5</v>
      </c>
      <c r="AK30" s="30">
        <f>'NCO Benchmark summary'!Z49</f>
        <v>1.35</v>
      </c>
      <c r="AL30" s="30">
        <f>'NCO Benchmark summary'!AA49</f>
        <v>1.22</v>
      </c>
      <c r="AM30" s="30">
        <f>'NCO Benchmark summary'!AB49</f>
        <v>1.08</v>
      </c>
      <c r="AN30" s="30">
        <f>'NCO Benchmark summary'!AC49</f>
        <v>1.0900000000000001</v>
      </c>
      <c r="AO30" s="30">
        <f>'NCO Benchmark summary'!AD49</f>
        <v>1.08</v>
      </c>
      <c r="AP30" s="30">
        <f>'NCO Benchmark summary'!AE49</f>
        <v>1.01</v>
      </c>
      <c r="AQ30" s="30">
        <f>'NCO Benchmark summary'!AF49</f>
        <v>0.96</v>
      </c>
      <c r="AR30" s="30">
        <f>'NCO Benchmark summary'!AG49</f>
        <v>0.87</v>
      </c>
      <c r="AS30" s="30">
        <f>'NCO Benchmark summary'!AH49</f>
        <v>0.9</v>
      </c>
      <c r="AT30" s="30">
        <f>'NCO Benchmark summary'!AI49</f>
        <v>0.83</v>
      </c>
      <c r="AU30" s="183">
        <f>'NCO Benchmark summary'!AJ49</f>
        <v>0.88</v>
      </c>
      <c r="AV30" s="183">
        <f>'NCO Benchmark summary'!AK49</f>
        <v>0.79</v>
      </c>
      <c r="AW30" s="183">
        <f>'NCO Benchmark summary'!AL49</f>
        <v>0.77</v>
      </c>
      <c r="AX30" s="183">
        <f>'NCO Benchmark summary'!AM49</f>
        <v>0.69</v>
      </c>
      <c r="AY30" s="183">
        <f>'NCO Benchmark summary'!AN49</f>
        <v>0.7</v>
      </c>
      <c r="AZ30" s="183">
        <f>'NCO Benchmark summary'!AO49</f>
        <v>0.71</v>
      </c>
      <c r="BA30" s="183">
        <f>'NCO Benchmark summary'!AP49</f>
        <v>0.65</v>
      </c>
      <c r="BB30" s="183">
        <f>'NCO Benchmark summary'!AQ49</f>
        <v>0.67</v>
      </c>
      <c r="BC30" s="123"/>
    </row>
    <row r="31" spans="1:129" ht="25.5">
      <c r="C31" s="41" t="str">
        <f>N30</f>
        <v xml:space="preserve">FRB top 100 banks - Other consumer </v>
      </c>
      <c r="D31" s="162">
        <f>AVERAGEIFS($O30:$BB30,$O$10:$BB$10,1)</f>
        <v>0.98199999999999998</v>
      </c>
      <c r="E31" s="162">
        <f>AVERAGEIFS($O30:$BB30,$O$8:$BB$8,1)</f>
        <v>2.9049999999999994</v>
      </c>
      <c r="F31" s="162">
        <f>AVERAGEIFS($O30:$BB30,$O$9:$BB$9,1)</f>
        <v>2.6675</v>
      </c>
      <c r="G31" s="169">
        <f>E31/D31</f>
        <v>2.9582484725050913</v>
      </c>
      <c r="H31" s="202">
        <f>F31/D31</f>
        <v>2.7163951120162935</v>
      </c>
      <c r="I31" s="220">
        <f>G31-'2015 NCO Scalar'!H55</f>
        <v>0.38022118427314222</v>
      </c>
      <c r="J31" s="221">
        <f>H31-'2015 NCO Scalar'!F55</f>
        <v>-9.1166002253177503E-2</v>
      </c>
      <c r="K31" s="206" t="s">
        <v>374</v>
      </c>
      <c r="L31" s="199" t="s">
        <v>365</v>
      </c>
      <c r="N31" s="18" t="s">
        <v>70</v>
      </c>
      <c r="O31" s="30">
        <f>'NCO Benchmark summary'!D48</f>
        <v>3.09</v>
      </c>
      <c r="P31" s="30">
        <f>'NCO Benchmark summary'!E48</f>
        <v>3.53</v>
      </c>
      <c r="Q31" s="30">
        <f>'NCO Benchmark summary'!F48</f>
        <v>3.98</v>
      </c>
      <c r="R31" s="30">
        <f>'NCO Benchmark summary'!G48</f>
        <v>3.72</v>
      </c>
      <c r="S31" s="30">
        <f>'NCO Benchmark summary'!H48</f>
        <v>3.91</v>
      </c>
      <c r="T31" s="30">
        <f>'NCO Benchmark summary'!I48</f>
        <v>3.7</v>
      </c>
      <c r="U31" s="30">
        <f>'NCO Benchmark summary'!J48</f>
        <v>3.95</v>
      </c>
      <c r="V31" s="30">
        <f>'NCO Benchmark summary'!K48</f>
        <v>4.33</v>
      </c>
      <c r="W31" s="30">
        <f>'NCO Benchmark summary'!L48</f>
        <v>4.62</v>
      </c>
      <c r="X31" s="30">
        <f>'NCO Benchmark summary'!M48</f>
        <v>5.17</v>
      </c>
      <c r="Y31" s="30">
        <f>'NCO Benchmark summary'!N48</f>
        <v>5.73</v>
      </c>
      <c r="Z31" s="30">
        <f>'NCO Benchmark summary'!O48</f>
        <v>6.45</v>
      </c>
      <c r="AA31" s="30">
        <f>'NCO Benchmark summary'!P48</f>
        <v>7.67</v>
      </c>
      <c r="AB31" s="30">
        <f>'NCO Benchmark summary'!Q48</f>
        <v>9.57</v>
      </c>
      <c r="AC31" s="30">
        <f>'NCO Benchmark summary'!R48</f>
        <v>10.33</v>
      </c>
      <c r="AD31" s="30">
        <f>'NCO Benchmark summary'!S48</f>
        <v>10.52</v>
      </c>
      <c r="AE31" s="30">
        <f>'NCO Benchmark summary'!T48</f>
        <v>10.58</v>
      </c>
      <c r="AF31" s="30">
        <f>'NCO Benchmark summary'!U48</f>
        <v>10.72</v>
      </c>
      <c r="AG31" s="30">
        <f>'NCO Benchmark summary'!V48</f>
        <v>8.6300000000000008</v>
      </c>
      <c r="AH31" s="30">
        <f>'NCO Benchmark summary'!W48</f>
        <v>7.98</v>
      </c>
      <c r="AI31" s="30">
        <f>'NCO Benchmark summary'!X48</f>
        <v>7</v>
      </c>
      <c r="AJ31" s="30">
        <f>'NCO Benchmark summary'!Y48</f>
        <v>5.3</v>
      </c>
      <c r="AK31" s="30">
        <f>'NCO Benchmark summary'!Z48</f>
        <v>5.75</v>
      </c>
      <c r="AL31" s="30">
        <f>'NCO Benchmark summary'!AA48</f>
        <v>4.7300000000000004</v>
      </c>
      <c r="AM31" s="30">
        <f>'NCO Benchmark summary'!AB48</f>
        <v>4.2699999999999996</v>
      </c>
      <c r="AN31" s="30">
        <f>'NCO Benchmark summary'!AC48</f>
        <v>3.93</v>
      </c>
      <c r="AO31" s="30">
        <f>'NCO Benchmark summary'!AD48</f>
        <v>3.87</v>
      </c>
      <c r="AP31" s="30">
        <f>'NCO Benchmark summary'!AE48</f>
        <v>3.9</v>
      </c>
      <c r="AQ31" s="30">
        <f>'NCO Benchmark summary'!AF48</f>
        <v>3.74</v>
      </c>
      <c r="AR31" s="30">
        <f>'NCO Benchmark summary'!AG48</f>
        <v>3.45</v>
      </c>
      <c r="AS31" s="30">
        <f>'NCO Benchmark summary'!AH48</f>
        <v>3.33</v>
      </c>
      <c r="AT31" s="30">
        <f>'NCO Benchmark summary'!AI48</f>
        <v>3.37</v>
      </c>
      <c r="AU31" s="30">
        <f>'NCO Benchmark summary'!AJ48</f>
        <v>3.26</v>
      </c>
      <c r="AV31" s="30">
        <f>'NCO Benchmark summary'!AK48</f>
        <v>3.29</v>
      </c>
      <c r="AW31" s="30">
        <f>'NCO Benchmark summary'!AL48</f>
        <v>3.04</v>
      </c>
      <c r="AX31" s="30">
        <f>'NCO Benchmark summary'!AM48</f>
        <v>2.99</v>
      </c>
      <c r="AY31" s="30">
        <f>'NCO Benchmark summary'!AN48</f>
        <v>2.94</v>
      </c>
      <c r="AZ31" s="30">
        <f>'NCO Benchmark summary'!AO48</f>
        <v>2.85</v>
      </c>
      <c r="BA31" s="30">
        <f>'NCO Benchmark summary'!AP48</f>
        <v>2.91</v>
      </c>
      <c r="BB31" s="30">
        <f>'NCO Benchmark summary'!AQ48</f>
        <v>2.9</v>
      </c>
    </row>
    <row r="32" spans="1:129">
      <c r="C32" s="41" t="str">
        <f>N31</f>
        <v>FRB top 100 banks - Credit card</v>
      </c>
      <c r="D32" s="162">
        <f>AVERAGEIFS($O31:$BB31,$O$10:$BB$10,1)</f>
        <v>3.8409999999999997</v>
      </c>
      <c r="E32" s="162">
        <f>AVERAGEIFS($O31:$BB31,$O$8:$BB$8,1)</f>
        <v>7.5075000000000003</v>
      </c>
      <c r="F32" s="162">
        <f>AVERAGEIFS($O31:$BB31,$O$9:$BB$9,1)</f>
        <v>8.1641666666666666</v>
      </c>
      <c r="G32" s="169">
        <f>E32/D32</f>
        <v>1.9545691226243167</v>
      </c>
      <c r="H32" s="202">
        <f>F32/D32</f>
        <v>2.1255315456044435</v>
      </c>
      <c r="I32" s="220">
        <f>G32-'2015 NCO Scalar'!H56</f>
        <v>-7.3212723965206283E-2</v>
      </c>
      <c r="J32" s="221">
        <f>H32-'2015 NCO Scalar'!F56</f>
        <v>0.26386097287850152</v>
      </c>
      <c r="K32" s="206" t="s">
        <v>355</v>
      </c>
      <c r="L32" s="215" t="s">
        <v>360</v>
      </c>
      <c r="N32" s="18" t="s">
        <v>337</v>
      </c>
      <c r="O32" s="30">
        <f>'NCO Benchmark summary'!D13</f>
        <v>3.3433333333333336E-2</v>
      </c>
      <c r="P32" s="30">
        <f>'NCO Benchmark summary'!E13</f>
        <v>3.7899999999999996E-2</v>
      </c>
      <c r="Q32" s="30">
        <f>'NCO Benchmark summary'!F13</f>
        <v>4.0599999999999997E-2</v>
      </c>
      <c r="R32" s="30">
        <f>'NCO Benchmark summary'!G13</f>
        <v>4.2666666666666665E-2</v>
      </c>
      <c r="S32" s="30">
        <f>'NCO Benchmark summary'!H13</f>
        <v>4.4866666666666673E-2</v>
      </c>
      <c r="T32" s="30">
        <f>'NCO Benchmark summary'!I13</f>
        <v>4.6399999999999997E-2</v>
      </c>
      <c r="U32" s="30">
        <f>'NCO Benchmark summary'!J13</f>
        <v>4.590000000000001E-2</v>
      </c>
      <c r="V32" s="30">
        <f>'NCO Benchmark summary'!K13</f>
        <v>4.9820347833582294E-2</v>
      </c>
      <c r="W32" s="30">
        <f>'NCO Benchmark summary'!L13</f>
        <v>5.7076405621158878E-2</v>
      </c>
      <c r="X32" s="30">
        <f>'NCO Benchmark summary'!M13</f>
        <v>6.3775958468296326E-2</v>
      </c>
      <c r="Y32" s="30">
        <f>'NCO Benchmark summary'!N13</f>
        <v>6.6018764545092382E-2</v>
      </c>
      <c r="Z32" s="30">
        <f>'NCO Benchmark summary'!O13</f>
        <v>7.1838698858176231E-2</v>
      </c>
      <c r="AA32" s="30">
        <f>'NCO Benchmark summary'!P13</f>
        <v>8.6193577692147694E-2</v>
      </c>
      <c r="AB32" s="30">
        <f>'NCO Benchmark summary'!Q13</f>
        <v>0.10452326429826952</v>
      </c>
      <c r="AC32" s="30">
        <f>'NCO Benchmark summary'!R13</f>
        <v>0.10918381243224302</v>
      </c>
      <c r="AD32" s="30">
        <f>'NCO Benchmark summary'!S13</f>
        <v>0.10305151169634355</v>
      </c>
      <c r="AE32" s="30">
        <f>'NCO Benchmark summary'!T13</f>
        <v>0.11121986312458354</v>
      </c>
      <c r="AF32" s="30">
        <f>'NCO Benchmark summary'!U13</f>
        <v>0.10633424491106959</v>
      </c>
      <c r="AG32" s="30">
        <f>'NCO Benchmark summary'!V13</f>
        <v>9.4626172443615375E-2</v>
      </c>
      <c r="AH32" s="30">
        <f>'NCO Benchmark summary'!W13</f>
        <v>8.4662394973484045E-2</v>
      </c>
      <c r="AI32" s="30">
        <f>'NCO Benchmark summary'!X13</f>
        <v>7.4510278048249112E-2</v>
      </c>
      <c r="AJ32" s="30">
        <f>'NCO Benchmark summary'!Y13</f>
        <v>6.7164048137893076E-2</v>
      </c>
      <c r="AK32" s="30">
        <f>'NCO Benchmark summary'!Z13</f>
        <v>5.7922810352667067E-2</v>
      </c>
      <c r="AL32" s="30">
        <f>'NCO Benchmark summary'!AA13</f>
        <v>5.2110233189956452E-2</v>
      </c>
      <c r="AM32" s="30">
        <f>'NCO Benchmark summary'!AB13</f>
        <v>4.9617398741558058E-2</v>
      </c>
      <c r="AN32" s="30">
        <f>'NCO Benchmark summary'!AC13</f>
        <v>4.7933333333333328E-2</v>
      </c>
      <c r="AO32" s="30">
        <f>'NCO Benchmark summary'!AD13</f>
        <v>4.2853071517973129E-2</v>
      </c>
      <c r="AP32" s="30">
        <f>'NCO Benchmark summary'!AE13</f>
        <v>4.027661187451758E-2</v>
      </c>
      <c r="AQ32" s="30">
        <f>'NCO Benchmark summary'!AF13</f>
        <v>3.9244897571030252E-2</v>
      </c>
      <c r="AR32" s="30">
        <f>'NCO Benchmark summary'!AG13</f>
        <v>3.7658128887136363E-2</v>
      </c>
      <c r="AS32" s="30">
        <f>'NCO Benchmark summary'!AH13</f>
        <v>3.2680924187418775E-2</v>
      </c>
      <c r="AT32" s="30">
        <f>'NCO Benchmark summary'!AI13</f>
        <v>3.0500020109807836E-2</v>
      </c>
      <c r="AU32" s="30">
        <f>'NCO Benchmark summary'!AJ13</f>
        <v>2.9029897931223889E-2</v>
      </c>
      <c r="AV32" s="30">
        <f>'NCO Benchmark summary'!AK13</f>
        <v>2.9527018558232983E-2</v>
      </c>
      <c r="AW32" s="30">
        <f>'NCO Benchmark summary'!AL13</f>
        <v>2.6667771385318936E-2</v>
      </c>
      <c r="AX32" s="30">
        <f>'NCO Benchmark summary'!AM13</f>
        <v>2.6745983627928741E-2</v>
      </c>
      <c r="AY32" s="30">
        <f>'NCO Benchmark summary'!AN13</f>
        <v>2.7121407094842433E-2</v>
      </c>
      <c r="AZ32" s="30">
        <f>'NCO Benchmark summary'!AO13</f>
        <v>2.7508062338381389E-2</v>
      </c>
      <c r="BA32" s="30">
        <f>'NCO Benchmark summary'!AP13</f>
        <v>2.4941650791440634E-2</v>
      </c>
      <c r="BB32" s="30">
        <f>'NCO Benchmark summary'!AQ13</f>
        <v>2.51539859824093E-2</v>
      </c>
    </row>
    <row r="33" spans="1:55" ht="15.75" customHeight="1" thickBot="1">
      <c r="C33" s="46" t="s">
        <v>336</v>
      </c>
      <c r="D33" s="163">
        <f>AVERAGEIFS($O32:$BB32,$O$10:$BB$10,1)</f>
        <v>3.9458376683065968E-2</v>
      </c>
      <c r="E33" s="163">
        <f>AVERAGEIFS($O32:$BB32,$O$8:$BB$8,1)</f>
        <v>8.2707749201465952E-2</v>
      </c>
      <c r="F33" s="163">
        <f>AVERAGEIFS($O32:$BB32,$O$9:$BB$9,1)</f>
        <v>8.8208722422040017E-2</v>
      </c>
      <c r="G33" s="170">
        <f>E33/D33</f>
        <v>2.0960758184702759</v>
      </c>
      <c r="H33" s="203">
        <f>F33/D33</f>
        <v>2.2354878694210409</v>
      </c>
      <c r="I33" s="222">
        <f>G33-'2015 NCO Scalar'!H57</f>
        <v>-0.20042838397656126</v>
      </c>
      <c r="J33" s="223">
        <f>H33-'2015 NCO Scalar'!F57</f>
        <v>-0.10666901681182273</v>
      </c>
      <c r="K33" s="204" t="s">
        <v>355</v>
      </c>
      <c r="L33" s="216" t="s">
        <v>360</v>
      </c>
      <c r="N33" s="32" t="s">
        <v>52</v>
      </c>
      <c r="O33" s="25">
        <f ca="1">'SNL NCO_Sovereign'!E11</f>
        <v>1.6516616690077227E-3</v>
      </c>
      <c r="P33" s="25">
        <f ca="1">'SNL NCO_Sovereign'!F11</f>
        <v>1.296987092139638E-3</v>
      </c>
      <c r="Q33" s="25">
        <f ca="1">'SNL NCO_Sovereign'!G11</f>
        <v>1.4881176546912261E-3</v>
      </c>
      <c r="R33" s="25">
        <f ca="1">'SNL NCO_Sovereign'!H11</f>
        <v>1.8606427745905055E-3</v>
      </c>
      <c r="S33" s="25">
        <f ca="1">'SNL NCO_Sovereign'!I11</f>
        <v>1.6672250411540646E-3</v>
      </c>
      <c r="T33" s="25">
        <f ca="1">'SNL NCO_Sovereign'!J11</f>
        <v>1.8538328933393308E-3</v>
      </c>
      <c r="U33" s="25">
        <f ca="1">'SNL NCO_Sovereign'!K11</f>
        <v>2.7594108735718935E-3</v>
      </c>
      <c r="V33" s="25">
        <f ca="1">'SNL NCO_Sovereign'!L11</f>
        <v>4.672934203481029E-3</v>
      </c>
      <c r="W33" s="25">
        <f ca="1">'SNL NCO_Sovereign'!M11</f>
        <v>6.206252478358887E-3</v>
      </c>
      <c r="X33" s="25">
        <f ca="1">'SNL NCO_Sovereign'!N11</f>
        <v>5.7286896509649377E-3</v>
      </c>
      <c r="Y33" s="25">
        <f ca="1">'SNL NCO_Sovereign'!O11</f>
        <v>7.0858208071733954E-3</v>
      </c>
      <c r="Z33" s="25">
        <f ca="1">'SNL NCO_Sovereign'!P11</f>
        <v>9.9821063127507152E-3</v>
      </c>
      <c r="AA33" s="25">
        <f ca="1">'SNL NCO_Sovereign'!Q11</f>
        <v>9.7319663888856787E-3</v>
      </c>
      <c r="AB33" s="25">
        <f ca="1">'SNL NCO_Sovereign'!R11</f>
        <v>4.9996927280946696E-3</v>
      </c>
      <c r="AC33" s="25">
        <f ca="1">'SNL NCO_Sovereign'!S11</f>
        <v>6.6417430511876412E-3</v>
      </c>
      <c r="AD33" s="25">
        <f ca="1">'SNL NCO_Sovereign'!T11</f>
        <v>7.8370254454515707E-3</v>
      </c>
      <c r="AE33" s="25">
        <f ca="1">'SNL NCO_Sovereign'!U11</f>
        <v>7.5208180768438068E-3</v>
      </c>
      <c r="AF33" s="25">
        <f ca="1">'SNL NCO_Sovereign'!V11</f>
        <v>4.7037277416528221E-3</v>
      </c>
      <c r="AG33" s="25">
        <f ca="1">'SNL NCO_Sovereign'!W11</f>
        <v>5.76639326053762E-3</v>
      </c>
      <c r="AH33" s="25">
        <f ca="1">'SNL NCO_Sovereign'!X11</f>
        <v>6.5837883720661237E-3</v>
      </c>
      <c r="AI33" s="25">
        <f ca="1">'SNL NCO_Sovereign'!Y11</f>
        <v>4.2946215095746778E-3</v>
      </c>
      <c r="AJ33" s="25">
        <f ca="1">'SNL NCO_Sovereign'!Z11</f>
        <v>4.6367050758857522E-3</v>
      </c>
      <c r="AK33" s="25">
        <f ca="1">'SNL NCO_Sovereign'!AA11</f>
        <v>5.7767713908109686E-3</v>
      </c>
      <c r="AL33" s="25">
        <f ca="1">'SNL NCO_Sovereign'!AB11</f>
        <v>6.0677864727539128E-3</v>
      </c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</row>
    <row r="34" spans="1:55">
      <c r="N34" s="32" t="s">
        <v>54</v>
      </c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30">
        <f ca="1">'SNL NCO - SHUSA'!E11</f>
        <v>1.9527421293200537E-3</v>
      </c>
      <c r="AN34" s="30">
        <f ca="1">'SNL NCO - SHUSA'!F11</f>
        <v>1.5372649414653458E-3</v>
      </c>
      <c r="AO34" s="30">
        <f ca="1">'SNL NCO - SHUSA'!G11</f>
        <v>1.7884289712543626E-2</v>
      </c>
      <c r="AP34" s="30">
        <f ca="1">'SNL NCO - SHUSA'!H11</f>
        <v>8.9080614720949049E-3</v>
      </c>
      <c r="AQ34" s="30">
        <f ca="1">'SNL NCO - SHUSA'!I11</f>
        <v>1.0145972683122343E-2</v>
      </c>
      <c r="AR34" s="30">
        <f ca="1">'SNL NCO - SHUSA'!J11</f>
        <v>8.2035139794417091E-3</v>
      </c>
      <c r="AS34" s="30">
        <f ca="1">'SNL NCO - SHUSA'!K11</f>
        <v>8.5254964175939859E-3</v>
      </c>
      <c r="AT34" s="30">
        <f ca="1">'SNL NCO - SHUSA'!L11</f>
        <v>8.5602639291364746E-3</v>
      </c>
      <c r="AU34" s="30">
        <f ca="1">'SNL NCO - SHUSA'!M11</f>
        <v>4.4729140383346884E-3</v>
      </c>
      <c r="AV34" s="30">
        <f ca="1">'SNL NCO - SHUSA'!N11</f>
        <v>3.8781191738058518E-3</v>
      </c>
      <c r="AW34" s="30">
        <f ca="1">'SNL NCO - SHUSA'!O11</f>
        <v>5.0933079520835992E-2</v>
      </c>
      <c r="AX34" s="30">
        <f ca="1">'SNL NCO - SHUSA'!P11</f>
        <v>2.4464498316454624E-2</v>
      </c>
      <c r="AY34" s="30">
        <f ca="1">'SNL NCO - SHUSA'!Q11</f>
        <v>2.7088067081310178E-2</v>
      </c>
      <c r="AZ34" s="30">
        <f ca="1">'SNL NCO - SHUSA'!R11</f>
        <v>2.8250762093050247E-2</v>
      </c>
      <c r="BA34" s="30">
        <f ca="1">'SNL NCO - SHUSA'!S11</f>
        <v>6.1207601811557703E-2</v>
      </c>
      <c r="BB34" s="30">
        <f ca="1">'SNL NCO - SHUSA'!T11</f>
        <v>7.6104643681456058E-2</v>
      </c>
    </row>
    <row r="35" spans="1:55">
      <c r="N35" s="188" t="s">
        <v>345</v>
      </c>
      <c r="O35" s="189">
        <f ca="1">IF(O29&lt;&gt;'2015 NCO Scalar'!D50,O29-'2015 NCO Scalar'!D50,0)</f>
        <v>0</v>
      </c>
      <c r="P35" s="189">
        <f ca="1">IF(P29&lt;&gt;'2015 NCO Scalar'!E50,P29-'2015 NCO Scalar'!E50,0)</f>
        <v>0</v>
      </c>
      <c r="Q35" s="189">
        <f ca="1">IF(Q29&lt;&gt;'2015 NCO Scalar'!F50,Q29-'2015 NCO Scalar'!F50,0)</f>
        <v>0</v>
      </c>
      <c r="R35" s="189">
        <f ca="1">IF(R29&lt;&gt;'2015 NCO Scalar'!G50,R29-'2015 NCO Scalar'!G50,0)</f>
        <v>0</v>
      </c>
      <c r="S35" s="189">
        <f ca="1">IF(S29&lt;&gt;'2015 NCO Scalar'!H50,S29-'2015 NCO Scalar'!H50,0)</f>
        <v>0</v>
      </c>
      <c r="T35" s="189">
        <f ca="1">IF(T29&lt;&gt;'2015 NCO Scalar'!I50,T29-'2015 NCO Scalar'!I50,0)</f>
        <v>0</v>
      </c>
      <c r="U35" s="189">
        <f ca="1">IF(U29&lt;&gt;'2015 NCO Scalar'!J50,U29-'2015 NCO Scalar'!J50,0)</f>
        <v>0</v>
      </c>
      <c r="V35" s="189">
        <f ca="1">IF(V29&lt;&gt;'2015 NCO Scalar'!K50,V29-'2015 NCO Scalar'!K50,0)</f>
        <v>0</v>
      </c>
      <c r="W35" s="189">
        <f ca="1">IF(W29&lt;&gt;'2015 NCO Scalar'!L50,W29-'2015 NCO Scalar'!L50,0)</f>
        <v>0</v>
      </c>
      <c r="X35" s="189">
        <f ca="1">IF(X29&lt;&gt;'2015 NCO Scalar'!M50,X29-'2015 NCO Scalar'!M50,0)</f>
        <v>0</v>
      </c>
      <c r="Y35" s="189">
        <f ca="1">IF(Y29&lt;&gt;'2015 NCO Scalar'!N50,Y29-'2015 NCO Scalar'!N50,0)</f>
        <v>0</v>
      </c>
      <c r="Z35" s="189">
        <f ca="1">IF(Z29&lt;&gt;'2015 NCO Scalar'!O50,Z29-'2015 NCO Scalar'!O50,0)</f>
        <v>0</v>
      </c>
      <c r="AA35" s="189">
        <f ca="1">IF(AA29&lt;&gt;'2015 NCO Scalar'!P50,AA29-'2015 NCO Scalar'!P50,0)</f>
        <v>0</v>
      </c>
      <c r="AB35" s="189">
        <f ca="1">IF(AB29&lt;&gt;'2015 NCO Scalar'!Q50,AB29-'2015 NCO Scalar'!Q50,0)</f>
        <v>0</v>
      </c>
      <c r="AC35" s="189">
        <f ca="1">IF(AC29&lt;&gt;'2015 NCO Scalar'!R50,AC29-'2015 NCO Scalar'!R50,0)</f>
        <v>0</v>
      </c>
      <c r="AD35" s="189">
        <f ca="1">IF(AD29&lt;&gt;'2015 NCO Scalar'!S50,AD29-'2015 NCO Scalar'!S50,0)</f>
        <v>0</v>
      </c>
      <c r="AE35" s="189">
        <f ca="1">IF(AE29&lt;&gt;'2015 NCO Scalar'!T50,AE29-'2015 NCO Scalar'!T50,0)</f>
        <v>0</v>
      </c>
      <c r="AF35" s="189">
        <f ca="1">IF(AF29&lt;&gt;'2015 NCO Scalar'!U50,AF29-'2015 NCO Scalar'!U50,0)</f>
        <v>0</v>
      </c>
      <c r="AG35" s="189">
        <f ca="1">IF(AG29&lt;&gt;'2015 NCO Scalar'!V50,AG29-'2015 NCO Scalar'!V50,0)</f>
        <v>0</v>
      </c>
      <c r="AH35" s="189">
        <f ca="1">IF(AH29&lt;&gt;'2015 NCO Scalar'!W50,AH29-'2015 NCO Scalar'!W50,0)</f>
        <v>0</v>
      </c>
      <c r="AI35" s="189">
        <f ca="1">IF(AI29&lt;&gt;'2015 NCO Scalar'!X50,AI29-'2015 NCO Scalar'!X50,0)</f>
        <v>0</v>
      </c>
      <c r="AJ35" s="189">
        <f ca="1">IF(AJ29&lt;&gt;'2015 NCO Scalar'!Y50,AJ29-'2015 NCO Scalar'!Y50,0)</f>
        <v>0</v>
      </c>
      <c r="AK35" s="189">
        <f ca="1">IF(AK29&lt;&gt;'2015 NCO Scalar'!Z50,AK29-'2015 NCO Scalar'!Z50,0)</f>
        <v>0</v>
      </c>
      <c r="AL35" s="189">
        <f ca="1">IF(AL29&lt;&gt;'2015 NCO Scalar'!AA50,AL29-'2015 NCO Scalar'!AA50,0)</f>
        <v>0</v>
      </c>
      <c r="AM35" s="189">
        <f ca="1">IF(AM29&lt;&gt;'2015 NCO Scalar'!AB50,AM29-'2015 NCO Scalar'!AB50,0)</f>
        <v>0</v>
      </c>
      <c r="AN35" s="189">
        <f ca="1">IF(AN29&lt;&gt;'2015 NCO Scalar'!AC50,AN29-'2015 NCO Scalar'!AC50,0)</f>
        <v>0</v>
      </c>
      <c r="AO35" s="189">
        <f ca="1">IF(AO29&lt;&gt;'2015 NCO Scalar'!AD50,AO29-'2015 NCO Scalar'!AD50,0)</f>
        <v>0</v>
      </c>
      <c r="AP35" s="189">
        <f ca="1">IF(AP29&lt;&gt;'2015 NCO Scalar'!AE50,AP29-'2015 NCO Scalar'!AE50,0)</f>
        <v>0</v>
      </c>
      <c r="AQ35" s="189">
        <f ca="1">IF(AQ29&lt;&gt;'2015 NCO Scalar'!AF50,AQ29-'2015 NCO Scalar'!AF50,0)</f>
        <v>0</v>
      </c>
      <c r="AR35" s="189">
        <f ca="1">IF(AR29&lt;&gt;'2015 NCO Scalar'!AG50,AR29-'2015 NCO Scalar'!AG50,0)</f>
        <v>0</v>
      </c>
      <c r="AS35" s="189">
        <f ca="1">IF(AS29&lt;&gt;'2015 NCO Scalar'!AH50,AS29-'2015 NCO Scalar'!AH50,0)</f>
        <v>0</v>
      </c>
      <c r="AT35" s="189">
        <f ca="1">IF(AT29&lt;&gt;'2015 NCO Scalar'!AI50,AT29-'2015 NCO Scalar'!AI50,0)</f>
        <v>0</v>
      </c>
      <c r="AU35" s="189">
        <f ca="1">IF(AU29&lt;&gt;'2015 NCO Scalar'!AJ50,AU29-'2015 NCO Scalar'!AJ50,0)</f>
        <v>0</v>
      </c>
      <c r="AV35" s="189">
        <f ca="1">IF(AV29&lt;&gt;'2015 NCO Scalar'!AK50,AV29-'2015 NCO Scalar'!AK50,0)</f>
        <v>0</v>
      </c>
      <c r="AW35" s="189">
        <f ca="1">IF(AW29&lt;&gt;'2015 NCO Scalar'!AL50,AW29-'2015 NCO Scalar'!AL50,0)</f>
        <v>0</v>
      </c>
      <c r="AX35" s="189">
        <f ca="1">IF(AX29&lt;&gt;'2015 NCO Scalar'!AM50,AX29-'2015 NCO Scalar'!AM50,0)</f>
        <v>0</v>
      </c>
      <c r="AY35" s="189">
        <f ca="1">IF(AY29&lt;&gt;'2015 NCO Scalar'!AN50,AY29-'2015 NCO Scalar'!AN50,0)</f>
        <v>0</v>
      </c>
      <c r="AZ35" s="189">
        <f ca="1">IF(AZ29&lt;&gt;'2015 NCO Scalar'!AO50,AZ29-'2015 NCO Scalar'!AO50,0)</f>
        <v>0.11300304837220099</v>
      </c>
      <c r="BA35" s="189">
        <f ca="1">IF(BA29&lt;&gt;'2015 NCO Scalar'!AP50,BA29-'2015 NCO Scalar'!AP50,0)</f>
        <v>0.24483040724623081</v>
      </c>
      <c r="BB35" s="189">
        <f ca="1">IF(BB29&lt;&gt;'2015 NCO Scalar'!AQ50,BB29-'2015 NCO Scalar'!AQ50,0)</f>
        <v>0.30441857472582423</v>
      </c>
    </row>
    <row r="36" spans="1:55">
      <c r="N36" s="188" t="s">
        <v>345</v>
      </c>
      <c r="O36" s="189">
        <f>IF((O30+O31)&lt;&gt;('2015 NCO Scalar'!D47+'2015 NCO Scalar'!D48),(O30+O31)-('2015 NCO Scalar'!D47+'2015 NCO Scalar'!D48),0)</f>
        <v>4.0846</v>
      </c>
      <c r="P36" s="189">
        <f>IF((P30+P31)&lt;&gt;('2015 NCO Scalar'!E47+'2015 NCO Scalar'!E48),(P30+P31)-('2015 NCO Scalar'!E47+'2015 NCO Scalar'!E48),0)</f>
        <v>4.5647999999999991</v>
      </c>
      <c r="Q36" s="189">
        <f>IF((Q30+Q31)&lt;&gt;('2015 NCO Scalar'!F47+'2015 NCO Scalar'!F48),(Q30+Q31)-('2015 NCO Scalar'!F47+'2015 NCO Scalar'!F48),0)</f>
        <v>5.1789000000000005</v>
      </c>
      <c r="R36" s="189">
        <f>IF((R30+R31)&lt;&gt;('2015 NCO Scalar'!G47+'2015 NCO Scalar'!G48),(R30+R31)-('2015 NCO Scalar'!G47+'2015 NCO Scalar'!G48),0)</f>
        <v>4.8690999999999995</v>
      </c>
      <c r="S36" s="189">
        <f>IF((S30+S31)&lt;&gt;('2015 NCO Scalar'!H47+'2015 NCO Scalar'!H48),(S30+S31)-('2015 NCO Scalar'!H47+'2015 NCO Scalar'!H48),0)</f>
        <v>5.3658000000000001</v>
      </c>
      <c r="T36" s="189">
        <f>IF((T30+T31)&lt;&gt;('2015 NCO Scalar'!I47+'2015 NCO Scalar'!I48),(T30+T31)-('2015 NCO Scalar'!I47+'2015 NCO Scalar'!I48),0)</f>
        <v>5.2373000000000003</v>
      </c>
      <c r="U36" s="189">
        <f>IF((U30+U31)&lt;&gt;('2015 NCO Scalar'!J47+'2015 NCO Scalar'!J48),(U30+U31)-('2015 NCO Scalar'!J47+'2015 NCO Scalar'!J48),0)</f>
        <v>5.5347999999999997</v>
      </c>
      <c r="V36" s="189">
        <f>IF((V30+V31)&lt;&gt;('2015 NCO Scalar'!K47+'2015 NCO Scalar'!K48),(V30+V31)-('2015 NCO Scalar'!K47+'2015 NCO Scalar'!K48),0)</f>
        <v>6.1970000000000001</v>
      </c>
      <c r="W36" s="189">
        <f>IF((W30+W31)&lt;&gt;('2015 NCO Scalar'!L47+'2015 NCO Scalar'!L48),(W30+W31)-('2015 NCO Scalar'!L47+'2015 NCO Scalar'!L48),0)</f>
        <v>6.6629000000000005</v>
      </c>
      <c r="X36" s="189">
        <f>IF((X30+X31)&lt;&gt;('2015 NCO Scalar'!M47+'2015 NCO Scalar'!M48),(X30+X31)-('2015 NCO Scalar'!M47+'2015 NCO Scalar'!M48),0)</f>
        <v>7.4045000000000005</v>
      </c>
      <c r="Y36" s="189">
        <f>IF((Y30+Y31)&lt;&gt;('2015 NCO Scalar'!N47+'2015 NCO Scalar'!N48),(Y30+Y31)-('2015 NCO Scalar'!N47+'2015 NCO Scalar'!N48),0)</f>
        <v>8.2393999999999998</v>
      </c>
      <c r="Z36" s="189">
        <f>IF((Z30+Z31)&lt;&gt;('2015 NCO Scalar'!O47+'2015 NCO Scalar'!O48),(Z30+Z31)-('2015 NCO Scalar'!O47+'2015 NCO Scalar'!O48),0)</f>
        <v>9.3556999999999988</v>
      </c>
      <c r="AA36" s="189">
        <f>IF((AA30+AA31)&lt;&gt;('2015 NCO Scalar'!P47+'2015 NCO Scalar'!P48),(AA30+AA31)-('2015 NCO Scalar'!P47+'2015 NCO Scalar'!P48),0)</f>
        <v>10.840999999999999</v>
      </c>
      <c r="AB36" s="189">
        <f>IF((AB30+AB31)&lt;&gt;('2015 NCO Scalar'!Q47+'2015 NCO Scalar'!Q48),(AB30+AB31)-('2015 NCO Scalar'!Q47+'2015 NCO Scalar'!Q48),0)</f>
        <v>12.9475</v>
      </c>
      <c r="AC36" s="189">
        <f>IF((AC30+AC31)&lt;&gt;('2015 NCO Scalar'!R47+'2015 NCO Scalar'!R48),(AC30+AC31)-('2015 NCO Scalar'!R47+'2015 NCO Scalar'!R48),0)</f>
        <v>13.573600000000001</v>
      </c>
      <c r="AD36" s="189">
        <f>IF((AD30+AD31)&lt;&gt;('2015 NCO Scalar'!S47+'2015 NCO Scalar'!S48),(AD30+AD31)-('2015 NCO Scalar'!S47+'2015 NCO Scalar'!S48),0)</f>
        <v>13.444900000000001</v>
      </c>
      <c r="AE36" s="189">
        <f>IF((AE30+AE31)&lt;&gt;('2015 NCO Scalar'!T47+'2015 NCO Scalar'!T48),(AE30+AE31)-('2015 NCO Scalar'!T47+'2015 NCO Scalar'!T48),0)</f>
        <v>13.0687</v>
      </c>
      <c r="AF36" s="189">
        <f>IF((AF30+AF31)&lt;&gt;('2015 NCO Scalar'!U47+'2015 NCO Scalar'!U48),(AF30+AF31)-('2015 NCO Scalar'!U47+'2015 NCO Scalar'!U48),0)</f>
        <v>12.957100000000001</v>
      </c>
      <c r="AG36" s="189">
        <f>IF((AG30+AG31)&lt;&gt;('2015 NCO Scalar'!V47+'2015 NCO Scalar'!V48),(AG30+AG31)-('2015 NCO Scalar'!V47+'2015 NCO Scalar'!V48),0)</f>
        <v>10.504700000000001</v>
      </c>
      <c r="AH36" s="189">
        <f>IF((AH30+AH31)&lt;&gt;('2015 NCO Scalar'!W47+'2015 NCO Scalar'!W48),(AH30+AH31)-('2015 NCO Scalar'!W47+'2015 NCO Scalar'!W48),0)</f>
        <v>9.6827000000000005</v>
      </c>
      <c r="AI36" s="189">
        <f>IF((AI30+AI31)&lt;&gt;('2015 NCO Scalar'!X47+'2015 NCO Scalar'!X48),(AI30+AI31)-('2015 NCO Scalar'!X47+'2015 NCO Scalar'!X48),0)</f>
        <v>8.8017000000000003</v>
      </c>
      <c r="AJ36" s="189">
        <f>IF((AJ30+AJ31)&lt;&gt;('2015 NCO Scalar'!Y47+'2015 NCO Scalar'!Y48),(AJ30+AJ31)-('2015 NCO Scalar'!Y47+'2015 NCO Scalar'!Y48),0)</f>
        <v>6.7302999999999997</v>
      </c>
      <c r="AK36" s="189">
        <f>IF((AK30+AK31)&lt;&gt;('2015 NCO Scalar'!Z47+'2015 NCO Scalar'!Z48),(AK30+AK31)-('2015 NCO Scalar'!Z47+'2015 NCO Scalar'!Z48),0)</f>
        <v>7.0298999999999996</v>
      </c>
      <c r="AL36" s="189">
        <f>IF((AL30+AL31)&lt;&gt;('2015 NCO Scalar'!AA47+'2015 NCO Scalar'!AA48),(AL30+AL31)-('2015 NCO Scalar'!AA47+'2015 NCO Scalar'!AA48),0)</f>
        <v>5.8906000000000001</v>
      </c>
      <c r="AM36" s="189">
        <f>IF((AM30+AM31)&lt;&gt;('2015 NCO Scalar'!AB47+'2015 NCO Scalar'!AB48),(AM30+AM31)-('2015 NCO Scalar'!AB47+'2015 NCO Scalar'!AB48),0)</f>
        <v>5.2966999999999995</v>
      </c>
      <c r="AN36" s="189">
        <f>IF((AN30+AN31)&lt;&gt;('2015 NCO Scalar'!AC47+'2015 NCO Scalar'!AC48),(AN30+AN31)-('2015 NCO Scalar'!AC47+'2015 NCO Scalar'!AC48),0)</f>
        <v>4.9687000000000001</v>
      </c>
      <c r="AO36" s="189">
        <f>IF((AO30+AO31)&lt;&gt;('2015 NCO Scalar'!AD47+'2015 NCO Scalar'!AD48),(AO30+AO31)-('2015 NCO Scalar'!AD47+'2015 NCO Scalar'!AD48),0)</f>
        <v>4.9015000000000004</v>
      </c>
      <c r="AP36" s="189">
        <f>IF((AP30+AP31)&lt;&gt;('2015 NCO Scalar'!AE47+'2015 NCO Scalar'!AE48),(AP30+AP31)-('2015 NCO Scalar'!AE47+'2015 NCO Scalar'!AE48),0)</f>
        <v>4.8604000000000003</v>
      </c>
      <c r="AQ36" s="189">
        <f>IF((AQ30+AQ31)&lt;&gt;('2015 NCO Scalar'!AF47+'2015 NCO Scalar'!AF48),(AQ30+AQ31)-('2015 NCO Scalar'!AF47+'2015 NCO Scalar'!AF48),0)</f>
        <v>4.6528999999999998</v>
      </c>
      <c r="AR36" s="189">
        <f>IF((AR30+AR31)&lt;&gt;('2015 NCO Scalar'!AG47+'2015 NCO Scalar'!AG48),(AR30+AR31)-('2015 NCO Scalar'!AG47+'2015 NCO Scalar'!AG48),0)</f>
        <v>4.2763</v>
      </c>
      <c r="AS36" s="189">
        <f>IF((AS30+AS31)&lt;&gt;('2015 NCO Scalar'!AH47+'2015 NCO Scalar'!AH48),(AS30+AS31)-('2015 NCO Scalar'!AH47+'2015 NCO Scalar'!AH48),0)</f>
        <v>4.1892000000000005</v>
      </c>
      <c r="AT36" s="189">
        <f>IF((AT30+AT31)&lt;&gt;('2015 NCO Scalar'!AI47+'2015 NCO Scalar'!AI48),(AT30+AT31)-('2015 NCO Scalar'!AI47+'2015 NCO Scalar'!AI48),0)</f>
        <v>4.1572000000000005</v>
      </c>
      <c r="AU36" s="189">
        <f>IF((AU30+AU31)&lt;&gt;('2015 NCO Scalar'!AJ47+'2015 NCO Scalar'!AJ48),(AU30+AU31)-('2015 NCO Scalar'!AJ47+'2015 NCO Scalar'!AJ48),0)</f>
        <v>4.0983000000000001</v>
      </c>
      <c r="AV36" s="189">
        <f>IF((AV30+AV31)&lt;&gt;('2015 NCO Scalar'!AK47+'2015 NCO Scalar'!AK48),(AV30+AV31)-('2015 NCO Scalar'!AK47+'2015 NCO Scalar'!AK48),0)</f>
        <v>4.0388999999999999</v>
      </c>
      <c r="AW36" s="189">
        <f>IF((AW30+AW31)&lt;&gt;('2015 NCO Scalar'!AL47+'2015 NCO Scalar'!AL48),(AW30+AW31)-('2015 NCO Scalar'!AL47+'2015 NCO Scalar'!AL48),0)</f>
        <v>3.7734999999999999</v>
      </c>
      <c r="AX36" s="189">
        <f>IF((AX30+AX31)&lt;&gt;('2015 NCO Scalar'!AM47+'2015 NCO Scalar'!AM48),(AX30+AX31)-('2015 NCO Scalar'!AM47+'2015 NCO Scalar'!AM48),0)</f>
        <v>3.6421000000000001</v>
      </c>
      <c r="AY36" s="189">
        <f>IF((AY30+AY31)&lt;&gt;('2015 NCO Scalar'!AN47+'2015 NCO Scalar'!AN48),(AY30+AY31)-('2015 NCO Scalar'!AN47+'2015 NCO Scalar'!AN48),0)</f>
        <v>3.6031999999999997</v>
      </c>
      <c r="AZ36" s="189">
        <f>IF((AZ30+AZ31)&lt;&gt;('2015 NCO Scalar'!AO47+'2015 NCO Scalar'!AO48),(AZ30+AZ31)-('2015 NCO Scalar'!AO47+'2015 NCO Scalar'!AO48),0)</f>
        <v>3.56</v>
      </c>
      <c r="BA36" s="189">
        <f>IF((BA30+BA31)&lt;&gt;('2015 NCO Scalar'!AP47+'2015 NCO Scalar'!AP48),(BA30+BA31)-('2015 NCO Scalar'!AP47+'2015 NCO Scalar'!AP48),0)</f>
        <v>3.56</v>
      </c>
      <c r="BB36" s="189">
        <f>IF((BB30+BB31)&lt;&gt;('2015 NCO Scalar'!AQ47+'2015 NCO Scalar'!AQ48),(BB30+BB31)-('2015 NCO Scalar'!AQ47+'2015 NCO Scalar'!AQ48),0)</f>
        <v>3.57</v>
      </c>
    </row>
    <row r="37" spans="1:55">
      <c r="N37" s="188" t="s">
        <v>345</v>
      </c>
      <c r="O37" s="189">
        <f>IF(O32&lt;&gt;'2015 NCO Scalar'!D51,O32-'2015 NCO Scalar'!D57,0)</f>
        <v>1.0416916764366194E-2</v>
      </c>
      <c r="P37" s="189">
        <f>IF(P32&lt;&gt;'2015 NCO Scalar'!E51,P32-'2015 NCO Scalar'!E57,0)</f>
        <v>-1.6008058563410581E-2</v>
      </c>
      <c r="Q37" s="189">
        <f>IF(Q32&lt;&gt;'2015 NCO Scalar'!F51,Q32-'2015 NCO Scalar'!F57,0)</f>
        <v>-2.3015568862328637</v>
      </c>
      <c r="R37" s="189">
        <f>IF(R32&lt;&gt;'2015 NCO Scalar'!G51,R32-'2015 NCO Scalar'!G57,0)</f>
        <v>-1.0190630709233386E-2</v>
      </c>
      <c r="S37" s="189">
        <f>IF(S32&lt;&gt;'2015 NCO Scalar'!H51,S32-'2015 NCO Scalar'!H57,0)</f>
        <v>-2.2516375357801706</v>
      </c>
      <c r="T37" s="189">
        <f>IF(T32&lt;&gt;'2015 NCO Scalar'!I51,T32-'2015 NCO Scalar'!I57,0)</f>
        <v>4.6399999999999997E-2</v>
      </c>
      <c r="U37" s="189">
        <f>IF(U32&lt;&gt;'2015 NCO Scalar'!J51,U32-'2015 NCO Scalar'!J57,0)</f>
        <v>4.590000000000001E-2</v>
      </c>
      <c r="V37" s="189">
        <f>IF(V32&lt;&gt;'2015 NCO Scalar'!K51,V32-'2015 NCO Scalar'!K57,0)</f>
        <v>4.9820347833582294E-2</v>
      </c>
      <c r="W37" s="189">
        <f>IF(W32&lt;&gt;'2015 NCO Scalar'!L51,W32-'2015 NCO Scalar'!L57,0)</f>
        <v>5.7076405621158878E-2</v>
      </c>
      <c r="X37" s="189">
        <f>IF(X32&lt;&gt;'2015 NCO Scalar'!M51,X32-'2015 NCO Scalar'!M57,0)</f>
        <v>6.3775958468296326E-2</v>
      </c>
      <c r="Y37" s="189">
        <f>IF(Y32&lt;&gt;'2015 NCO Scalar'!N51,Y32-'2015 NCO Scalar'!N57,0)</f>
        <v>6.6018764545092382E-2</v>
      </c>
      <c r="Z37" s="189">
        <f>IF(Z32&lt;&gt;'2015 NCO Scalar'!O51,Z32-'2015 NCO Scalar'!O57,0)</f>
        <v>7.1838698858176231E-2</v>
      </c>
      <c r="AA37" s="189">
        <f>IF(AA32&lt;&gt;'2015 NCO Scalar'!P51,AA32-'2015 NCO Scalar'!P57,0)</f>
        <v>8.6193577692147694E-2</v>
      </c>
      <c r="AB37" s="189">
        <f>IF(AB32&lt;&gt;'2015 NCO Scalar'!Q51,AB32-'2015 NCO Scalar'!Q57,0)</f>
        <v>0.10452326429826952</v>
      </c>
      <c r="AC37" s="189">
        <f>IF(AC32&lt;&gt;'2015 NCO Scalar'!R51,AC32-'2015 NCO Scalar'!R57,0)</f>
        <v>0.10918381243224302</v>
      </c>
      <c r="AD37" s="189">
        <f>IF(AD32&lt;&gt;'2015 NCO Scalar'!S51,AD32-'2015 NCO Scalar'!S57,0)</f>
        <v>0.10305151169634355</v>
      </c>
      <c r="AE37" s="189">
        <f>IF(AE32&lt;&gt;'2015 NCO Scalar'!T51,AE32-'2015 NCO Scalar'!T57,0)</f>
        <v>0.11121986312458354</v>
      </c>
      <c r="AF37" s="189">
        <f>IF(AF32&lt;&gt;'2015 NCO Scalar'!U51,AF32-'2015 NCO Scalar'!U57,0)</f>
        <v>0.10633424491106959</v>
      </c>
      <c r="AG37" s="189">
        <f>IF(AG32&lt;&gt;'2015 NCO Scalar'!V51,AG32-'2015 NCO Scalar'!V57,0)</f>
        <v>9.4626172443615375E-2</v>
      </c>
      <c r="AH37" s="189">
        <f>IF(AH32&lt;&gt;'2015 NCO Scalar'!W51,AH32-'2015 NCO Scalar'!W57,0)</f>
        <v>8.4662394973484045E-2</v>
      </c>
      <c r="AI37" s="189">
        <f>IF(AI32&lt;&gt;'2015 NCO Scalar'!X51,AI32-'2015 NCO Scalar'!X57,0)</f>
        <v>7.4510278048249112E-2</v>
      </c>
      <c r="AJ37" s="189">
        <f>IF(AJ32&lt;&gt;'2015 NCO Scalar'!Y51,AJ32-'2015 NCO Scalar'!Y57,0)</f>
        <v>6.7164048137893076E-2</v>
      </c>
      <c r="AK37" s="189">
        <f>IF(AK32&lt;&gt;'2015 NCO Scalar'!Z51,AK32-'2015 NCO Scalar'!Z57,0)</f>
        <v>5.7922810352667067E-2</v>
      </c>
      <c r="AL37" s="189">
        <f>IF(AL32&lt;&gt;'2015 NCO Scalar'!AA51,AL32-'2015 NCO Scalar'!AA57,0)</f>
        <v>5.2110233189956452E-2</v>
      </c>
      <c r="AM37" s="189">
        <f>IF(AM32&lt;&gt;'2015 NCO Scalar'!AB51,AM32-'2015 NCO Scalar'!AB57,0)</f>
        <v>4.9617398741558058E-2</v>
      </c>
      <c r="AN37" s="189">
        <f>IF(AN32&lt;&gt;'2015 NCO Scalar'!AC51,AN32-'2015 NCO Scalar'!AC57,0)</f>
        <v>4.7933333333333328E-2</v>
      </c>
      <c r="AO37" s="189">
        <f>IF(AO32&lt;&gt;'2015 NCO Scalar'!AD51,AO32-'2015 NCO Scalar'!AD57,0)</f>
        <v>4.2853071517973129E-2</v>
      </c>
      <c r="AP37" s="189">
        <f>IF(AP32&lt;&gt;'2015 NCO Scalar'!AE51,AP32-'2015 NCO Scalar'!AE57,0)</f>
        <v>4.027661187451758E-2</v>
      </c>
      <c r="AQ37" s="189">
        <f>IF(AQ32&lt;&gt;'2015 NCO Scalar'!AF51,AQ32-'2015 NCO Scalar'!AF57,0)</f>
        <v>3.9244897571030252E-2</v>
      </c>
      <c r="AR37" s="189">
        <f>IF(AR32&lt;&gt;'2015 NCO Scalar'!AG51,AR32-'2015 NCO Scalar'!AG57,0)</f>
        <v>3.7658128887136363E-2</v>
      </c>
      <c r="AS37" s="189">
        <f>IF(AS32&lt;&gt;'2015 NCO Scalar'!AH51,AS32-'2015 NCO Scalar'!AH57,0)</f>
        <v>3.2680924187418775E-2</v>
      </c>
      <c r="AT37" s="189">
        <f>IF(AT32&lt;&gt;'2015 NCO Scalar'!AI51,AT32-'2015 NCO Scalar'!AI57,0)</f>
        <v>3.0500020109807836E-2</v>
      </c>
      <c r="AU37" s="189">
        <f>IF(AU32&lt;&gt;'2015 NCO Scalar'!AJ51,AU32-'2015 NCO Scalar'!AJ57,0)</f>
        <v>2.9029897931223889E-2</v>
      </c>
      <c r="AV37" s="189">
        <f>IF(AV32&lt;&gt;'2015 NCO Scalar'!AK51,AV32-'2015 NCO Scalar'!AK57,0)</f>
        <v>2.9527018558232983E-2</v>
      </c>
      <c r="AW37" s="189">
        <f>IF(AW32&lt;&gt;'2015 NCO Scalar'!AL51,AW32-'2015 NCO Scalar'!AL57,0)</f>
        <v>2.6667771385318936E-2</v>
      </c>
      <c r="AX37" s="189">
        <f>IF(AX32&lt;&gt;'2015 NCO Scalar'!AM51,AX32-'2015 NCO Scalar'!AM57,0)</f>
        <v>2.6745983627928741E-2</v>
      </c>
      <c r="AY37" s="189">
        <f>IF(AY32&lt;&gt;'2015 NCO Scalar'!AN51,AY32-'2015 NCO Scalar'!AN57,0)</f>
        <v>2.7121407094842433E-2</v>
      </c>
      <c r="AZ37" s="189">
        <f>IF(AZ32&lt;&gt;'2015 NCO Scalar'!AO51,AZ32-'2015 NCO Scalar'!AO57,0)</f>
        <v>2.7508062338381389E-2</v>
      </c>
      <c r="BA37" s="189">
        <f>IF(BA32&lt;&gt;'2015 NCO Scalar'!AP51,BA32-'2015 NCO Scalar'!AP57,0)</f>
        <v>2.4941650791440634E-2</v>
      </c>
      <c r="BB37" s="189">
        <f>IF(BB32&lt;&gt;'2015 NCO Scalar'!AQ51,BB32-'2015 NCO Scalar'!AQ57,0)</f>
        <v>2.51539859824093E-2</v>
      </c>
    </row>
    <row r="38" spans="1:55" s="173" customFormat="1">
      <c r="A38" s="176" t="s">
        <v>335</v>
      </c>
      <c r="B38" s="176" t="s">
        <v>76</v>
      </c>
      <c r="C38" s="176" t="s">
        <v>348</v>
      </c>
      <c r="D38" s="177"/>
      <c r="E38" s="177"/>
      <c r="F38" s="177"/>
      <c r="G38" s="177"/>
      <c r="H38" s="177"/>
      <c r="I38" s="177"/>
      <c r="J38" s="177"/>
      <c r="K38" s="177"/>
      <c r="L38" s="208"/>
      <c r="N38" s="127" t="s">
        <v>334</v>
      </c>
      <c r="O38" s="178" t="s">
        <v>76</v>
      </c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</row>
    <row r="39" spans="1:55" s="123" customFormat="1" ht="13.5" thickBot="1">
      <c r="D39" s="90"/>
      <c r="E39" s="90"/>
      <c r="F39" s="90"/>
      <c r="G39" s="90"/>
      <c r="H39" s="90"/>
      <c r="I39" s="90"/>
      <c r="J39" s="90"/>
      <c r="K39" s="90"/>
      <c r="L39" s="211"/>
    </row>
    <row r="40" spans="1:55" s="151" customFormat="1">
      <c r="C40" s="152"/>
      <c r="D40" s="161" t="s">
        <v>338</v>
      </c>
      <c r="E40" s="161" t="s">
        <v>340</v>
      </c>
      <c r="F40" s="161" t="s">
        <v>339</v>
      </c>
      <c r="G40" s="161" t="s">
        <v>63</v>
      </c>
      <c r="H40" s="201" t="s">
        <v>61</v>
      </c>
      <c r="I40" s="161" t="s">
        <v>343</v>
      </c>
      <c r="J40" s="201" t="s">
        <v>344</v>
      </c>
      <c r="K40" s="161" t="s">
        <v>351</v>
      </c>
      <c r="L40" s="214" t="s">
        <v>354</v>
      </c>
      <c r="M40" s="173"/>
      <c r="N40" s="18" t="s">
        <v>361</v>
      </c>
      <c r="O40" s="183">
        <f ca="1">(O42+O43)*4</f>
        <v>-4.558354596989603E-4</v>
      </c>
      <c r="P40" s="183">
        <f t="shared" ref="P40:BB40" ca="1" si="3">(P42+P43)*4</f>
        <v>2.1667952841256319E-3</v>
      </c>
      <c r="Q40" s="183">
        <f t="shared" ca="1" si="3"/>
        <v>2.7496954330405763E-4</v>
      </c>
      <c r="R40" s="183">
        <f t="shared" ca="1" si="3"/>
        <v>-6.5706466844446927E-5</v>
      </c>
      <c r="S40" s="183">
        <f t="shared" ca="1" si="3"/>
        <v>1.4226606620366029E-3</v>
      </c>
      <c r="T40" s="183">
        <f t="shared" ca="1" si="3"/>
        <v>7.100773999768955E-4</v>
      </c>
      <c r="U40" s="183">
        <f t="shared" ca="1" si="3"/>
        <v>6.1059108510313511E-4</v>
      </c>
      <c r="V40" s="183">
        <f t="shared" ca="1" si="3"/>
        <v>1.1175679812270001E-3</v>
      </c>
      <c r="W40" s="183">
        <f t="shared" ca="1" si="3"/>
        <v>7.8206744412384003E-4</v>
      </c>
      <c r="X40" s="183">
        <f t="shared" ca="1" si="3"/>
        <v>1.793225878441771E-3</v>
      </c>
      <c r="Y40" s="183">
        <f t="shared" ca="1" si="3"/>
        <v>4.3246315540888597E-3</v>
      </c>
      <c r="Z40" s="183">
        <f t="shared" ca="1" si="3"/>
        <v>1.12679837071324E-2</v>
      </c>
      <c r="AA40" s="183">
        <f t="shared" ca="1" si="3"/>
        <v>2.3447156155749311E-3</v>
      </c>
      <c r="AB40" s="183">
        <f t="shared" ca="1" si="3"/>
        <v>4.4970289483574717E-3</v>
      </c>
      <c r="AC40" s="183">
        <f t="shared" ca="1" si="3"/>
        <v>1.1650286161277057E-2</v>
      </c>
      <c r="AD40" s="183">
        <f t="shared" ca="1" si="3"/>
        <v>2.6384321797964329E-2</v>
      </c>
      <c r="AE40" s="183">
        <f t="shared" ca="1" si="3"/>
        <v>1.5621632225258494E-2</v>
      </c>
      <c r="AF40" s="183">
        <f t="shared" ca="1" si="3"/>
        <v>2.0072137462896933E-2</v>
      </c>
      <c r="AG40" s="183">
        <f t="shared" ca="1" si="3"/>
        <v>1.9538222661322834E-2</v>
      </c>
      <c r="AH40" s="183">
        <f t="shared" ca="1" si="3"/>
        <v>1.6023983863273781E-2</v>
      </c>
      <c r="AI40" s="183">
        <f t="shared" ca="1" si="3"/>
        <v>9.0363399985938994E-3</v>
      </c>
      <c r="AJ40" s="183">
        <f t="shared" ca="1" si="3"/>
        <v>2.0564702361813323E-2</v>
      </c>
      <c r="AK40" s="183">
        <f t="shared" ca="1" si="3"/>
        <v>1.0217611479346859E-2</v>
      </c>
      <c r="AL40" s="183">
        <f t="shared" ca="1" si="3"/>
        <v>1.0658008689447569E-2</v>
      </c>
      <c r="AM40" s="183">
        <f t="shared" ca="1" si="3"/>
        <v>1.0920845760099645E-2</v>
      </c>
      <c r="AN40" s="183">
        <f t="shared" ca="1" si="3"/>
        <v>5.7304003188744295E-3</v>
      </c>
      <c r="AO40" s="183">
        <f t="shared" ca="1" si="3"/>
        <v>6.7491763469701774E-3</v>
      </c>
      <c r="AP40" s="183">
        <f t="shared" ca="1" si="3"/>
        <v>9.2615058392269602E-3</v>
      </c>
      <c r="AQ40" s="183">
        <f t="shared" ca="1" si="3"/>
        <v>4.8369448612470543E-6</v>
      </c>
      <c r="AR40" s="183">
        <f t="shared" ca="1" si="3"/>
        <v>3.3862749990151405E-3</v>
      </c>
      <c r="AS40" s="183">
        <f t="shared" ca="1" si="3"/>
        <v>1.6844957299083062E-3</v>
      </c>
      <c r="AT40" s="183">
        <f t="shared" ca="1" si="3"/>
        <v>2.8072901041074961E-3</v>
      </c>
      <c r="AU40" s="183">
        <f t="shared" ca="1" si="3"/>
        <v>4.0664061886984109E-3</v>
      </c>
      <c r="AV40" s="183">
        <f t="shared" ca="1" si="3"/>
        <v>1.2256634036299961E-3</v>
      </c>
      <c r="AW40" s="183">
        <f t="shared" ca="1" si="3"/>
        <v>-3.7776783805302654E-4</v>
      </c>
      <c r="AX40" s="183">
        <f t="shared" ca="1" si="3"/>
        <v>-1.3032976349717661E-3</v>
      </c>
      <c r="AY40" s="183">
        <f t="shared" ca="1" si="3"/>
        <v>6.446822296358102E-4</v>
      </c>
      <c r="AZ40" s="183">
        <f t="shared" ca="1" si="3"/>
        <v>3.0014402184720523E-3</v>
      </c>
      <c r="BA40" s="183">
        <f t="shared" ca="1" si="3"/>
        <v>6.2323346719360572E-5</v>
      </c>
      <c r="BB40" s="183">
        <f t="shared" ca="1" si="3"/>
        <v>1.6376491336731106E-4</v>
      </c>
    </row>
    <row r="41" spans="1:55">
      <c r="C41" s="41" t="s">
        <v>362</v>
      </c>
      <c r="D41" s="162">
        <f ca="1">AVERAGEIFS($O40:$BB40,$O$10:$BB$10,1)</f>
        <v>4.925235169988159E-3</v>
      </c>
      <c r="E41" s="162">
        <f ca="1">AVERAGEIFS($O40:$BB40,$O$8:$BB$8,1)</f>
        <v>7.8805326383700816E-3</v>
      </c>
      <c r="F41" s="162">
        <f ca="1">AVERAGEIFS($O40:$BB40,$O$9:$BB$9,1)</f>
        <v>1.119168644330939E-2</v>
      </c>
      <c r="G41" s="169">
        <f ca="1">E41/D41</f>
        <v>1.6000317480046395</v>
      </c>
      <c r="H41" s="202">
        <f ca="1">F41/D41</f>
        <v>2.2723151396923646</v>
      </c>
      <c r="I41" s="220">
        <f ca="1">G41-'2015 NCO Scalar'!H71</f>
        <v>-0.39686488220722582</v>
      </c>
      <c r="J41" s="221">
        <f ca="1">H41-'2015 NCO Scalar'!F71</f>
        <v>0.86621703736003108</v>
      </c>
      <c r="K41" s="198" t="s">
        <v>356</v>
      </c>
      <c r="L41" s="386">
        <v>3</v>
      </c>
      <c r="N41" s="18" t="s">
        <v>77</v>
      </c>
      <c r="O41" s="30">
        <f>'NCO Benchmark summary'!D45</f>
        <v>0.04</v>
      </c>
      <c r="P41" s="30">
        <f>'NCO Benchmark summary'!E45</f>
        <v>0.03</v>
      </c>
      <c r="Q41" s="30">
        <f>'NCO Benchmark summary'!F45</f>
        <v>7.0000000000000007E-2</v>
      </c>
      <c r="R41" s="30">
        <f>'NCO Benchmark summary'!G45</f>
        <v>0.09</v>
      </c>
      <c r="S41" s="30">
        <f>'NCO Benchmark summary'!H45</f>
        <v>0.14000000000000001</v>
      </c>
      <c r="T41" s="30">
        <f>'NCO Benchmark summary'!I45</f>
        <v>0.1</v>
      </c>
      <c r="U41" s="30">
        <f>'NCO Benchmark summary'!J45</f>
        <v>0.17</v>
      </c>
      <c r="V41" s="30">
        <f>'NCO Benchmark summary'!K45</f>
        <v>0.26</v>
      </c>
      <c r="W41" s="30">
        <f>'NCO Benchmark summary'!L45</f>
        <v>0.64</v>
      </c>
      <c r="X41" s="30">
        <f>'NCO Benchmark summary'!M45</f>
        <v>1.1299999999999999</v>
      </c>
      <c r="Y41" s="30">
        <f>'NCO Benchmark summary'!N45</f>
        <v>1.3</v>
      </c>
      <c r="Z41" s="30">
        <f>'NCO Benchmark summary'!O45</f>
        <v>2.23</v>
      </c>
      <c r="AA41" s="30">
        <f>'NCO Benchmark summary'!P45</f>
        <v>1.64</v>
      </c>
      <c r="AB41" s="30">
        <f>'NCO Benchmark summary'!Q45</f>
        <v>2.35</v>
      </c>
      <c r="AC41" s="30">
        <f>'NCO Benchmark summary'!R45</f>
        <v>2.71</v>
      </c>
      <c r="AD41" s="30">
        <f>'NCO Benchmark summary'!S45</f>
        <v>3.11</v>
      </c>
      <c r="AE41" s="30">
        <f>'NCO Benchmark summary'!T45</f>
        <v>2.76</v>
      </c>
      <c r="AF41" s="30">
        <f>'NCO Benchmark summary'!U45</f>
        <v>2.78</v>
      </c>
      <c r="AG41" s="30">
        <f>'NCO Benchmark summary'!V45</f>
        <v>2.74</v>
      </c>
      <c r="AH41" s="30">
        <f>'NCO Benchmark summary'!W45</f>
        <v>2.44</v>
      </c>
      <c r="AI41" s="30">
        <f>'NCO Benchmark summary'!X45</f>
        <v>1.88</v>
      </c>
      <c r="AJ41" s="30">
        <f>'NCO Benchmark summary'!Y45</f>
        <v>1.56</v>
      </c>
      <c r="AK41" s="30">
        <f>'NCO Benchmark summary'!Z45</f>
        <v>1.23</v>
      </c>
      <c r="AL41" s="30">
        <f>'NCO Benchmark summary'!AA45</f>
        <v>0.99</v>
      </c>
      <c r="AM41" s="30">
        <f>'NCO Benchmark summary'!AB45</f>
        <v>0.97</v>
      </c>
      <c r="AN41" s="30">
        <f>'NCO Benchmark summary'!AC45</f>
        <v>0.75</v>
      </c>
      <c r="AO41" s="30">
        <f>'NCO Benchmark summary'!AD45</f>
        <v>0.55000000000000004</v>
      </c>
      <c r="AP41" s="30">
        <f>'NCO Benchmark summary'!AE45</f>
        <v>0.45</v>
      </c>
      <c r="AQ41" s="30">
        <f>'NCO Benchmark summary'!AF45</f>
        <v>0.44</v>
      </c>
      <c r="AR41" s="30">
        <f>'NCO Benchmark summary'!AG45</f>
        <v>0.23</v>
      </c>
      <c r="AS41" s="30">
        <f>'NCO Benchmark summary'!AH45</f>
        <v>0.13</v>
      </c>
      <c r="AT41" s="30">
        <f>'NCO Benchmark summary'!AI45</f>
        <v>0.04</v>
      </c>
      <c r="AU41" s="30">
        <f>'NCO Benchmark summary'!AJ45</f>
        <v>0.06</v>
      </c>
      <c r="AV41" s="30">
        <f>'NCO Benchmark summary'!AK45</f>
        <v>0.01</v>
      </c>
      <c r="AW41" s="30">
        <f>'NCO Benchmark summary'!AL45</f>
        <v>0.01</v>
      </c>
      <c r="AX41" s="30">
        <f>'NCO Benchmark summary'!AM45</f>
        <v>0</v>
      </c>
      <c r="AY41" s="30">
        <f>'NCO Benchmark summary'!AN45</f>
        <v>0.02</v>
      </c>
      <c r="AZ41" s="30">
        <f>'NCO Benchmark summary'!AO45</f>
        <v>-0.01</v>
      </c>
      <c r="BA41" s="30">
        <f>'NCO Benchmark summary'!AP45</f>
        <v>-0.02</v>
      </c>
      <c r="BB41" s="30">
        <f>'NCO Benchmark summary'!AQ45</f>
        <v>-0.02</v>
      </c>
    </row>
    <row r="42" spans="1:55" ht="13.5" thickBot="1">
      <c r="C42" s="46" t="str">
        <f>N41</f>
        <v xml:space="preserve">FRB top 100 banks - Commercial </v>
      </c>
      <c r="D42" s="163">
        <f>AVERAGEIFS($O41:$BB41,$O$10:$BB$10,1)</f>
        <v>0.46349999999999997</v>
      </c>
      <c r="E42" s="163">
        <f>AVERAGEIFS($O41:$BB41,$O$8:$BB$8,1)</f>
        <v>1.8887499999999999</v>
      </c>
      <c r="F42" s="163">
        <f>AVERAGEIFS($O41:$BB41,$O$9:$BB$9,1)</f>
        <v>2.1525000000000003</v>
      </c>
      <c r="G42" s="171">
        <f>E42/D42</f>
        <v>4.0749730312837107</v>
      </c>
      <c r="H42" s="219">
        <f>F42/D42</f>
        <v>4.6440129449838201</v>
      </c>
      <c r="I42" s="222">
        <f>G42-'2015 NCO Scalar'!H72</f>
        <v>5.6678117269806982E-2</v>
      </c>
      <c r="J42" s="223">
        <f>H42-'2015 NCO Scalar'!F72</f>
        <v>1.1101216167730628</v>
      </c>
      <c r="K42" s="204" t="s">
        <v>356</v>
      </c>
      <c r="L42" s="387"/>
      <c r="N42" s="32" t="s">
        <v>52</v>
      </c>
      <c r="O42" s="25">
        <f ca="1">'SNL NCO_Sovereign'!E12</f>
        <v>-1.1395886492474007E-4</v>
      </c>
      <c r="P42" s="25">
        <f ca="1">'SNL NCO_Sovereign'!F12</f>
        <v>5.4169882103140797E-4</v>
      </c>
      <c r="Q42" s="25">
        <f ca="1">'SNL NCO_Sovereign'!G12</f>
        <v>6.8742385826014407E-5</v>
      </c>
      <c r="R42" s="25">
        <f ca="1">'SNL NCO_Sovereign'!H12</f>
        <v>-1.6426616711111732E-5</v>
      </c>
      <c r="S42" s="25">
        <f ca="1">'SNL NCO_Sovereign'!I12</f>
        <v>3.5566516550915073E-4</v>
      </c>
      <c r="T42" s="25">
        <f ca="1">'SNL NCO_Sovereign'!J12</f>
        <v>1.7751934999422388E-4</v>
      </c>
      <c r="U42" s="25">
        <f ca="1">'SNL NCO_Sovereign'!K12</f>
        <v>1.5264777127578378E-4</v>
      </c>
      <c r="V42" s="25">
        <f ca="1">'SNL NCO_Sovereign'!L12</f>
        <v>2.7939199530675003E-4</v>
      </c>
      <c r="W42" s="25">
        <f ca="1">'SNL NCO_Sovereign'!M12</f>
        <v>1.9551686103096001E-4</v>
      </c>
      <c r="X42" s="25">
        <f ca="1">'SNL NCO_Sovereign'!N12</f>
        <v>4.4830646961044275E-4</v>
      </c>
      <c r="Y42" s="25">
        <f ca="1">'SNL NCO_Sovereign'!O12</f>
        <v>1.0811578885222149E-3</v>
      </c>
      <c r="Z42" s="25">
        <f ca="1">'SNL NCO_Sovereign'!P12</f>
        <v>2.8169959267831E-3</v>
      </c>
      <c r="AA42" s="25">
        <f ca="1">'SNL NCO_Sovereign'!Q12</f>
        <v>5.8617890389373278E-4</v>
      </c>
      <c r="AB42" s="25">
        <f ca="1">'SNL NCO_Sovereign'!R12</f>
        <v>1.1242572370893679E-3</v>
      </c>
      <c r="AC42" s="25">
        <f ca="1">'SNL NCO_Sovereign'!S12</f>
        <v>2.9125715403192642E-3</v>
      </c>
      <c r="AD42" s="25">
        <f ca="1">'SNL NCO_Sovereign'!T12</f>
        <v>6.5960804494910822E-3</v>
      </c>
      <c r="AE42" s="25">
        <f ca="1">'SNL NCO_Sovereign'!U12</f>
        <v>3.9054080563146235E-3</v>
      </c>
      <c r="AF42" s="25">
        <f ca="1">'SNL NCO_Sovereign'!V12</f>
        <v>5.0180343657242332E-3</v>
      </c>
      <c r="AG42" s="25">
        <f ca="1">'SNL NCO_Sovereign'!W12</f>
        <v>4.8845556653307086E-3</v>
      </c>
      <c r="AH42" s="25">
        <f ca="1">'SNL NCO_Sovereign'!X12</f>
        <v>4.0059959658184452E-3</v>
      </c>
      <c r="AI42" s="25">
        <f ca="1">'SNL NCO_Sovereign'!Y12</f>
        <v>2.2590849996484749E-3</v>
      </c>
      <c r="AJ42" s="25">
        <f ca="1">'SNL NCO_Sovereign'!Z12</f>
        <v>5.1411755904533308E-3</v>
      </c>
      <c r="AK42" s="25">
        <f ca="1">'SNL NCO_Sovereign'!AA12</f>
        <v>2.5544028698367147E-3</v>
      </c>
      <c r="AL42" s="25">
        <f ca="1">'SNL NCO_Sovereign'!AB12</f>
        <v>2.6645021723618921E-3</v>
      </c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</row>
    <row r="43" spans="1:55">
      <c r="N43" s="32" t="s">
        <v>54</v>
      </c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30">
        <f ca="1">'SNL NCO - SHUSA'!E12</f>
        <v>2.7302114400249112E-3</v>
      </c>
      <c r="AN43" s="30">
        <f ca="1">'SNL NCO - SHUSA'!F12</f>
        <v>1.4326000797186074E-3</v>
      </c>
      <c r="AO43" s="30">
        <f ca="1">'SNL NCO - SHUSA'!G12</f>
        <v>1.6872940867425443E-3</v>
      </c>
      <c r="AP43" s="30">
        <f ca="1">'SNL NCO - SHUSA'!H12</f>
        <v>2.3153764598067401E-3</v>
      </c>
      <c r="AQ43" s="30">
        <f ca="1">'SNL NCO - SHUSA'!I12</f>
        <v>1.2092362153117636E-6</v>
      </c>
      <c r="AR43" s="30">
        <f ca="1">'SNL NCO - SHUSA'!J12</f>
        <v>8.4656874975378511E-4</v>
      </c>
      <c r="AS43" s="30">
        <f ca="1">'SNL NCO - SHUSA'!K12</f>
        <v>4.2112393247707654E-4</v>
      </c>
      <c r="AT43" s="30">
        <f ca="1">'SNL NCO - SHUSA'!L12</f>
        <v>7.0182252602687403E-4</v>
      </c>
      <c r="AU43" s="30">
        <f ca="1">'SNL NCO - SHUSA'!M12</f>
        <v>1.0166015471746027E-3</v>
      </c>
      <c r="AV43" s="30">
        <f ca="1">'SNL NCO - SHUSA'!N12</f>
        <v>3.0641585090749902E-4</v>
      </c>
      <c r="AW43" s="30">
        <f ca="1">'SNL NCO - SHUSA'!O12</f>
        <v>-9.4441959513256635E-5</v>
      </c>
      <c r="AX43" s="30">
        <f ca="1">'SNL NCO - SHUSA'!P12</f>
        <v>-3.2582440874294151E-4</v>
      </c>
      <c r="AY43" s="30">
        <f ca="1">'SNL NCO - SHUSA'!Q12</f>
        <v>1.6117055740895255E-4</v>
      </c>
      <c r="AZ43" s="30">
        <f ca="1">'SNL NCO - SHUSA'!R12</f>
        <v>7.5036005461801307E-4</v>
      </c>
      <c r="BA43" s="30">
        <f ca="1">'SNL NCO - SHUSA'!S12</f>
        <v>1.5580836679840143E-5</v>
      </c>
      <c r="BB43" s="30">
        <f ca="1">'SNL NCO - SHUSA'!T12</f>
        <v>4.0941228341827766E-5</v>
      </c>
    </row>
    <row r="44" spans="1:55">
      <c r="N44" s="188" t="s">
        <v>345</v>
      </c>
      <c r="O44" s="189">
        <f ca="1">IF(O40&lt;&gt;'2015 NCO Scalar'!D68,O40-'2015 NCO Scalar'!D68,0)</f>
        <v>0</v>
      </c>
      <c r="P44" s="189">
        <f ca="1">IF(P40&lt;&gt;'2015 NCO Scalar'!E68,P40-'2015 NCO Scalar'!E68,0)</f>
        <v>0</v>
      </c>
      <c r="Q44" s="189">
        <f ca="1">IF(Q40&lt;&gt;'2015 NCO Scalar'!F68,Q40-'2015 NCO Scalar'!F68,0)</f>
        <v>0</v>
      </c>
      <c r="R44" s="189">
        <f ca="1">IF(R40&lt;&gt;'2015 NCO Scalar'!G68,R40-'2015 NCO Scalar'!G68,0)</f>
        <v>0</v>
      </c>
      <c r="S44" s="189">
        <f ca="1">IF(S40&lt;&gt;'2015 NCO Scalar'!H68,S40-'2015 NCO Scalar'!H68,0)</f>
        <v>0</v>
      </c>
      <c r="T44" s="189">
        <f ca="1">IF(T40&lt;&gt;'2015 NCO Scalar'!I68,T40-'2015 NCO Scalar'!I68,0)</f>
        <v>0</v>
      </c>
      <c r="U44" s="189">
        <f ca="1">IF(U40&lt;&gt;'2015 NCO Scalar'!J68,U40-'2015 NCO Scalar'!J68,0)</f>
        <v>0</v>
      </c>
      <c r="V44" s="189">
        <f ca="1">IF(V40&lt;&gt;'2015 NCO Scalar'!K68,V40-'2015 NCO Scalar'!K68,0)</f>
        <v>0</v>
      </c>
      <c r="W44" s="189">
        <f ca="1">IF(W40&lt;&gt;'2015 NCO Scalar'!L68,W40-'2015 NCO Scalar'!L68,0)</f>
        <v>0</v>
      </c>
      <c r="X44" s="189">
        <f ca="1">IF(X40&lt;&gt;'2015 NCO Scalar'!M68,X40-'2015 NCO Scalar'!M68,0)</f>
        <v>0</v>
      </c>
      <c r="Y44" s="189">
        <f ca="1">IF(Y40&lt;&gt;'2015 NCO Scalar'!N68,Y40-'2015 NCO Scalar'!N68,0)</f>
        <v>0</v>
      </c>
      <c r="Z44" s="189">
        <f ca="1">IF(Z40&lt;&gt;'2015 NCO Scalar'!O68,Z40-'2015 NCO Scalar'!O68,0)</f>
        <v>0</v>
      </c>
      <c r="AA44" s="189">
        <f ca="1">IF(AA40&lt;&gt;'2015 NCO Scalar'!P68,AA40-'2015 NCO Scalar'!P68,0)</f>
        <v>0</v>
      </c>
      <c r="AB44" s="189">
        <f ca="1">IF(AB40&lt;&gt;'2015 NCO Scalar'!Q68,AB40-'2015 NCO Scalar'!Q68,0)</f>
        <v>0</v>
      </c>
      <c r="AC44" s="189">
        <f ca="1">IF(AC40&lt;&gt;'2015 NCO Scalar'!R68,AC40-'2015 NCO Scalar'!R68,0)</f>
        <v>0</v>
      </c>
      <c r="AD44" s="189">
        <f ca="1">IF(AD40&lt;&gt;'2015 NCO Scalar'!S68,AD40-'2015 NCO Scalar'!S68,0)</f>
        <v>0</v>
      </c>
      <c r="AE44" s="189">
        <f ca="1">IF(AE40&lt;&gt;'2015 NCO Scalar'!T68,AE40-'2015 NCO Scalar'!T68,0)</f>
        <v>0</v>
      </c>
      <c r="AF44" s="189">
        <f ca="1">IF(AF40&lt;&gt;'2015 NCO Scalar'!U68,AF40-'2015 NCO Scalar'!U68,0)</f>
        <v>0</v>
      </c>
      <c r="AG44" s="189">
        <f ca="1">IF(AG40&lt;&gt;'2015 NCO Scalar'!V68,AG40-'2015 NCO Scalar'!V68,0)</f>
        <v>0</v>
      </c>
      <c r="AH44" s="189">
        <f ca="1">IF(AH40&lt;&gt;'2015 NCO Scalar'!W68,AH40-'2015 NCO Scalar'!W68,0)</f>
        <v>0</v>
      </c>
      <c r="AI44" s="189">
        <f ca="1">IF(AI40&lt;&gt;'2015 NCO Scalar'!X68,AI40-'2015 NCO Scalar'!X68,0)</f>
        <v>0</v>
      </c>
      <c r="AJ44" s="189">
        <f ca="1">IF(AJ40&lt;&gt;'2015 NCO Scalar'!Y68,AJ40-'2015 NCO Scalar'!Y68,0)</f>
        <v>0</v>
      </c>
      <c r="AK44" s="189">
        <f ca="1">IF(AK40&lt;&gt;'2015 NCO Scalar'!Z68,AK40-'2015 NCO Scalar'!Z68,0)</f>
        <v>0</v>
      </c>
      <c r="AL44" s="189">
        <f ca="1">IF(AL40&lt;&gt;'2015 NCO Scalar'!AA68,AL40-'2015 NCO Scalar'!AA68,0)</f>
        <v>0</v>
      </c>
      <c r="AM44" s="189">
        <f ca="1">IF(AM40&lt;&gt;'2015 NCO Scalar'!AB68,AM40-'2015 NCO Scalar'!AB68,0)</f>
        <v>0</v>
      </c>
      <c r="AN44" s="189">
        <f ca="1">IF(AN40&lt;&gt;'2015 NCO Scalar'!AC68,AN40-'2015 NCO Scalar'!AC68,0)</f>
        <v>0</v>
      </c>
      <c r="AO44" s="189">
        <f ca="1">IF(AO40&lt;&gt;'2015 NCO Scalar'!AD68,AO40-'2015 NCO Scalar'!AD68,0)</f>
        <v>0</v>
      </c>
      <c r="AP44" s="189">
        <f ca="1">IF(AP40&lt;&gt;'2015 NCO Scalar'!AE68,AP40-'2015 NCO Scalar'!AE68,0)</f>
        <v>0</v>
      </c>
      <c r="AQ44" s="189">
        <f ca="1">IF(AQ40&lt;&gt;'2015 NCO Scalar'!AF68,AQ40-'2015 NCO Scalar'!AF68,0)</f>
        <v>0</v>
      </c>
      <c r="AR44" s="189">
        <f ca="1">IF(AR40&lt;&gt;'2015 NCO Scalar'!AG68,AR40-'2015 NCO Scalar'!AG68,0)</f>
        <v>0</v>
      </c>
      <c r="AS44" s="189">
        <f ca="1">IF(AS40&lt;&gt;'2015 NCO Scalar'!AH68,AS40-'2015 NCO Scalar'!AH68,0)</f>
        <v>0</v>
      </c>
      <c r="AT44" s="189">
        <f ca="1">IF(AT40&lt;&gt;'2015 NCO Scalar'!AI68,AT40-'2015 NCO Scalar'!AI68,0)</f>
        <v>0</v>
      </c>
      <c r="AU44" s="189">
        <f ca="1">IF(AU40&lt;&gt;'2015 NCO Scalar'!AJ68,AU40-'2015 NCO Scalar'!AJ68,0)</f>
        <v>0</v>
      </c>
      <c r="AV44" s="189">
        <f ca="1">IF(AV40&lt;&gt;'2015 NCO Scalar'!AK68,AV40-'2015 NCO Scalar'!AK68,0)</f>
        <v>0</v>
      </c>
      <c r="AW44" s="189">
        <f ca="1">IF(AW40&lt;&gt;'2015 NCO Scalar'!AL68,AW40-'2015 NCO Scalar'!AL68,0)</f>
        <v>0</v>
      </c>
      <c r="AX44" s="189">
        <f ca="1">IF(AX40&lt;&gt;'2015 NCO Scalar'!AM68,AX40-'2015 NCO Scalar'!AM68,0)</f>
        <v>0</v>
      </c>
      <c r="AY44" s="189">
        <f ca="1">IF(AY40&lt;&gt;'2015 NCO Scalar'!AN68,AY40-'2015 NCO Scalar'!AN68,0)</f>
        <v>0</v>
      </c>
      <c r="AZ44" s="189">
        <f ca="1">IF(AZ40&lt;&gt;'2015 NCO Scalar'!AO68,AZ40-'2015 NCO Scalar'!AO68,0)</f>
        <v>3.0014402184720523E-3</v>
      </c>
      <c r="BA44" s="189">
        <f ca="1">IF(BA40&lt;&gt;'2015 NCO Scalar'!AP68,BA40-'2015 NCO Scalar'!AP68,0)</f>
        <v>6.2323346719360572E-5</v>
      </c>
      <c r="BB44" s="189">
        <f ca="1">IF(BB40&lt;&gt;'2015 NCO Scalar'!AQ68,BB40-'2015 NCO Scalar'!AQ68,0)</f>
        <v>1.6376491336731106E-4</v>
      </c>
      <c r="BC44" s="151"/>
    </row>
    <row r="45" spans="1:55" s="123" customFormat="1">
      <c r="C45" s="132"/>
      <c r="D45" s="186"/>
      <c r="E45" s="186"/>
      <c r="F45" s="186"/>
      <c r="G45" s="187"/>
      <c r="H45" s="187"/>
      <c r="I45" s="187"/>
      <c r="J45" s="187"/>
      <c r="K45" s="187"/>
      <c r="L45" s="212"/>
      <c r="N45" s="188" t="s">
        <v>345</v>
      </c>
      <c r="O45" s="189">
        <f>IF(O41&lt;&gt;'2015 NCO Scalar'!D66,O41-'2015 NCO Scalar'!D66,0)</f>
        <v>3.9800000000000002E-2</v>
      </c>
      <c r="P45" s="189">
        <f>IF(P41&lt;&gt;'2015 NCO Scalar'!E66,P41-'2015 NCO Scalar'!E66,0)</f>
        <v>2.9699999999999997E-2</v>
      </c>
      <c r="Q45" s="189">
        <f>IF(Q41&lt;&gt;'2015 NCO Scalar'!F66,Q41-'2015 NCO Scalar'!F66,0)</f>
        <v>6.9700000000000012E-2</v>
      </c>
      <c r="R45" s="189">
        <f>IF(R41&lt;&gt;'2015 NCO Scalar'!G66,R41-'2015 NCO Scalar'!G66,0)</f>
        <v>8.8399999999999992E-2</v>
      </c>
      <c r="S45" s="189">
        <f>IF(S41&lt;&gt;'2015 NCO Scalar'!H66,S41-'2015 NCO Scalar'!H66,0)</f>
        <v>0.1391</v>
      </c>
      <c r="T45" s="189">
        <f>IF(T41&lt;&gt;'2015 NCO Scalar'!I66,T41-'2015 NCO Scalar'!I66,0)</f>
        <v>9.9000000000000005E-2</v>
      </c>
      <c r="U45" s="189">
        <f>IF(U41&lt;&gt;'2015 NCO Scalar'!J66,U41-'2015 NCO Scalar'!J66,0)</f>
        <v>0.1686</v>
      </c>
      <c r="V45" s="189">
        <f>IF(V41&lt;&gt;'2015 NCO Scalar'!K66,V41-'2015 NCO Scalar'!K66,0)</f>
        <v>0.25619999999999998</v>
      </c>
      <c r="W45" s="189">
        <f>IF(W41&lt;&gt;'2015 NCO Scalar'!L66,W41-'2015 NCO Scalar'!L66,0)</f>
        <v>0.63480000000000003</v>
      </c>
      <c r="X45" s="189">
        <f>IF(X41&lt;&gt;'2015 NCO Scalar'!M66,X41-'2015 NCO Scalar'!M66,0)</f>
        <v>1.1187999999999998</v>
      </c>
      <c r="Y45" s="189">
        <f>IF(Y41&lt;&gt;'2015 NCO Scalar'!N66,Y41-'2015 NCO Scalar'!N66,0)</f>
        <v>1.2879</v>
      </c>
      <c r="Z45" s="189">
        <f>IF(Z41&lt;&gt;'2015 NCO Scalar'!O66,Z41-'2015 NCO Scalar'!O66,0)</f>
        <v>2.2054999999999998</v>
      </c>
      <c r="AA45" s="189">
        <f>IF(AA41&lt;&gt;'2015 NCO Scalar'!P66,AA41-'2015 NCO Scalar'!P66,0)</f>
        <v>1.6255999999999999</v>
      </c>
      <c r="AB45" s="189">
        <f>IF(AB41&lt;&gt;'2015 NCO Scalar'!Q66,AB41-'2015 NCO Scalar'!Q66,0)</f>
        <v>2.327</v>
      </c>
      <c r="AC45" s="189">
        <f>IF(AC41&lt;&gt;'2015 NCO Scalar'!R66,AC41-'2015 NCO Scalar'!R66,0)</f>
        <v>2.6825999999999999</v>
      </c>
      <c r="AD45" s="189">
        <f>IF(AD41&lt;&gt;'2015 NCO Scalar'!S66,AD41-'2015 NCO Scalar'!S66,0)</f>
        <v>3.0762999999999998</v>
      </c>
      <c r="AE45" s="189">
        <f>IF(AE41&lt;&gt;'2015 NCO Scalar'!T66,AE41-'2015 NCO Scalar'!T66,0)</f>
        <v>2.7349999999999999</v>
      </c>
      <c r="AF45" s="189">
        <f>IF(AF41&lt;&gt;'2015 NCO Scalar'!U66,AF41-'2015 NCO Scalar'!U66,0)</f>
        <v>2.7528999999999999</v>
      </c>
      <c r="AG45" s="189">
        <f>IF(AG41&lt;&gt;'2015 NCO Scalar'!V66,AG41-'2015 NCO Scalar'!V66,0)</f>
        <v>2.7120000000000002</v>
      </c>
      <c r="AH45" s="189">
        <f>IF(AH41&lt;&gt;'2015 NCO Scalar'!W66,AH41-'2015 NCO Scalar'!W66,0)</f>
        <v>2.4131999999999998</v>
      </c>
      <c r="AI45" s="189">
        <f>IF(AI41&lt;&gt;'2015 NCO Scalar'!X66,AI41-'2015 NCO Scalar'!X66,0)</f>
        <v>1.8635999999999999</v>
      </c>
      <c r="AJ45" s="189">
        <f>IF(AJ41&lt;&gt;'2015 NCO Scalar'!Y66,AJ41-'2015 NCO Scalar'!Y66,0)</f>
        <v>1.5449000000000002</v>
      </c>
      <c r="AK45" s="189">
        <f>IF(AK41&lt;&gt;'2015 NCO Scalar'!Z66,AK41-'2015 NCO Scalar'!Z66,0)</f>
        <v>1.2171000000000001</v>
      </c>
      <c r="AL45" s="189">
        <f>IF(AL41&lt;&gt;'2015 NCO Scalar'!AA66,AL41-'2015 NCO Scalar'!AA66,0)</f>
        <v>0.97850000000000004</v>
      </c>
      <c r="AM45" s="189">
        <f>IF(AM41&lt;&gt;'2015 NCO Scalar'!AB66,AM41-'2015 NCO Scalar'!AB66,0)</f>
        <v>0.96189999999999998</v>
      </c>
      <c r="AN45" s="189">
        <f>IF(AN41&lt;&gt;'2015 NCO Scalar'!AC66,AN41-'2015 NCO Scalar'!AC66,0)</f>
        <v>0.74260000000000004</v>
      </c>
      <c r="AO45" s="189">
        <f>IF(AO41&lt;&gt;'2015 NCO Scalar'!AD66,AO41-'2015 NCO Scalar'!AD66,0)</f>
        <v>0.54430000000000001</v>
      </c>
      <c r="AP45" s="189">
        <f>IF(AP41&lt;&gt;'2015 NCO Scalar'!AE66,AP41-'2015 NCO Scalar'!AE66,0)</f>
        <v>0.4446</v>
      </c>
      <c r="AQ45" s="189">
        <f>IF(AQ41&lt;&gt;'2015 NCO Scalar'!AF66,AQ41-'2015 NCO Scalar'!AF66,0)</f>
        <v>0.43640000000000001</v>
      </c>
      <c r="AR45" s="189">
        <f>IF(AR41&lt;&gt;'2015 NCO Scalar'!AG66,AR41-'2015 NCO Scalar'!AG66,0)</f>
        <v>0.22750000000000001</v>
      </c>
      <c r="AS45" s="189">
        <f>IF(AS41&lt;&gt;'2015 NCO Scalar'!AH66,AS41-'2015 NCO Scalar'!AH66,0)</f>
        <v>0.12870000000000001</v>
      </c>
      <c r="AT45" s="189">
        <f>IF(AT41&lt;&gt;'2015 NCO Scalar'!AI66,AT41-'2015 NCO Scalar'!AI66,0)</f>
        <v>3.9300000000000002E-2</v>
      </c>
      <c r="AU45" s="189">
        <f>IF(AU41&lt;&gt;'2015 NCO Scalar'!AJ66,AU41-'2015 NCO Scalar'!AJ66,0)</f>
        <v>5.9799999999999999E-2</v>
      </c>
      <c r="AV45" s="189">
        <f>IF(AV41&lt;&gt;'2015 NCO Scalar'!AK66,AV41-'2015 NCO Scalar'!AK66,0)</f>
        <v>9.6000000000000009E-3</v>
      </c>
      <c r="AW45" s="189">
        <f>IF(AW41&lt;&gt;'2015 NCO Scalar'!AL66,AW41-'2015 NCO Scalar'!AL66,0)</f>
        <v>0.01</v>
      </c>
      <c r="AX45" s="189">
        <f>IF(AX41&lt;&gt;'2015 NCO Scalar'!AM66,AX41-'2015 NCO Scalar'!AM66,0)</f>
        <v>0</v>
      </c>
      <c r="AY45" s="189">
        <f>IF(AY41&lt;&gt;'2015 NCO Scalar'!AN66,AY41-'2015 NCO Scalar'!AN66,0)</f>
        <v>2.01E-2</v>
      </c>
      <c r="AZ45" s="189">
        <f>IF(AZ41&lt;&gt;'2015 NCO Scalar'!AO66,AZ41-'2015 NCO Scalar'!AO66,0)</f>
        <v>-0.01</v>
      </c>
      <c r="BA45" s="189">
        <f>IF(BA41&lt;&gt;'2015 NCO Scalar'!AP66,BA41-'2015 NCO Scalar'!AP66,0)</f>
        <v>-0.02</v>
      </c>
      <c r="BB45" s="189">
        <f>IF(BB41&lt;&gt;'2015 NCO Scalar'!AQ66,BB41-'2015 NCO Scalar'!AQ66,0)</f>
        <v>-0.02</v>
      </c>
    </row>
    <row r="46" spans="1:55" s="173" customFormat="1">
      <c r="A46" s="176" t="s">
        <v>335</v>
      </c>
      <c r="B46" s="176" t="s">
        <v>78</v>
      </c>
      <c r="C46" s="176" t="s">
        <v>358</v>
      </c>
      <c r="D46" s="177"/>
      <c r="E46" s="177"/>
      <c r="F46" s="177"/>
      <c r="G46" s="177"/>
      <c r="H46" s="177"/>
      <c r="I46" s="177"/>
      <c r="J46" s="177"/>
      <c r="K46" s="177"/>
      <c r="L46" s="208"/>
      <c r="N46" s="127" t="s">
        <v>334</v>
      </c>
      <c r="O46" s="178" t="s">
        <v>78</v>
      </c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</row>
    <row r="47" spans="1:55" ht="13.5" thickBot="1">
      <c r="N47" s="20"/>
    </row>
    <row r="48" spans="1:55">
      <c r="C48" s="152"/>
      <c r="D48" s="161" t="s">
        <v>338</v>
      </c>
      <c r="E48" s="161" t="s">
        <v>340</v>
      </c>
      <c r="F48" s="161" t="s">
        <v>339</v>
      </c>
      <c r="G48" s="161" t="s">
        <v>63</v>
      </c>
      <c r="H48" s="201" t="s">
        <v>61</v>
      </c>
      <c r="I48" s="161" t="s">
        <v>343</v>
      </c>
      <c r="J48" s="201" t="s">
        <v>344</v>
      </c>
      <c r="K48" s="161" t="s">
        <v>351</v>
      </c>
      <c r="L48" s="214" t="s">
        <v>354</v>
      </c>
      <c r="N48" s="18" t="s">
        <v>361</v>
      </c>
      <c r="O48" s="183">
        <f ca="1">(O50+O51)*4</f>
        <v>3.9449424620256867E-3</v>
      </c>
      <c r="P48" s="183">
        <f ca="1">(P50+P51)*4</f>
        <v>1.4440982626230294E-3</v>
      </c>
      <c r="Q48" s="183">
        <f ca="1">(Q50+Q51)*4</f>
        <v>2.131801697057868E-3</v>
      </c>
      <c r="R48" s="183">
        <f t="shared" ref="R48:BB48" ca="1" si="4">(R50+R51)*4</f>
        <v>5.6077745869418123E-3</v>
      </c>
      <c r="S48" s="183">
        <f t="shared" ca="1" si="4"/>
        <v>1.7927667353295246E-3</v>
      </c>
      <c r="T48" s="183">
        <f t="shared" ca="1" si="4"/>
        <v>1.961880263743446E-3</v>
      </c>
      <c r="U48" s="183">
        <f t="shared" ca="1" si="4"/>
        <v>2.3855768597622418E-3</v>
      </c>
      <c r="V48" s="183">
        <f t="shared" ca="1" si="4"/>
        <v>3.8141225243890245E-3</v>
      </c>
      <c r="W48" s="183">
        <f t="shared" ca="1" si="4"/>
        <v>3.1575380496390959E-3</v>
      </c>
      <c r="X48" s="183">
        <f t="shared" ca="1" si="4"/>
        <v>6.976321652475778E-3</v>
      </c>
      <c r="Y48" s="183">
        <f t="shared" ca="1" si="4"/>
        <v>1.4218066580472226E-2</v>
      </c>
      <c r="Z48" s="183">
        <f t="shared" ca="1" si="4"/>
        <v>1.71719933253206E-2</v>
      </c>
      <c r="AA48" s="183">
        <f t="shared" ca="1" si="4"/>
        <v>2.207596908752156E-2</v>
      </c>
      <c r="AB48" s="183">
        <f t="shared" ca="1" si="4"/>
        <v>1.524976055670484E-2</v>
      </c>
      <c r="AC48" s="183">
        <f t="shared" ca="1" si="4"/>
        <v>3.143500439213727E-2</v>
      </c>
      <c r="AD48" s="183">
        <f t="shared" ca="1" si="4"/>
        <v>4.1334125270018451E-2</v>
      </c>
      <c r="AE48" s="183">
        <f t="shared" ca="1" si="4"/>
        <v>3.8244016019648872E-2</v>
      </c>
      <c r="AF48" s="183">
        <f t="shared" ca="1" si="4"/>
        <v>2.8128149739161726E-2</v>
      </c>
      <c r="AG48" s="183">
        <f t="shared" ca="1" si="4"/>
        <v>2.5511154535595496E-2</v>
      </c>
      <c r="AH48" s="183">
        <f t="shared" ca="1" si="4"/>
        <v>1.6940992768460686E-2</v>
      </c>
      <c r="AI48" s="183">
        <f t="shared" ca="1" si="4"/>
        <v>2.4745338098439547E-2</v>
      </c>
      <c r="AJ48" s="183">
        <f t="shared" ca="1" si="4"/>
        <v>1.4408085540488547E-2</v>
      </c>
      <c r="AK48" s="183">
        <f t="shared" ca="1" si="4"/>
        <v>1.8505873780562558E-2</v>
      </c>
      <c r="AL48" s="183">
        <f t="shared" ca="1" si="4"/>
        <v>4.2224059469972451E-2</v>
      </c>
      <c r="AM48" s="183">
        <f t="shared" ca="1" si="4"/>
        <v>1.2241159027187582E-2</v>
      </c>
      <c r="AN48" s="183">
        <f t="shared" ca="1" si="4"/>
        <v>1.9761130839359136E-2</v>
      </c>
      <c r="AO48" s="183">
        <f t="shared" ca="1" si="4"/>
        <v>1.1045964495767144E-2</v>
      </c>
      <c r="AP48" s="183">
        <f t="shared" ca="1" si="4"/>
        <v>5.0288204566204201E-3</v>
      </c>
      <c r="AQ48" s="183">
        <f t="shared" ca="1" si="4"/>
        <v>3.9653236243471302E-3</v>
      </c>
      <c r="AR48" s="183">
        <f t="shared" ca="1" si="4"/>
        <v>3.5758020412234651E-3</v>
      </c>
      <c r="AS48" s="183">
        <f t="shared" ca="1" si="4"/>
        <v>2.2848973955006116E-3</v>
      </c>
      <c r="AT48" s="183">
        <f t="shared" ca="1" si="4"/>
        <v>1.0389609590735348E-3</v>
      </c>
      <c r="AU48" s="183">
        <f t="shared" ca="1" si="4"/>
        <v>1.218517255731985E-3</v>
      </c>
      <c r="AV48" s="183">
        <f t="shared" ca="1" si="4"/>
        <v>5.5483923107158472E-3</v>
      </c>
      <c r="AW48" s="183">
        <f t="shared" ca="1" si="4"/>
        <v>8.6460235866334112E-3</v>
      </c>
      <c r="AX48" s="183">
        <f t="shared" ca="1" si="4"/>
        <v>5.8406352646094345E-3</v>
      </c>
      <c r="AY48" s="183">
        <f t="shared" ca="1" si="4"/>
        <v>3.9180654587218184E-3</v>
      </c>
      <c r="AZ48" s="183">
        <f t="shared" ca="1" si="4"/>
        <v>5.9076244193723851E-3</v>
      </c>
      <c r="BA48" s="183">
        <f t="shared" ca="1" si="4"/>
        <v>2.6570813774203419E-3</v>
      </c>
      <c r="BB48" s="183">
        <f t="shared" ca="1" si="4"/>
        <v>2.0042558938783072E-3</v>
      </c>
    </row>
    <row r="49" spans="1:54">
      <c r="C49" s="41" t="s">
        <v>362</v>
      </c>
      <c r="D49" s="162">
        <f ca="1">AVERAGEIFS($O48:$BB48,$O$10:$BB$10,1)</f>
        <v>9.7283005647812847E-3</v>
      </c>
      <c r="E49" s="162">
        <f ca="1">AVERAGEIFS($O48:$BB48,$O$8:$BB$8,1)</f>
        <v>1.8952347364286228E-2</v>
      </c>
      <c r="F49" s="162">
        <f ca="1">AVERAGEIFS($O48:$BB48,$O$9:$BB$9,1)</f>
        <v>2.1703590998096382E-2</v>
      </c>
      <c r="G49" s="169">
        <f ca="1">E49/D49</f>
        <v>1.9481663049040798</v>
      </c>
      <c r="H49" s="202">
        <f ca="1">F49/D49</f>
        <v>2.2309745523969973</v>
      </c>
      <c r="I49" s="220">
        <f ca="1">G49-'2015 NCO Scalar'!H86</f>
        <v>-5.7088930219555412E-2</v>
      </c>
      <c r="J49" s="221">
        <f ca="1">H49-'2015 NCO Scalar'!F86</f>
        <v>0.47991438113547935</v>
      </c>
      <c r="K49" s="198" t="s">
        <v>357</v>
      </c>
      <c r="L49" s="386">
        <v>3</v>
      </c>
      <c r="N49" s="18" t="s">
        <v>79</v>
      </c>
      <c r="O49" s="30">
        <f>'NCO Benchmark summary'!D51</f>
        <v>0.2</v>
      </c>
      <c r="P49" s="30">
        <f>'NCO Benchmark summary'!E51</f>
        <v>0.22</v>
      </c>
      <c r="Q49" s="30">
        <f>'NCO Benchmark summary'!F51</f>
        <v>0.28999999999999998</v>
      </c>
      <c r="R49" s="30">
        <f>'NCO Benchmark summary'!G51</f>
        <v>0.23</v>
      </c>
      <c r="S49" s="30">
        <f>'NCO Benchmark summary'!H51</f>
        <v>0.36</v>
      </c>
      <c r="T49" s="30">
        <f>'NCO Benchmark summary'!I51</f>
        <v>0.41</v>
      </c>
      <c r="U49" s="30">
        <f>'NCO Benchmark summary'!J51</f>
        <v>0.45</v>
      </c>
      <c r="V49" s="30">
        <f>'NCO Benchmark summary'!K51</f>
        <v>0.69</v>
      </c>
      <c r="W49" s="30">
        <f>'NCO Benchmark summary'!L51</f>
        <v>0.7</v>
      </c>
      <c r="X49" s="30">
        <f>'NCO Benchmark summary'!M51</f>
        <v>0.83</v>
      </c>
      <c r="Y49" s="30">
        <f>'NCO Benchmark summary'!N51</f>
        <v>1.01</v>
      </c>
      <c r="Z49" s="30">
        <f>'NCO Benchmark summary'!O51</f>
        <v>1.4</v>
      </c>
      <c r="AA49" s="30">
        <f>'NCO Benchmark summary'!P51</f>
        <v>1.89</v>
      </c>
      <c r="AB49" s="30">
        <f>'NCO Benchmark summary'!Q51</f>
        <v>2.38</v>
      </c>
      <c r="AC49" s="30">
        <f>'NCO Benchmark summary'!R51</f>
        <v>2.66</v>
      </c>
      <c r="AD49" s="30">
        <f>'NCO Benchmark summary'!S51</f>
        <v>2.5099999999999998</v>
      </c>
      <c r="AE49" s="30">
        <f>'NCO Benchmark summary'!T51</f>
        <v>2.0299999999999998</v>
      </c>
      <c r="AF49" s="30">
        <f>'NCO Benchmark summary'!U51</f>
        <v>1.83</v>
      </c>
      <c r="AG49" s="30">
        <f>'NCO Benchmark summary'!V51</f>
        <v>1.72</v>
      </c>
      <c r="AH49" s="30">
        <f>'NCO Benchmark summary'!W51</f>
        <v>1.26</v>
      </c>
      <c r="AI49" s="30">
        <f>'NCO Benchmark summary'!X51</f>
        <v>1.1299999999999999</v>
      </c>
      <c r="AJ49" s="30">
        <f>'NCO Benchmark summary'!Y51</f>
        <v>0.78</v>
      </c>
      <c r="AK49" s="30">
        <f>'NCO Benchmark summary'!Z51</f>
        <v>0.65</v>
      </c>
      <c r="AL49" s="30">
        <f>'NCO Benchmark summary'!AA51</f>
        <v>0.62</v>
      </c>
      <c r="AM49" s="30">
        <f>'NCO Benchmark summary'!AB51</f>
        <v>0.52</v>
      </c>
      <c r="AN49" s="30">
        <f>'NCO Benchmark summary'!AC51</f>
        <v>0.5</v>
      </c>
      <c r="AO49" s="30">
        <f>'NCO Benchmark summary'!AD51</f>
        <v>0.42</v>
      </c>
      <c r="AP49" s="30">
        <f>'NCO Benchmark summary'!AE51</f>
        <v>0.26</v>
      </c>
      <c r="AQ49" s="30">
        <f>'NCO Benchmark summary'!AF51</f>
        <v>0.34</v>
      </c>
      <c r="AR49" s="30">
        <f>'NCO Benchmark summary'!AG51</f>
        <v>0.28999999999999998</v>
      </c>
      <c r="AS49" s="30">
        <f>'NCO Benchmark summary'!AH51</f>
        <v>0.23</v>
      </c>
      <c r="AT49" s="30">
        <f>'NCO Benchmark summary'!AI51</f>
        <v>0.22</v>
      </c>
      <c r="AU49" s="30">
        <f>'NCO Benchmark summary'!AJ51</f>
        <v>0.21</v>
      </c>
      <c r="AV49" s="30">
        <f>'NCO Benchmark summary'!AK51</f>
        <v>0.19</v>
      </c>
      <c r="AW49" s="30">
        <f>'NCO Benchmark summary'!AL51</f>
        <v>0.18</v>
      </c>
      <c r="AX49" s="30">
        <f>'NCO Benchmark summary'!AM51</f>
        <v>0.2</v>
      </c>
      <c r="AY49" s="30">
        <f>'NCO Benchmark summary'!AN51</f>
        <v>0.17</v>
      </c>
      <c r="AZ49" s="30">
        <f>'NCO Benchmark summary'!AO51</f>
        <v>0.22</v>
      </c>
      <c r="BA49" s="30">
        <f>'NCO Benchmark summary'!AP51</f>
        <v>0.23</v>
      </c>
      <c r="BB49" s="30">
        <f>'NCO Benchmark summary'!AQ51</f>
        <v>0.3</v>
      </c>
    </row>
    <row r="50" spans="1:54" s="151" customFormat="1" ht="13.5" thickBot="1">
      <c r="C50" s="46" t="str">
        <f>N49</f>
        <v>FRB Top 100 banks - C&amp;I</v>
      </c>
      <c r="D50" s="163">
        <f>AVERAGEIFS($O49:$BB49,$O$10:$BB$10,1)</f>
        <v>0.38300000000000001</v>
      </c>
      <c r="E50" s="163">
        <f>AVERAGEIFS($O49:$BB49,$O$8:$BB$8,1)</f>
        <v>1.6725000000000001</v>
      </c>
      <c r="F50" s="163">
        <f>AVERAGEIFS($O49:$BB49,$O$9:$BB$9,1)</f>
        <v>1.6850000000000003</v>
      </c>
      <c r="G50" s="170">
        <f>E50/D50</f>
        <v>4.3668407310704964</v>
      </c>
      <c r="H50" s="203">
        <f>F50/D50</f>
        <v>4.3994778067885125</v>
      </c>
      <c r="I50" s="222">
        <f>G50-'2015 NCO Scalar'!H87</f>
        <v>0.19324986615310102</v>
      </c>
      <c r="J50" s="223">
        <f>H50-'2015 NCO Scalar'!F87</f>
        <v>0.25789617413545152</v>
      </c>
      <c r="K50" s="204" t="s">
        <v>357</v>
      </c>
      <c r="L50" s="387"/>
      <c r="M50" s="173"/>
      <c r="N50" s="20" t="s">
        <v>52</v>
      </c>
      <c r="O50" s="25">
        <f ca="1">'SNL NCO_Sovereign'!E13</f>
        <v>9.8623561550642167E-4</v>
      </c>
      <c r="P50" s="25">
        <f ca="1">'SNL NCO_Sovereign'!F13</f>
        <v>3.6102456565575736E-4</v>
      </c>
      <c r="Q50" s="25">
        <f ca="1">'SNL NCO_Sovereign'!G13</f>
        <v>5.3295042426446701E-4</v>
      </c>
      <c r="R50" s="25">
        <f ca="1">'SNL NCO_Sovereign'!H13</f>
        <v>1.4019436467354531E-3</v>
      </c>
      <c r="S50" s="25">
        <f ca="1">'SNL NCO_Sovereign'!I13</f>
        <v>4.4819168383238115E-4</v>
      </c>
      <c r="T50" s="25">
        <f ca="1">'SNL NCO_Sovereign'!J13</f>
        <v>4.9047006593586149E-4</v>
      </c>
      <c r="U50" s="25">
        <f ca="1">'SNL NCO_Sovereign'!K13</f>
        <v>5.9639421494056045E-4</v>
      </c>
      <c r="V50" s="25">
        <f ca="1">'SNL NCO_Sovereign'!L13</f>
        <v>9.5353063109725612E-4</v>
      </c>
      <c r="W50" s="25">
        <f ca="1">'SNL NCO_Sovereign'!M13</f>
        <v>7.8938451240977397E-4</v>
      </c>
      <c r="X50" s="25">
        <f ca="1">'SNL NCO_Sovereign'!N13</f>
        <v>1.7440804131189445E-3</v>
      </c>
      <c r="Y50" s="25">
        <f ca="1">'SNL NCO_Sovereign'!O13</f>
        <v>3.5545166451180564E-3</v>
      </c>
      <c r="Z50" s="25">
        <f ca="1">'SNL NCO_Sovereign'!P13</f>
        <v>4.2929983313301501E-3</v>
      </c>
      <c r="AA50" s="25">
        <f ca="1">'SNL NCO_Sovereign'!Q13</f>
        <v>5.5189922718803901E-3</v>
      </c>
      <c r="AB50" s="25">
        <f ca="1">'SNL NCO_Sovereign'!R13</f>
        <v>3.8124401391762099E-3</v>
      </c>
      <c r="AC50" s="25">
        <f ca="1">'SNL NCO_Sovereign'!S13</f>
        <v>7.8587510980343174E-3</v>
      </c>
      <c r="AD50" s="25">
        <f ca="1">'SNL NCO_Sovereign'!T13</f>
        <v>1.0333531317504613E-2</v>
      </c>
      <c r="AE50" s="25">
        <f ca="1">'SNL NCO_Sovereign'!U13</f>
        <v>9.5610040049122179E-3</v>
      </c>
      <c r="AF50" s="25">
        <f ca="1">'SNL NCO_Sovereign'!V13</f>
        <v>7.0320374347904316E-3</v>
      </c>
      <c r="AG50" s="25">
        <f ca="1">'SNL NCO_Sovereign'!W13</f>
        <v>6.3777886338988741E-3</v>
      </c>
      <c r="AH50" s="25">
        <f ca="1">'SNL NCO_Sovereign'!X13</f>
        <v>4.2352481921151715E-3</v>
      </c>
      <c r="AI50" s="25">
        <f ca="1">'SNL NCO_Sovereign'!Y13</f>
        <v>6.1863345246098867E-3</v>
      </c>
      <c r="AJ50" s="25">
        <f ca="1">'SNL NCO_Sovereign'!Z13</f>
        <v>3.6020213851221368E-3</v>
      </c>
      <c r="AK50" s="25">
        <f ca="1">'SNL NCO_Sovereign'!AA13</f>
        <v>4.6264684451406395E-3</v>
      </c>
      <c r="AL50" s="25">
        <f ca="1">'SNL NCO_Sovereign'!AB13</f>
        <v>1.0556014867493113E-2</v>
      </c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</row>
    <row r="51" spans="1:54">
      <c r="D51" s="20"/>
      <c r="E51" s="20"/>
      <c r="F51" s="20"/>
      <c r="G51" s="20"/>
      <c r="H51" s="20"/>
      <c r="I51" s="20"/>
      <c r="J51" s="20"/>
      <c r="K51" s="20"/>
      <c r="N51" s="20" t="s">
        <v>54</v>
      </c>
      <c r="O51" s="29"/>
      <c r="P51" s="29"/>
      <c r="Q51" s="29"/>
      <c r="R51" s="29"/>
      <c r="S51" s="29"/>
      <c r="T51" s="29"/>
      <c r="U51" s="125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30">
        <f ca="1">'SNL NCO - SHUSA'!E13</f>
        <v>3.0602897567968954E-3</v>
      </c>
      <c r="AN51" s="30">
        <f ca="1">'SNL NCO - SHUSA'!F13</f>
        <v>4.940282709839784E-3</v>
      </c>
      <c r="AO51" s="30">
        <f ca="1">'SNL NCO - SHUSA'!G13</f>
        <v>2.7614911239417861E-3</v>
      </c>
      <c r="AP51" s="30">
        <f ca="1">'SNL NCO - SHUSA'!H13</f>
        <v>1.257205114155105E-3</v>
      </c>
      <c r="AQ51" s="30">
        <f ca="1">'SNL NCO - SHUSA'!I13</f>
        <v>9.9133090608678255E-4</v>
      </c>
      <c r="AR51" s="30">
        <f ca="1">'SNL NCO - SHUSA'!J13</f>
        <v>8.9395051030586627E-4</v>
      </c>
      <c r="AS51" s="30">
        <f ca="1">'SNL NCO - SHUSA'!K13</f>
        <v>5.7122434887515289E-4</v>
      </c>
      <c r="AT51" s="30">
        <f ca="1">'SNL NCO - SHUSA'!L13</f>
        <v>2.597402397683837E-4</v>
      </c>
      <c r="AU51" s="30">
        <f ca="1">'SNL NCO - SHUSA'!M13</f>
        <v>3.0462931393299624E-4</v>
      </c>
      <c r="AV51" s="30">
        <f ca="1">'SNL NCO - SHUSA'!N13</f>
        <v>1.3870980776789618E-3</v>
      </c>
      <c r="AW51" s="30">
        <f ca="1">'SNL NCO - SHUSA'!O13</f>
        <v>2.1615058966583528E-3</v>
      </c>
      <c r="AX51" s="30">
        <f ca="1">'SNL NCO - SHUSA'!P13</f>
        <v>1.4601588161523586E-3</v>
      </c>
      <c r="AY51" s="30">
        <f ca="1">'SNL NCO - SHUSA'!Q13</f>
        <v>9.7951636468045461E-4</v>
      </c>
      <c r="AZ51" s="30">
        <f ca="1">'SNL NCO - SHUSA'!R13</f>
        <v>1.4769061048430963E-3</v>
      </c>
      <c r="BA51" s="30">
        <f ca="1">'SNL NCO - SHUSA'!S13</f>
        <v>6.6427034435508547E-4</v>
      </c>
      <c r="BB51" s="30">
        <f ca="1">'SNL NCO - SHUSA'!T13</f>
        <v>5.0106397346957681E-4</v>
      </c>
    </row>
    <row r="52" spans="1:54">
      <c r="C52" s="5"/>
      <c r="D52" s="164"/>
      <c r="E52" s="164"/>
      <c r="F52" s="164"/>
      <c r="G52" s="172"/>
      <c r="H52" s="172"/>
      <c r="I52" s="172"/>
      <c r="J52" s="172"/>
      <c r="K52" s="172"/>
      <c r="L52" s="213"/>
      <c r="N52" s="188" t="s">
        <v>345</v>
      </c>
      <c r="O52" s="189">
        <f ca="1">IF(O48&lt;&gt;'2015 NCO Scalar'!D83,O48-'2015 NCO Scalar'!D83,0)</f>
        <v>0</v>
      </c>
      <c r="P52" s="189">
        <f ca="1">IF(P48&lt;&gt;'2015 NCO Scalar'!E83,P48-'2015 NCO Scalar'!E83,0)</f>
        <v>0</v>
      </c>
      <c r="Q52" s="189">
        <f ca="1">IF(Q48&lt;&gt;'2015 NCO Scalar'!F83,Q48-'2015 NCO Scalar'!F83,0)</f>
        <v>0</v>
      </c>
      <c r="R52" s="189">
        <f ca="1">IF(R48&lt;&gt;'2015 NCO Scalar'!G83,R48-'2015 NCO Scalar'!G83,0)</f>
        <v>0</v>
      </c>
      <c r="S52" s="189">
        <f ca="1">IF(S48&lt;&gt;'2015 NCO Scalar'!H83,S48-'2015 NCO Scalar'!H83,0)</f>
        <v>0</v>
      </c>
      <c r="T52" s="189">
        <f ca="1">IF(T48&lt;&gt;'2015 NCO Scalar'!I83,T48-'2015 NCO Scalar'!I83,0)</f>
        <v>0</v>
      </c>
      <c r="U52" s="189">
        <f ca="1">IF(U48&lt;&gt;'2015 NCO Scalar'!J83,U48-'2015 NCO Scalar'!J83,0)</f>
        <v>0</v>
      </c>
      <c r="V52" s="189">
        <f ca="1">IF(V48&lt;&gt;'2015 NCO Scalar'!K83,V48-'2015 NCO Scalar'!K83,0)</f>
        <v>0</v>
      </c>
      <c r="W52" s="189">
        <f ca="1">IF(W48&lt;&gt;'2015 NCO Scalar'!L83,W48-'2015 NCO Scalar'!L83,0)</f>
        <v>0</v>
      </c>
      <c r="X52" s="189">
        <f ca="1">IF(X48&lt;&gt;'2015 NCO Scalar'!M83,X48-'2015 NCO Scalar'!M83,0)</f>
        <v>0</v>
      </c>
      <c r="Y52" s="189">
        <f ca="1">IF(Y48&lt;&gt;'2015 NCO Scalar'!N83,Y48-'2015 NCO Scalar'!N83,0)</f>
        <v>0</v>
      </c>
      <c r="Z52" s="189">
        <f ca="1">IF(Z48&lt;&gt;'2015 NCO Scalar'!O83,Z48-'2015 NCO Scalar'!O83,0)</f>
        <v>0</v>
      </c>
      <c r="AA52" s="189">
        <f ca="1">IF(AA48&lt;&gt;'2015 NCO Scalar'!P83,AA48-'2015 NCO Scalar'!P83,0)</f>
        <v>0</v>
      </c>
      <c r="AB52" s="189">
        <f ca="1">IF(AB48&lt;&gt;'2015 NCO Scalar'!Q83,AB48-'2015 NCO Scalar'!Q83,0)</f>
        <v>0</v>
      </c>
      <c r="AC52" s="189">
        <f ca="1">IF(AC48&lt;&gt;'2015 NCO Scalar'!R83,AC48-'2015 NCO Scalar'!R83,0)</f>
        <v>0</v>
      </c>
      <c r="AD52" s="189">
        <f ca="1">IF(AD48&lt;&gt;'2015 NCO Scalar'!S83,AD48-'2015 NCO Scalar'!S83,0)</f>
        <v>0</v>
      </c>
      <c r="AE52" s="189">
        <f ca="1">IF(AE48&lt;&gt;'2015 NCO Scalar'!T83,AE48-'2015 NCO Scalar'!T83,0)</f>
        <v>0</v>
      </c>
      <c r="AF52" s="189">
        <f ca="1">IF(AF48&lt;&gt;'2015 NCO Scalar'!U83,AF48-'2015 NCO Scalar'!U83,0)</f>
        <v>0</v>
      </c>
      <c r="AG52" s="189">
        <f ca="1">IF(AG48&lt;&gt;'2015 NCO Scalar'!V83,AG48-'2015 NCO Scalar'!V83,0)</f>
        <v>0</v>
      </c>
      <c r="AH52" s="189">
        <f ca="1">IF(AH48&lt;&gt;'2015 NCO Scalar'!W83,AH48-'2015 NCO Scalar'!W83,0)</f>
        <v>0</v>
      </c>
      <c r="AI52" s="189">
        <f ca="1">IF(AI48&lt;&gt;'2015 NCO Scalar'!X83,AI48-'2015 NCO Scalar'!X83,0)</f>
        <v>0</v>
      </c>
      <c r="AJ52" s="189">
        <f ca="1">IF(AJ48&lt;&gt;'2015 NCO Scalar'!Y83,AJ48-'2015 NCO Scalar'!Y83,0)</f>
        <v>0</v>
      </c>
      <c r="AK52" s="189">
        <f ca="1">IF(AK48&lt;&gt;'2015 NCO Scalar'!Z83,AK48-'2015 NCO Scalar'!Z83,0)</f>
        <v>0</v>
      </c>
      <c r="AL52" s="189">
        <f ca="1">IF(AL48&lt;&gt;'2015 NCO Scalar'!AA83,AL48-'2015 NCO Scalar'!AA83,0)</f>
        <v>0</v>
      </c>
      <c r="AM52" s="189">
        <f ca="1">IF(AM48&lt;&gt;'2015 NCO Scalar'!AB83,AM48-'2015 NCO Scalar'!AB83,0)</f>
        <v>0</v>
      </c>
      <c r="AN52" s="189">
        <f ca="1">IF(AN48&lt;&gt;'2015 NCO Scalar'!AC83,AN48-'2015 NCO Scalar'!AC83,0)</f>
        <v>0</v>
      </c>
      <c r="AO52" s="189">
        <f ca="1">IF(AO48&lt;&gt;'2015 NCO Scalar'!AD83,AO48-'2015 NCO Scalar'!AD83,0)</f>
        <v>0</v>
      </c>
      <c r="AP52" s="189">
        <f ca="1">IF(AP48&lt;&gt;'2015 NCO Scalar'!AE83,AP48-'2015 NCO Scalar'!AE83,0)</f>
        <v>0</v>
      </c>
      <c r="AQ52" s="189">
        <f ca="1">IF(AQ48&lt;&gt;'2015 NCO Scalar'!AF83,AQ48-'2015 NCO Scalar'!AF83,0)</f>
        <v>0</v>
      </c>
      <c r="AR52" s="189">
        <f ca="1">IF(AR48&lt;&gt;'2015 NCO Scalar'!AG83,AR48-'2015 NCO Scalar'!AG83,0)</f>
        <v>0</v>
      </c>
      <c r="AS52" s="189">
        <f ca="1">IF(AS48&lt;&gt;'2015 NCO Scalar'!AH83,AS48-'2015 NCO Scalar'!AH83,0)</f>
        <v>0</v>
      </c>
      <c r="AT52" s="189">
        <f ca="1">IF(AT48&lt;&gt;'2015 NCO Scalar'!AI83,AT48-'2015 NCO Scalar'!AI83,0)</f>
        <v>0</v>
      </c>
      <c r="AU52" s="189">
        <f ca="1">IF(AU48&lt;&gt;'2015 NCO Scalar'!AJ83,AU48-'2015 NCO Scalar'!AJ83,0)</f>
        <v>0</v>
      </c>
      <c r="AV52" s="189">
        <f ca="1">IF(AV48&lt;&gt;'2015 NCO Scalar'!AK83,AV48-'2015 NCO Scalar'!AK83,0)</f>
        <v>0</v>
      </c>
      <c r="AW52" s="189">
        <f ca="1">IF(AW48&lt;&gt;'2015 NCO Scalar'!AL83,AW48-'2015 NCO Scalar'!AL83,0)</f>
        <v>0</v>
      </c>
      <c r="AX52" s="189">
        <f ca="1">IF(AX48&lt;&gt;'2015 NCO Scalar'!AM83,AX48-'2015 NCO Scalar'!AM83,0)</f>
        <v>0</v>
      </c>
      <c r="AY52" s="189">
        <f ca="1">IF(AY48&lt;&gt;'2015 NCO Scalar'!AN83,AY48-'2015 NCO Scalar'!AN83,0)</f>
        <v>0</v>
      </c>
      <c r="AZ52" s="189">
        <f ca="1">IF(AZ48&lt;&gt;'2015 NCO Scalar'!AO83,AZ48-'2015 NCO Scalar'!AO83,0)</f>
        <v>5.9076244193723851E-3</v>
      </c>
      <c r="BA52" s="189">
        <f ca="1">IF(BA48&lt;&gt;'2015 NCO Scalar'!AP83,BA48-'2015 NCO Scalar'!AP83,0)</f>
        <v>2.6570813774203419E-3</v>
      </c>
      <c r="BB52" s="189">
        <f ca="1">IF(BB48&lt;&gt;'2015 NCO Scalar'!AQ83,BB48-'2015 NCO Scalar'!AQ83,0)</f>
        <v>2.0042558938783072E-3</v>
      </c>
    </row>
    <row r="53" spans="1:54" s="173" customFormat="1">
      <c r="A53" s="176" t="s">
        <v>335</v>
      </c>
      <c r="B53" s="176" t="s">
        <v>82</v>
      </c>
      <c r="C53" s="176" t="s">
        <v>349</v>
      </c>
      <c r="D53" s="177"/>
      <c r="E53" s="177"/>
      <c r="F53" s="177"/>
      <c r="G53" s="177"/>
      <c r="H53" s="177"/>
      <c r="I53" s="177"/>
      <c r="J53" s="177"/>
      <c r="K53" s="177"/>
      <c r="L53" s="208"/>
      <c r="N53" s="127" t="s">
        <v>334</v>
      </c>
      <c r="O53" s="178" t="s">
        <v>82</v>
      </c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79"/>
      <c r="BB53" s="179"/>
    </row>
    <row r="54" spans="1:54" ht="13.5" thickBot="1">
      <c r="D54" s="20"/>
      <c r="E54" s="20"/>
      <c r="F54" s="20"/>
      <c r="G54" s="20"/>
      <c r="H54" s="20"/>
      <c r="I54" s="20"/>
      <c r="J54" s="20"/>
      <c r="K54" s="20"/>
      <c r="N54" s="20"/>
    </row>
    <row r="55" spans="1:54">
      <c r="C55" s="37"/>
      <c r="D55" s="161" t="s">
        <v>338</v>
      </c>
      <c r="E55" s="161" t="s">
        <v>340</v>
      </c>
      <c r="F55" s="161" t="s">
        <v>339</v>
      </c>
      <c r="G55" s="161" t="s">
        <v>63</v>
      </c>
      <c r="H55" s="201" t="s">
        <v>61</v>
      </c>
      <c r="I55" s="161" t="s">
        <v>343</v>
      </c>
      <c r="J55" s="201" t="s">
        <v>344</v>
      </c>
      <c r="K55" s="161" t="s">
        <v>351</v>
      </c>
      <c r="L55" s="214" t="s">
        <v>354</v>
      </c>
      <c r="N55" s="18" t="s">
        <v>83</v>
      </c>
      <c r="O55" s="165">
        <f>'NCO Benchmark summary'!D28</f>
        <v>1.9169329073482426E-3</v>
      </c>
      <c r="P55" s="165">
        <f>'NCO Benchmark summary'!E28</f>
        <v>1.9169329073482426E-3</v>
      </c>
      <c r="Q55" s="165">
        <f>'NCO Benchmark summary'!F28</f>
        <v>1.9169329073482426E-3</v>
      </c>
      <c r="R55" s="165">
        <f>'NCO Benchmark summary'!G28</f>
        <v>1.9169329073482426E-3</v>
      </c>
      <c r="S55" s="165">
        <f>'NCO Benchmark summary'!H28</f>
        <v>9.5808383233532944E-4</v>
      </c>
      <c r="T55" s="165">
        <f>'NCO Benchmark summary'!I28</f>
        <v>9.5808383233532944E-4</v>
      </c>
      <c r="U55" s="165">
        <f>'NCO Benchmark summary'!J28</f>
        <v>9.5808383233532944E-4</v>
      </c>
      <c r="V55" s="165">
        <f>'NCO Benchmark summary'!K28</f>
        <v>9.5808383233532944E-4</v>
      </c>
      <c r="W55" s="165">
        <f>'NCO Benchmark summary'!L28</f>
        <v>2.1523178807947019E-3</v>
      </c>
      <c r="X55" s="165">
        <f>'NCO Benchmark summary'!M28</f>
        <v>2.1523178807947019E-3</v>
      </c>
      <c r="Y55" s="165">
        <f>'NCO Benchmark summary'!N28</f>
        <v>2.1523178807947019E-3</v>
      </c>
      <c r="Z55" s="165">
        <f>'NCO Benchmark summary'!O28</f>
        <v>2.1523178807947019E-3</v>
      </c>
      <c r="AA55" s="165">
        <f>'NCO Benchmark summary'!P28</f>
        <v>3.4101087651951377E-2</v>
      </c>
      <c r="AB55" s="165">
        <f>'NCO Benchmark summary'!Q28</f>
        <v>3.4101087651951377E-2</v>
      </c>
      <c r="AC55" s="165">
        <f>'NCO Benchmark summary'!R28</f>
        <v>3.4101087651951377E-2</v>
      </c>
      <c r="AD55" s="165">
        <f>'NCO Benchmark summary'!S28</f>
        <v>3.4101087651951377E-2</v>
      </c>
      <c r="AE55" s="165">
        <f>'NCO Benchmark summary'!T28</f>
        <v>1.2727272727272728E-2</v>
      </c>
      <c r="AF55" s="165">
        <f>'NCO Benchmark summary'!U28</f>
        <v>1.2727272727272728E-2</v>
      </c>
      <c r="AG55" s="165">
        <f>'NCO Benchmark summary'!V28</f>
        <v>1.2727272727272728E-2</v>
      </c>
      <c r="AH55" s="165">
        <f>'NCO Benchmark summary'!W28</f>
        <v>1.2727272727272728E-2</v>
      </c>
      <c r="AI55" s="165">
        <f>'NCO Benchmark summary'!X28</f>
        <v>8.8550983899821113E-3</v>
      </c>
      <c r="AJ55" s="165">
        <f>'NCO Benchmark summary'!Y28</f>
        <v>8.8550983899821113E-3</v>
      </c>
      <c r="AK55" s="165">
        <f>'NCO Benchmark summary'!Z28</f>
        <v>8.8550983899821113E-3</v>
      </c>
      <c r="AL55" s="165">
        <f>'NCO Benchmark summary'!AA28</f>
        <v>8.8550983899821113E-3</v>
      </c>
      <c r="AM55" s="165">
        <f>'NCO Benchmark summary'!AB28</f>
        <v>3.7007240547063552E-3</v>
      </c>
      <c r="AN55" s="165">
        <f>'NCO Benchmark summary'!AC28</f>
        <v>3.7007240547063552E-3</v>
      </c>
      <c r="AO55" s="165">
        <f>'NCO Benchmark summary'!AD28</f>
        <v>3.7007240547063552E-3</v>
      </c>
      <c r="AP55" s="165">
        <f>'NCO Benchmark summary'!AE28</f>
        <v>3.7007240547063552E-3</v>
      </c>
      <c r="AQ55" s="165">
        <f>'NCO Benchmark summary'!AF28</f>
        <v>5.8737151248164461E-3</v>
      </c>
      <c r="AR55" s="165">
        <f>'NCO Benchmark summary'!AG28</f>
        <v>5.8737151248164461E-3</v>
      </c>
      <c r="AS55" s="165">
        <f>'NCO Benchmark summary'!AH28</f>
        <v>5.8737151248164461E-3</v>
      </c>
      <c r="AT55" s="165">
        <f>'NCO Benchmark summary'!AI28</f>
        <v>5.8737151248164461E-3</v>
      </c>
      <c r="AU55" s="165">
        <f>'NCO Benchmark summary'!AJ28</f>
        <v>4.9744897959183671E-3</v>
      </c>
      <c r="AV55" s="165">
        <f>'NCO Benchmark summary'!AK28</f>
        <v>4.9744897959183671E-3</v>
      </c>
      <c r="AW55" s="165">
        <f>'NCO Benchmark summary'!AL28</f>
        <v>4.9744897959183671E-3</v>
      </c>
      <c r="AX55" s="165">
        <f>'NCO Benchmark summary'!AM28</f>
        <v>4.9744897959183671E-3</v>
      </c>
      <c r="AY55" s="165">
        <f>'NCO Benchmark summary'!AN28</f>
        <v>2.4638457418318157E-3</v>
      </c>
      <c r="AZ55" s="165">
        <f>'NCO Benchmark summary'!AO28</f>
        <v>2.4638457418318157E-3</v>
      </c>
      <c r="BA55" s="165">
        <f>'NCO Benchmark summary'!AP28</f>
        <v>2.4638457418318157E-3</v>
      </c>
      <c r="BB55" s="165">
        <f>'NCO Benchmark summary'!AQ28</f>
        <v>2.4638457418318157E-3</v>
      </c>
    </row>
    <row r="56" spans="1:54" ht="13.5" thickBot="1">
      <c r="C56" s="60" t="str">
        <f>N55</f>
        <v xml:space="preserve">Shared National Credit Report </v>
      </c>
      <c r="D56" s="163">
        <f>AVERAGEIFS($O55:$BB55,$O$10:$BB$10,1)</f>
        <v>5.1735746214510185E-3</v>
      </c>
      <c r="E56" s="163">
        <f>AVERAGEIFS($O55:$BB55,$O$8:$BB$8,1)</f>
        <v>1.8126702766373039E-2</v>
      </c>
      <c r="F56" s="163">
        <f>AVERAGEIFS($O55:$BB55,$O$9:$BB$9,1)</f>
        <v>1.6326892753339602E-2</v>
      </c>
      <c r="G56" s="170">
        <f>E56/D56</f>
        <v>3.5037095417962854</v>
      </c>
      <c r="H56" s="203">
        <f>F56/D56</f>
        <v>3.1558243473755949</v>
      </c>
      <c r="I56" s="222">
        <f>G56-'2015 NCO Scalar'!H107</f>
        <v>0.71326796549550231</v>
      </c>
      <c r="J56" s="223">
        <f>'Scalar - Historical Benchmark'!H56-'2015 NCO Scalar'!F107</f>
        <v>5.7775881895995251E-2</v>
      </c>
      <c r="K56" s="204" t="s">
        <v>357</v>
      </c>
      <c r="L56" s="200">
        <v>3</v>
      </c>
      <c r="N56" s="188" t="s">
        <v>345</v>
      </c>
      <c r="O56" s="189">
        <f>IF(O55&lt;&gt;'2015 NCO Scalar'!D104,O55-'2015 NCO Scalar'!D104,0)</f>
        <v>0</v>
      </c>
      <c r="P56" s="189">
        <f>IF(P55&lt;&gt;'2015 NCO Scalar'!E104,P55-'2015 NCO Scalar'!E104,0)</f>
        <v>0</v>
      </c>
      <c r="Q56" s="189">
        <f>IF(Q55&lt;&gt;'2015 NCO Scalar'!F104,Q55-'2015 NCO Scalar'!F104,0)</f>
        <v>0</v>
      </c>
      <c r="R56" s="189">
        <f>IF(R55&lt;&gt;'2015 NCO Scalar'!G104,R55-'2015 NCO Scalar'!G104,0)</f>
        <v>0</v>
      </c>
      <c r="S56" s="189">
        <f>IF(S55&lt;&gt;'2015 NCO Scalar'!H104,S55-'2015 NCO Scalar'!H104,0)</f>
        <v>0</v>
      </c>
      <c r="T56" s="189">
        <f>IF(T55&lt;&gt;'2015 NCO Scalar'!I104,T55-'2015 NCO Scalar'!I104,0)</f>
        <v>0</v>
      </c>
      <c r="U56" s="189">
        <f>IF(U55&lt;&gt;'2015 NCO Scalar'!J104,U55-'2015 NCO Scalar'!J104,0)</f>
        <v>0</v>
      </c>
      <c r="V56" s="189">
        <f>IF(V55&lt;&gt;'2015 NCO Scalar'!K104,V55-'2015 NCO Scalar'!K104,0)</f>
        <v>0</v>
      </c>
      <c r="W56" s="189">
        <f>IF(W55&lt;&gt;'2015 NCO Scalar'!L104,W55-'2015 NCO Scalar'!L104,0)</f>
        <v>0</v>
      </c>
      <c r="X56" s="189">
        <f>IF(X55&lt;&gt;'2015 NCO Scalar'!M104,X55-'2015 NCO Scalar'!M104,0)</f>
        <v>0</v>
      </c>
      <c r="Y56" s="189">
        <f>IF(Y55&lt;&gt;'2015 NCO Scalar'!N104,Y55-'2015 NCO Scalar'!N104,0)</f>
        <v>0</v>
      </c>
      <c r="Z56" s="189">
        <f>IF(Z55&lt;&gt;'2015 NCO Scalar'!O104,Z55-'2015 NCO Scalar'!O104,0)</f>
        <v>0</v>
      </c>
      <c r="AA56" s="189">
        <f>IF(AA55&lt;&gt;'2015 NCO Scalar'!P104,AA55-'2015 NCO Scalar'!P104,0)</f>
        <v>0</v>
      </c>
      <c r="AB56" s="189">
        <f>IF(AB55&lt;&gt;'2015 NCO Scalar'!Q104,AB55-'2015 NCO Scalar'!Q104,0)</f>
        <v>0</v>
      </c>
      <c r="AC56" s="189">
        <f>IF(AC55&lt;&gt;'2015 NCO Scalar'!R104,AC55-'2015 NCO Scalar'!R104,0)</f>
        <v>0</v>
      </c>
      <c r="AD56" s="189">
        <f>IF(AD55&lt;&gt;'2015 NCO Scalar'!S104,AD55-'2015 NCO Scalar'!S104,0)</f>
        <v>0</v>
      </c>
      <c r="AE56" s="189">
        <f>IF(AE55&lt;&gt;'2015 NCO Scalar'!T104,AE55-'2015 NCO Scalar'!T104,0)</f>
        <v>0</v>
      </c>
      <c r="AF56" s="189">
        <f>IF(AF55&lt;&gt;'2015 NCO Scalar'!U104,AF55-'2015 NCO Scalar'!U104,0)</f>
        <v>0</v>
      </c>
      <c r="AG56" s="189">
        <f>IF(AG55&lt;&gt;'2015 NCO Scalar'!V104,AG55-'2015 NCO Scalar'!V104,0)</f>
        <v>0</v>
      </c>
      <c r="AH56" s="189">
        <f>IF(AH55&lt;&gt;'2015 NCO Scalar'!W104,AH55-'2015 NCO Scalar'!W104,0)</f>
        <v>0</v>
      </c>
      <c r="AI56" s="189">
        <f>IF(AI55&lt;&gt;'2015 NCO Scalar'!X104,AI55-'2015 NCO Scalar'!X104,0)</f>
        <v>0</v>
      </c>
      <c r="AJ56" s="189">
        <f>IF(AJ55&lt;&gt;'2015 NCO Scalar'!Y104,AJ55-'2015 NCO Scalar'!Y104,0)</f>
        <v>0</v>
      </c>
      <c r="AK56" s="189">
        <f>IF(AK55&lt;&gt;'2015 NCO Scalar'!Z104,AK55-'2015 NCO Scalar'!Z104,0)</f>
        <v>0</v>
      </c>
      <c r="AL56" s="189">
        <f>IF(AL55&lt;&gt;'2015 NCO Scalar'!AA104,AL55-'2015 NCO Scalar'!AA104,0)</f>
        <v>0</v>
      </c>
      <c r="AM56" s="189">
        <f>IF(AM55&lt;&gt;'2015 NCO Scalar'!AB104,AM55-'2015 NCO Scalar'!AB104,0)</f>
        <v>0</v>
      </c>
      <c r="AN56" s="189">
        <f>IF(AN55&lt;&gt;'2015 NCO Scalar'!AC104,AN55-'2015 NCO Scalar'!AC104,0)</f>
        <v>0</v>
      </c>
      <c r="AO56" s="189">
        <f>IF(AO55&lt;&gt;'2015 NCO Scalar'!AD104,AO55-'2015 NCO Scalar'!AD104,0)</f>
        <v>0</v>
      </c>
      <c r="AP56" s="189">
        <f>IF(AP55&lt;&gt;'2015 NCO Scalar'!AE104,AP55-'2015 NCO Scalar'!AE104,0)</f>
        <v>0</v>
      </c>
      <c r="AQ56" s="189">
        <f>IF(AQ55&lt;&gt;'2015 NCO Scalar'!AF104,AQ55-'2015 NCO Scalar'!AF104,0)</f>
        <v>0</v>
      </c>
      <c r="AR56" s="189">
        <f>IF(AR55&lt;&gt;'2015 NCO Scalar'!AG104,AR55-'2015 NCO Scalar'!AG104,0)</f>
        <v>0</v>
      </c>
      <c r="AS56" s="189">
        <f>IF(AS55&lt;&gt;'2015 NCO Scalar'!AH104,AS55-'2015 NCO Scalar'!AH104,0)</f>
        <v>0</v>
      </c>
      <c r="AT56" s="189">
        <f>IF(AT55&lt;&gt;'2015 NCO Scalar'!AI104,AT55-'2015 NCO Scalar'!AI104,0)</f>
        <v>0</v>
      </c>
      <c r="AU56" s="189">
        <f>IF(AU55&lt;&gt;'2015 NCO Scalar'!AJ104,AU55-'2015 NCO Scalar'!AJ104,0)</f>
        <v>0</v>
      </c>
      <c r="AV56" s="189">
        <f>IF(AV55&lt;&gt;'2015 NCO Scalar'!AK104,AV55-'2015 NCO Scalar'!AK104,0)</f>
        <v>0</v>
      </c>
      <c r="AW56" s="189">
        <f>IF(AW55&lt;&gt;'2015 NCO Scalar'!AL104,AW55-'2015 NCO Scalar'!AL104,0)</f>
        <v>0</v>
      </c>
      <c r="AX56" s="189">
        <f>IF(AX55&lt;&gt;'2015 NCO Scalar'!AM104,AX55-'2015 NCO Scalar'!AM104,0)</f>
        <v>0</v>
      </c>
      <c r="AY56" s="189">
        <f>IF(AY55&lt;&gt;'2015 NCO Scalar'!AN104,AY55-'2015 NCO Scalar'!AN104,0)</f>
        <v>2.4638457418318157E-3</v>
      </c>
      <c r="AZ56" s="189">
        <f>IF(AZ55&lt;&gt;'2015 NCO Scalar'!AO104,AZ55-'2015 NCO Scalar'!AO104,0)</f>
        <v>2.4638457418318157E-3</v>
      </c>
      <c r="BA56" s="189">
        <f>IF(BA55&lt;&gt;'2015 NCO Scalar'!AP104,BA55-'2015 NCO Scalar'!AP104,0)</f>
        <v>2.4638457418318157E-3</v>
      </c>
      <c r="BB56" s="189">
        <f>IF(BB55&lt;&gt;'2015 NCO Scalar'!AQ104,BB55-'2015 NCO Scalar'!AQ104,0)</f>
        <v>2.4638457418318157E-3</v>
      </c>
    </row>
    <row r="57" spans="1:54">
      <c r="D57" s="20"/>
      <c r="E57" s="20"/>
      <c r="F57" s="20"/>
      <c r="G57" s="20"/>
      <c r="H57" s="20"/>
      <c r="I57" s="20"/>
      <c r="J57" s="20"/>
      <c r="K57" s="20"/>
      <c r="N57" s="20"/>
    </row>
    <row r="58" spans="1:54" s="173" customFormat="1">
      <c r="A58" s="176" t="s">
        <v>335</v>
      </c>
      <c r="B58" s="176" t="s">
        <v>80</v>
      </c>
      <c r="C58" s="176"/>
      <c r="D58" s="177"/>
      <c r="E58" s="177"/>
      <c r="F58" s="177"/>
      <c r="G58" s="177"/>
      <c r="H58" s="177"/>
      <c r="I58" s="177"/>
      <c r="J58" s="177"/>
      <c r="K58" s="177"/>
      <c r="L58" s="208"/>
      <c r="N58" s="127" t="s">
        <v>334</v>
      </c>
      <c r="O58" s="178" t="s">
        <v>80</v>
      </c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</row>
    <row r="59" spans="1:54" s="123" customFormat="1" ht="13.5" thickBot="1">
      <c r="L59" s="211"/>
      <c r="N59" s="156"/>
      <c r="O59" s="174"/>
      <c r="P59" s="174"/>
      <c r="Q59" s="174"/>
      <c r="R59" s="174"/>
      <c r="S59" s="174"/>
      <c r="T59" s="174"/>
      <c r="U59" s="175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4"/>
      <c r="BA59" s="174"/>
      <c r="BB59" s="174"/>
    </row>
    <row r="60" spans="1:54">
      <c r="C60" s="37"/>
      <c r="D60" s="161" t="s">
        <v>338</v>
      </c>
      <c r="E60" s="161" t="s">
        <v>340</v>
      </c>
      <c r="F60" s="161" t="s">
        <v>339</v>
      </c>
      <c r="G60" s="161" t="s">
        <v>63</v>
      </c>
      <c r="H60" s="201" t="s">
        <v>61</v>
      </c>
      <c r="I60" s="161" t="s">
        <v>343</v>
      </c>
      <c r="J60" s="201" t="s">
        <v>344</v>
      </c>
      <c r="K60" s="161" t="s">
        <v>351</v>
      </c>
      <c r="L60" s="214" t="s">
        <v>354</v>
      </c>
      <c r="N60" s="18" t="s">
        <v>81</v>
      </c>
      <c r="O60" s="165">
        <f>'NCO Benchmark summary'!D50</f>
        <v>0.26</v>
      </c>
      <c r="P60" s="165">
        <f>'NCO Benchmark summary'!E50</f>
        <v>0.13</v>
      </c>
      <c r="Q60" s="165">
        <f>'NCO Benchmark summary'!F50</f>
        <v>0.05</v>
      </c>
      <c r="R60" s="165">
        <f>'NCO Benchmark summary'!G50</f>
        <v>0.14000000000000001</v>
      </c>
      <c r="S60" s="165">
        <f>'NCO Benchmark summary'!H50</f>
        <v>0.2</v>
      </c>
      <c r="T60" s="165">
        <f>'NCO Benchmark summary'!I50</f>
        <v>0.19</v>
      </c>
      <c r="U60" s="165">
        <f>'NCO Benchmark summary'!J50</f>
        <v>0.25</v>
      </c>
      <c r="V60" s="165">
        <f>'NCO Benchmark summary'!K50</f>
        <v>0.2</v>
      </c>
      <c r="W60" s="165">
        <f>'NCO Benchmark summary'!L50</f>
        <v>0.4</v>
      </c>
      <c r="X60" s="165">
        <f>'NCO Benchmark summary'!M50</f>
        <v>0.35</v>
      </c>
      <c r="Y60" s="165">
        <f>'NCO Benchmark summary'!N50</f>
        <v>0.49</v>
      </c>
      <c r="Z60" s="165">
        <f>'NCO Benchmark summary'!O50</f>
        <v>0.55000000000000004</v>
      </c>
      <c r="AA60" s="165">
        <f>'NCO Benchmark summary'!P50</f>
        <v>0.8</v>
      </c>
      <c r="AB60" s="165">
        <f>'NCO Benchmark summary'!Q50</f>
        <v>1.37</v>
      </c>
      <c r="AC60" s="165">
        <f>'NCO Benchmark summary'!R50</f>
        <v>1.33</v>
      </c>
      <c r="AD60" s="165">
        <f>'NCO Benchmark summary'!S50</f>
        <v>1.2</v>
      </c>
      <c r="AE60" s="165">
        <f>'NCO Benchmark summary'!T50</f>
        <v>0.93</v>
      </c>
      <c r="AF60" s="165">
        <f>'NCO Benchmark summary'!U50</f>
        <v>0.76</v>
      </c>
      <c r="AG60" s="165">
        <f>'NCO Benchmark summary'!V50</f>
        <v>0.44</v>
      </c>
      <c r="AH60" s="165">
        <f>'NCO Benchmark summary'!W50</f>
        <v>0.57999999999999996</v>
      </c>
      <c r="AI60" s="165">
        <f>'NCO Benchmark summary'!X50</f>
        <v>0.27</v>
      </c>
      <c r="AJ60" s="165">
        <f>'NCO Benchmark summary'!Y50</f>
        <v>0.15</v>
      </c>
      <c r="AK60" s="165">
        <f>'NCO Benchmark summary'!Z50</f>
        <v>0.15</v>
      </c>
      <c r="AL60" s="165">
        <f>'NCO Benchmark summary'!AA50</f>
        <v>0.2</v>
      </c>
      <c r="AM60" s="165">
        <f>'NCO Benchmark summary'!AB50</f>
        <v>0.2</v>
      </c>
      <c r="AN60" s="165">
        <f>'NCO Benchmark summary'!AC50</f>
        <v>0.25</v>
      </c>
      <c r="AO60" s="165">
        <f>'NCO Benchmark summary'!AD50</f>
        <v>0.35</v>
      </c>
      <c r="AP60" s="165">
        <f>'NCO Benchmark summary'!AE50</f>
        <v>0.05</v>
      </c>
      <c r="AQ60" s="165">
        <f>'NCO Benchmark summary'!AF50</f>
        <v>0.45</v>
      </c>
      <c r="AR60" s="165">
        <f>'NCO Benchmark summary'!AG50</f>
        <v>0.19</v>
      </c>
      <c r="AS60" s="165">
        <f>'NCO Benchmark summary'!AH50</f>
        <v>-0.01</v>
      </c>
      <c r="AT60" s="165">
        <f>'NCO Benchmark summary'!AI50</f>
        <v>-0.03</v>
      </c>
      <c r="AU60" s="165">
        <f>'NCO Benchmark summary'!AJ50</f>
        <v>0.04</v>
      </c>
      <c r="AV60" s="165">
        <f>'NCO Benchmark summary'!AK50</f>
        <v>0.06</v>
      </c>
      <c r="AW60" s="165">
        <f>'NCO Benchmark summary'!AL50</f>
        <v>0.09</v>
      </c>
      <c r="AX60" s="165">
        <f>'NCO Benchmark summary'!AM50</f>
        <v>0.06</v>
      </c>
      <c r="AY60" s="165">
        <f>'NCO Benchmark summary'!AN50</f>
        <v>0.17</v>
      </c>
      <c r="AZ60" s="165">
        <f>'NCO Benchmark summary'!AO50</f>
        <v>0.11</v>
      </c>
      <c r="BA60" s="165">
        <f>'NCO Benchmark summary'!AP50</f>
        <v>0.16</v>
      </c>
      <c r="BB60" s="165">
        <f>'NCO Benchmark summary'!AQ50</f>
        <v>0.18</v>
      </c>
    </row>
    <row r="61" spans="1:54" ht="13.5" thickBot="1">
      <c r="C61" s="46" t="str">
        <f>N60</f>
        <v>FRB top 100 banks - Leases</v>
      </c>
      <c r="D61" s="163">
        <f>AVERAGEIFS($O60:$BB60,$O$10:$BB$10,1)</f>
        <v>0.15450000000000003</v>
      </c>
      <c r="E61" s="163">
        <f>AVERAGEIFS($O60:$BB60,$O$8:$BB$8,1)</f>
        <v>0.81125000000000003</v>
      </c>
      <c r="F61" s="163">
        <f>AVERAGEIFS($O60:$BB60,$O$9:$BB$9,1)</f>
        <v>0.76666666666666661</v>
      </c>
      <c r="G61" s="170">
        <f>E61/D61</f>
        <v>5.2508090614886722</v>
      </c>
      <c r="H61" s="203">
        <f>F61/D61</f>
        <v>4.962243797195252</v>
      </c>
      <c r="I61" s="222">
        <f>G61-'2015 NCO Scalar'!H97</f>
        <v>8.8094963991967035E-2</v>
      </c>
      <c r="J61" s="223">
        <f>H61-'2015 NCO Scalar'!F97</f>
        <v>-0.51404078778498441</v>
      </c>
      <c r="K61" s="204" t="s">
        <v>359</v>
      </c>
      <c r="L61" s="200" t="s">
        <v>359</v>
      </c>
      <c r="N61" s="188" t="s">
        <v>345</v>
      </c>
      <c r="O61" s="189">
        <f>IF(O60&lt;&gt;'2015 NCO Scalar'!D94,O60-'2015 NCO Scalar'!D94,0)</f>
        <v>0.25819999999999999</v>
      </c>
      <c r="P61" s="189">
        <f>IF(P60&lt;&gt;'2015 NCO Scalar'!E94,P60-'2015 NCO Scalar'!E94,0)</f>
        <v>0.12940000000000002</v>
      </c>
      <c r="Q61" s="189">
        <f>IF(Q60&lt;&gt;'2015 NCO Scalar'!F94,Q60-'2015 NCO Scalar'!F94,0)</f>
        <v>4.9399999999999999E-2</v>
      </c>
      <c r="R61" s="189">
        <f>IF(R60&lt;&gt;'2015 NCO Scalar'!G94,R60-'2015 NCO Scalar'!G94,0)</f>
        <v>0.13720000000000002</v>
      </c>
      <c r="S61" s="189">
        <f>IF(S60&lt;&gt;'2015 NCO Scalar'!H94,S60-'2015 NCO Scalar'!H94,0)</f>
        <v>0.19890000000000002</v>
      </c>
      <c r="T61" s="189">
        <f>IF(T60&lt;&gt;'2015 NCO Scalar'!I94,T60-'2015 NCO Scalar'!I94,0)</f>
        <v>0.18890000000000001</v>
      </c>
      <c r="U61" s="189">
        <f>IF(U60&lt;&gt;'2015 NCO Scalar'!J94,U60-'2015 NCO Scalar'!J94,0)</f>
        <v>0.2472</v>
      </c>
      <c r="V61" s="189">
        <f>IF(V60&lt;&gt;'2015 NCO Scalar'!K94,V60-'2015 NCO Scalar'!K94,0)</f>
        <v>0.1966</v>
      </c>
      <c r="W61" s="189">
        <f>IF(W60&lt;&gt;'2015 NCO Scalar'!L94,W60-'2015 NCO Scalar'!L94,0)</f>
        <v>0.39690000000000003</v>
      </c>
      <c r="X61" s="189">
        <f>IF(X60&lt;&gt;'2015 NCO Scalar'!M94,X60-'2015 NCO Scalar'!M94,0)</f>
        <v>0.3473</v>
      </c>
      <c r="Y61" s="189">
        <f>IF(Y60&lt;&gt;'2015 NCO Scalar'!N94,Y60-'2015 NCO Scalar'!N94,0)</f>
        <v>0.48480000000000001</v>
      </c>
      <c r="Z61" s="189">
        <f>IF(Z60&lt;&gt;'2015 NCO Scalar'!O94,Z60-'2015 NCO Scalar'!O94,0)</f>
        <v>0.54290000000000005</v>
      </c>
      <c r="AA61" s="189">
        <f>IF(AA60&lt;&gt;'2015 NCO Scalar'!P94,AA60-'2015 NCO Scalar'!P94,0)</f>
        <v>0.79290000000000005</v>
      </c>
      <c r="AB61" s="189">
        <f>IF(AB60&lt;&gt;'2015 NCO Scalar'!Q94,AB60-'2015 NCO Scalar'!Q94,0)</f>
        <v>1.3571000000000002</v>
      </c>
      <c r="AC61" s="189">
        <f>IF(AC60&lt;&gt;'2015 NCO Scalar'!R94,AC60-'2015 NCO Scalar'!R94,0)</f>
        <v>1.3164</v>
      </c>
      <c r="AD61" s="189">
        <f>IF(AD60&lt;&gt;'2015 NCO Scalar'!S94,AD60-'2015 NCO Scalar'!S94,0)</f>
        <v>1.1864999999999999</v>
      </c>
      <c r="AE61" s="189">
        <f>IF(AE60&lt;&gt;'2015 NCO Scalar'!T94,AE60-'2015 NCO Scalar'!T94,0)</f>
        <v>0.92180000000000006</v>
      </c>
      <c r="AF61" s="189">
        <f>IF(AF60&lt;&gt;'2015 NCO Scalar'!U94,AF60-'2015 NCO Scalar'!U94,0)</f>
        <v>0.75309999999999999</v>
      </c>
      <c r="AG61" s="189">
        <f>IF(AG60&lt;&gt;'2015 NCO Scalar'!V94,AG60-'2015 NCO Scalar'!V94,0)</f>
        <v>0.43530000000000002</v>
      </c>
      <c r="AH61" s="189">
        <f>IF(AH60&lt;&gt;'2015 NCO Scalar'!W94,AH60-'2015 NCO Scalar'!W94,0)</f>
        <v>0.57279999999999998</v>
      </c>
      <c r="AI61" s="189">
        <f>IF(AI60&lt;&gt;'2015 NCO Scalar'!X94,AI60-'2015 NCO Scalar'!X94,0)</f>
        <v>0.26840000000000003</v>
      </c>
      <c r="AJ61" s="189">
        <f>IF(AJ60&lt;&gt;'2015 NCO Scalar'!Y94,AJ60-'2015 NCO Scalar'!Y94,0)</f>
        <v>0.14899999999999999</v>
      </c>
      <c r="AK61" s="189">
        <f>IF(AK60&lt;&gt;'2015 NCO Scalar'!Z94,AK60-'2015 NCO Scalar'!Z94,0)</f>
        <v>0.14829999999999999</v>
      </c>
      <c r="AL61" s="189">
        <f>IF(AL60&lt;&gt;'2015 NCO Scalar'!AA94,AL60-'2015 NCO Scalar'!AA94,0)</f>
        <v>0.1968</v>
      </c>
      <c r="AM61" s="189">
        <f>IF(AM60&lt;&gt;'2015 NCO Scalar'!AB94,AM60-'2015 NCO Scalar'!AB94,0)</f>
        <v>0.19890000000000002</v>
      </c>
      <c r="AN61" s="189">
        <f>IF(AN60&lt;&gt;'2015 NCO Scalar'!AC94,AN60-'2015 NCO Scalar'!AC94,0)</f>
        <v>0.24779999999999999</v>
      </c>
      <c r="AO61" s="189">
        <f>IF(AO60&lt;&gt;'2015 NCO Scalar'!AD94,AO60-'2015 NCO Scalar'!AD94,0)</f>
        <v>0.34639999999999999</v>
      </c>
      <c r="AP61" s="189">
        <f>IF(AP60&lt;&gt;'2015 NCO Scalar'!AE94,AP60-'2015 NCO Scalar'!AE94,0)</f>
        <v>4.8600000000000004E-2</v>
      </c>
      <c r="AQ61" s="189">
        <f>IF(AQ60&lt;&gt;'2015 NCO Scalar'!AF94,AQ60-'2015 NCO Scalar'!AF94,0)</f>
        <v>0.4461</v>
      </c>
      <c r="AR61" s="189">
        <f>IF(AR60&lt;&gt;'2015 NCO Scalar'!AG94,AR60-'2015 NCO Scalar'!AG94,0)</f>
        <v>0.18840000000000001</v>
      </c>
      <c r="AS61" s="189">
        <f>IF(AS60&lt;&gt;'2015 NCO Scalar'!AH94,AS60-'2015 NCO Scalar'!AH94,0)</f>
        <v>-0.01</v>
      </c>
      <c r="AT61" s="189">
        <f>IF(AT60&lt;&gt;'2015 NCO Scalar'!AI94,AT60-'2015 NCO Scalar'!AI94,0)</f>
        <v>-3.0199999999999998E-2</v>
      </c>
      <c r="AU61" s="189">
        <f>IF(AU60&lt;&gt;'2015 NCO Scalar'!AJ94,AU60-'2015 NCO Scalar'!AJ94,0)</f>
        <v>0.04</v>
      </c>
      <c r="AV61" s="189">
        <f>IF(AV60&lt;&gt;'2015 NCO Scalar'!AK94,AV60-'2015 NCO Scalar'!AK94,0)</f>
        <v>5.96E-2</v>
      </c>
      <c r="AW61" s="189">
        <f>IF(AW60&lt;&gt;'2015 NCO Scalar'!AL94,AW60-'2015 NCO Scalar'!AL94,0)</f>
        <v>8.8899999999999993E-2</v>
      </c>
      <c r="AX61" s="189">
        <f>IF(AX60&lt;&gt;'2015 NCO Scalar'!AM94,AX60-'2015 NCO Scalar'!AM94,0)</f>
        <v>5.91E-2</v>
      </c>
      <c r="AY61" s="189">
        <f>IF(AY60&lt;&gt;'2015 NCO Scalar'!AN94,AY60-'2015 NCO Scalar'!AN94,0)</f>
        <v>0.1686</v>
      </c>
      <c r="AZ61" s="189">
        <f>IF(AZ60&lt;&gt;'2015 NCO Scalar'!AO94,AZ60-'2015 NCO Scalar'!AO94,0)</f>
        <v>0.11</v>
      </c>
      <c r="BA61" s="189">
        <f>IF(BA60&lt;&gt;'2015 NCO Scalar'!AP94,BA60-'2015 NCO Scalar'!AP94,0)</f>
        <v>0.16</v>
      </c>
      <c r="BB61" s="189">
        <f>IF(BB60&lt;&gt;'2015 NCO Scalar'!AQ94,BB60-'2015 NCO Scalar'!AQ94,0)</f>
        <v>0.18</v>
      </c>
    </row>
    <row r="62" spans="1:54" s="123" customFormat="1">
      <c r="C62" s="132"/>
      <c r="D62" s="186"/>
      <c r="E62" s="186"/>
      <c r="F62" s="186"/>
      <c r="G62" s="187"/>
      <c r="H62" s="187"/>
      <c r="I62" s="187"/>
      <c r="J62" s="187"/>
      <c r="K62" s="187"/>
      <c r="L62" s="187"/>
      <c r="M62" s="187"/>
    </row>
  </sheetData>
  <mergeCells count="4">
    <mergeCell ref="L41:L42"/>
    <mergeCell ref="L49:L50"/>
    <mergeCell ref="L15:L16"/>
    <mergeCell ref="K15:K16"/>
  </mergeCells>
  <conditionalFormatting sqref="W9:AD9 AI10:BB10">
    <cfRule type="cellIs" dxfId="86" priority="78" operator="equal">
      <formula>0</formula>
    </cfRule>
    <cfRule type="cellIs" dxfId="85" priority="79" operator="equal">
      <formula>1</formula>
    </cfRule>
  </conditionalFormatting>
  <conditionalFormatting sqref="W8">
    <cfRule type="cellIs" dxfId="84" priority="76" operator="equal">
      <formula>0</formula>
    </cfRule>
    <cfRule type="cellIs" dxfId="83" priority="77" operator="equal">
      <formula>1</formula>
    </cfRule>
  </conditionalFormatting>
  <conditionalFormatting sqref="X8:AD8">
    <cfRule type="cellIs" dxfId="82" priority="74" operator="equal">
      <formula>0</formula>
    </cfRule>
    <cfRule type="cellIs" dxfId="81" priority="75" operator="equal">
      <formula>1</formula>
    </cfRule>
  </conditionalFormatting>
  <conditionalFormatting sqref="C8">
    <cfRule type="cellIs" dxfId="80" priority="23" operator="equal">
      <formula>1</formula>
    </cfRule>
  </conditionalFormatting>
  <conditionalFormatting sqref="O36:BB36">
    <cfRule type="cellIs" dxfId="79" priority="7" operator="notEqual">
      <formula>0</formula>
    </cfRule>
  </conditionalFormatting>
  <conditionalFormatting sqref="O25:BB25">
    <cfRule type="cellIs" dxfId="78" priority="14" operator="notEqual">
      <formula>0</formula>
    </cfRule>
  </conditionalFormatting>
  <conditionalFormatting sqref="O35:BB35">
    <cfRule type="cellIs" dxfId="77" priority="13" operator="notEqual">
      <formula>0</formula>
    </cfRule>
  </conditionalFormatting>
  <conditionalFormatting sqref="O44:BB44">
    <cfRule type="cellIs" dxfId="76" priority="12" operator="notEqual">
      <formula>0</formula>
    </cfRule>
  </conditionalFormatting>
  <conditionalFormatting sqref="O52:BB52">
    <cfRule type="cellIs" dxfId="75" priority="11" operator="notEqual">
      <formula>0</formula>
    </cfRule>
  </conditionalFormatting>
  <conditionalFormatting sqref="O61:BB61">
    <cfRule type="cellIs" dxfId="74" priority="10" operator="notEqual">
      <formula>0</formula>
    </cfRule>
  </conditionalFormatting>
  <conditionalFormatting sqref="O56:BB56">
    <cfRule type="cellIs" dxfId="73" priority="9" operator="notEqual">
      <formula>0</formula>
    </cfRule>
  </conditionalFormatting>
  <conditionalFormatting sqref="O26:BB26">
    <cfRule type="cellIs" dxfId="72" priority="8" operator="notEqual">
      <formula>0</formula>
    </cfRule>
  </conditionalFormatting>
  <conditionalFormatting sqref="O37:BB37">
    <cfRule type="cellIs" dxfId="71" priority="6" operator="notEqual">
      <formula>0</formula>
    </cfRule>
  </conditionalFormatting>
  <conditionalFormatting sqref="O45:BB45">
    <cfRule type="cellIs" dxfId="70" priority="5" operator="notEqual">
      <formula>0</formula>
    </cfRule>
  </conditionalFormatting>
  <conditionalFormatting sqref="AE9:AH9">
    <cfRule type="cellIs" dxfId="69" priority="1" operator="equal">
      <formula>0</formula>
    </cfRule>
    <cfRule type="cellIs" dxfId="68" priority="2" operator="equal">
      <formula>1</formula>
    </cfRule>
  </conditionalFormatting>
  <pageMargins left="0.74803149606299213" right="0.74803149606299213" top="0.98425196850393704" bottom="0.98425196850393704" header="0.51181102362204722" footer="0.51181102362204722"/>
  <pageSetup orientation="portrait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N143"/>
  <sheetViews>
    <sheetView showGridLines="0" zoomScale="80" zoomScaleNormal="80" workbookViewId="0"/>
  </sheetViews>
  <sheetFormatPr defaultRowHeight="12.75"/>
  <cols>
    <col min="1" max="1" width="3.7109375" style="229" customWidth="1"/>
    <col min="2" max="2" width="9.140625" style="229"/>
    <col min="3" max="3" width="10.28515625" style="229" customWidth="1"/>
    <col min="4" max="4" width="5.140625" style="229" customWidth="1"/>
    <col min="5" max="5" width="19.42578125" style="229" bestFit="1" customWidth="1"/>
    <col min="6" max="6" width="12.7109375" style="229" bestFit="1" customWidth="1"/>
    <col min="7" max="7" width="10.28515625" style="229" bestFit="1" customWidth="1"/>
    <col min="8" max="8" width="9.7109375" style="229" customWidth="1"/>
    <col min="9" max="9" width="12.5703125" style="229" bestFit="1" customWidth="1"/>
    <col min="10" max="10" width="6.42578125" style="229" customWidth="1"/>
    <col min="11" max="11" width="8.5703125" style="229" bestFit="1" customWidth="1"/>
    <col min="12" max="12" width="9.85546875" style="229" bestFit="1" customWidth="1"/>
    <col min="13" max="13" width="12.5703125" style="229" customWidth="1"/>
    <col min="14" max="14" width="15.7109375" style="229" customWidth="1"/>
    <col min="15" max="16384" width="9.140625" style="229"/>
  </cols>
  <sheetData>
    <row r="1" spans="1:14" s="289" customFormat="1" ht="18">
      <c r="A1" s="288" t="s">
        <v>439</v>
      </c>
    </row>
    <row r="2" spans="1:14" s="303" customFormat="1">
      <c r="A2" s="326" t="s">
        <v>856</v>
      </c>
    </row>
    <row r="6" spans="1:14" ht="12.75" customHeight="1">
      <c r="C6" s="390"/>
      <c r="D6" s="392" t="s">
        <v>857</v>
      </c>
      <c r="E6" s="392"/>
      <c r="F6" s="392"/>
      <c r="G6" s="392"/>
      <c r="H6" s="392" t="s">
        <v>858</v>
      </c>
      <c r="I6" s="392"/>
      <c r="J6" s="392"/>
      <c r="K6" s="390" t="s">
        <v>105</v>
      </c>
      <c r="L6" s="390" t="s">
        <v>859</v>
      </c>
      <c r="M6" s="390" t="s">
        <v>860</v>
      </c>
      <c r="N6" s="390" t="s">
        <v>861</v>
      </c>
    </row>
    <row r="7" spans="1:14" ht="12.75" customHeight="1">
      <c r="C7" s="390"/>
      <c r="D7" s="390" t="s">
        <v>862</v>
      </c>
      <c r="E7" s="392" t="s">
        <v>863</v>
      </c>
      <c r="F7" s="392"/>
      <c r="G7" s="392"/>
      <c r="H7" s="390" t="s">
        <v>862</v>
      </c>
      <c r="I7" s="390" t="s">
        <v>864</v>
      </c>
      <c r="J7" s="390" t="s">
        <v>865</v>
      </c>
      <c r="K7" s="390"/>
      <c r="L7" s="390"/>
      <c r="M7" s="390"/>
      <c r="N7" s="390"/>
    </row>
    <row r="8" spans="1:14" ht="13.5" thickBot="1">
      <c r="C8" s="391"/>
      <c r="D8" s="391"/>
      <c r="E8" s="354" t="s">
        <v>866</v>
      </c>
      <c r="F8" s="354" t="s">
        <v>867</v>
      </c>
      <c r="G8" s="355" t="s">
        <v>101</v>
      </c>
      <c r="H8" s="391"/>
      <c r="I8" s="391"/>
      <c r="J8" s="391"/>
      <c r="K8" s="391"/>
      <c r="L8" s="391"/>
      <c r="M8" s="391"/>
      <c r="N8" s="391"/>
    </row>
    <row r="9" spans="1:14" ht="13.5" thickTop="1">
      <c r="C9" s="356">
        <v>83.961111111111109</v>
      </c>
      <c r="D9" s="357" t="s">
        <v>440</v>
      </c>
      <c r="E9" s="357" t="s">
        <v>443</v>
      </c>
      <c r="F9" s="357" t="s">
        <v>542</v>
      </c>
      <c r="G9" s="357" t="s">
        <v>542</v>
      </c>
      <c r="H9" s="357" t="s">
        <v>593</v>
      </c>
      <c r="I9" s="357" t="s">
        <v>626</v>
      </c>
      <c r="J9" s="357" t="s">
        <v>762</v>
      </c>
      <c r="K9" s="357" t="s">
        <v>479</v>
      </c>
      <c r="L9" s="357" t="s">
        <v>487</v>
      </c>
      <c r="M9" s="357" t="s">
        <v>562</v>
      </c>
      <c r="N9" s="357" t="s">
        <v>514</v>
      </c>
    </row>
    <row r="10" spans="1:14">
      <c r="C10" s="356">
        <v>83.96041666666666</v>
      </c>
      <c r="D10" s="357" t="s">
        <v>441</v>
      </c>
      <c r="E10" s="357" t="s">
        <v>443</v>
      </c>
      <c r="F10" s="357" t="s">
        <v>542</v>
      </c>
      <c r="G10" s="357" t="s">
        <v>475</v>
      </c>
      <c r="H10" s="357" t="s">
        <v>499</v>
      </c>
      <c r="I10" s="357" t="s">
        <v>664</v>
      </c>
      <c r="J10" s="357" t="s">
        <v>763</v>
      </c>
      <c r="K10" s="357" t="s">
        <v>480</v>
      </c>
      <c r="L10" s="357" t="s">
        <v>481</v>
      </c>
      <c r="M10" s="357" t="s">
        <v>475</v>
      </c>
      <c r="N10" s="357" t="s">
        <v>846</v>
      </c>
    </row>
    <row r="11" spans="1:14">
      <c r="C11" s="356">
        <v>83.959722222222226</v>
      </c>
      <c r="D11" s="357" t="s">
        <v>442</v>
      </c>
      <c r="E11" s="357" t="s">
        <v>481</v>
      </c>
      <c r="F11" s="357" t="s">
        <v>543</v>
      </c>
      <c r="G11" s="357" t="s">
        <v>579</v>
      </c>
      <c r="H11" s="357" t="s">
        <v>534</v>
      </c>
      <c r="I11" s="357" t="s">
        <v>627</v>
      </c>
      <c r="J11" s="357" t="s">
        <v>764</v>
      </c>
      <c r="K11" s="357" t="s">
        <v>441</v>
      </c>
      <c r="L11" s="357" t="s">
        <v>445</v>
      </c>
      <c r="M11" s="357" t="s">
        <v>442</v>
      </c>
      <c r="N11" s="357" t="s">
        <v>512</v>
      </c>
    </row>
    <row r="12" spans="1:14">
      <c r="C12" s="356">
        <v>83.959027777777777</v>
      </c>
      <c r="D12" s="357" t="s">
        <v>443</v>
      </c>
      <c r="E12" s="357" t="s">
        <v>515</v>
      </c>
      <c r="F12" s="357" t="s">
        <v>544</v>
      </c>
      <c r="G12" s="357" t="s">
        <v>542</v>
      </c>
      <c r="H12" s="357" t="s">
        <v>457</v>
      </c>
      <c r="I12" s="357" t="s">
        <v>629</v>
      </c>
      <c r="J12" s="357" t="s">
        <v>492</v>
      </c>
      <c r="K12" s="357" t="s">
        <v>444</v>
      </c>
      <c r="L12" s="357" t="s">
        <v>444</v>
      </c>
      <c r="M12" s="357" t="s">
        <v>544</v>
      </c>
      <c r="N12" s="357" t="s">
        <v>511</v>
      </c>
    </row>
    <row r="13" spans="1:14">
      <c r="C13" s="356">
        <v>83.919444444444437</v>
      </c>
      <c r="D13" s="357" t="s">
        <v>444</v>
      </c>
      <c r="E13" s="357" t="s">
        <v>516</v>
      </c>
      <c r="F13" s="357" t="s">
        <v>545</v>
      </c>
      <c r="G13" s="357" t="s">
        <v>475</v>
      </c>
      <c r="H13" s="357" t="s">
        <v>594</v>
      </c>
      <c r="I13" s="357" t="s">
        <v>665</v>
      </c>
      <c r="J13" s="357" t="s">
        <v>584</v>
      </c>
      <c r="K13" s="357" t="s">
        <v>484</v>
      </c>
      <c r="L13" s="357" t="s">
        <v>486</v>
      </c>
      <c r="M13" s="357" t="s">
        <v>542</v>
      </c>
      <c r="N13" s="357" t="s">
        <v>511</v>
      </c>
    </row>
    <row r="14" spans="1:14">
      <c r="C14" s="356">
        <v>83.918750000000003</v>
      </c>
      <c r="D14" s="357" t="s">
        <v>445</v>
      </c>
      <c r="E14" s="357" t="s">
        <v>517</v>
      </c>
      <c r="F14" s="357" t="s">
        <v>546</v>
      </c>
      <c r="G14" s="357" t="s">
        <v>580</v>
      </c>
      <c r="H14" s="357" t="s">
        <v>595</v>
      </c>
      <c r="I14" s="357" t="s">
        <v>462</v>
      </c>
      <c r="J14" s="357" t="s">
        <v>588</v>
      </c>
      <c r="K14" s="357" t="s">
        <v>476</v>
      </c>
      <c r="L14" s="357" t="s">
        <v>479</v>
      </c>
      <c r="M14" s="357" t="s">
        <v>564</v>
      </c>
      <c r="N14" s="357" t="s">
        <v>812</v>
      </c>
    </row>
    <row r="15" spans="1:14">
      <c r="C15" s="356">
        <v>83.918055555555554</v>
      </c>
      <c r="D15" s="357" t="s">
        <v>446</v>
      </c>
      <c r="E15" s="357" t="s">
        <v>487</v>
      </c>
      <c r="F15" s="357" t="s">
        <v>546</v>
      </c>
      <c r="G15" s="357" t="s">
        <v>487</v>
      </c>
      <c r="H15" s="357" t="s">
        <v>533</v>
      </c>
      <c r="I15" s="357" t="s">
        <v>666</v>
      </c>
      <c r="J15" s="357" t="s">
        <v>451</v>
      </c>
      <c r="K15" s="357" t="s">
        <v>484</v>
      </c>
      <c r="L15" s="357" t="s">
        <v>443</v>
      </c>
      <c r="M15" s="357" t="s">
        <v>482</v>
      </c>
      <c r="N15" s="357" t="s">
        <v>519</v>
      </c>
    </row>
    <row r="16" spans="1:14">
      <c r="C16" s="356">
        <v>83.917361111111106</v>
      </c>
      <c r="D16" s="357" t="s">
        <v>447</v>
      </c>
      <c r="E16" s="357" t="s">
        <v>518</v>
      </c>
      <c r="F16" s="357" t="s">
        <v>484</v>
      </c>
      <c r="G16" s="357" t="s">
        <v>475</v>
      </c>
      <c r="H16" s="357" t="s">
        <v>596</v>
      </c>
      <c r="I16" s="357" t="s">
        <v>667</v>
      </c>
      <c r="J16" s="357" t="s">
        <v>765</v>
      </c>
      <c r="K16" s="357" t="s">
        <v>482</v>
      </c>
      <c r="L16" s="357" t="s">
        <v>446</v>
      </c>
      <c r="M16" s="357" t="s">
        <v>441</v>
      </c>
      <c r="N16" s="357" t="s">
        <v>582</v>
      </c>
    </row>
    <row r="17" spans="3:14">
      <c r="C17" s="356">
        <v>83.87777777777778</v>
      </c>
      <c r="D17" s="357" t="s">
        <v>448</v>
      </c>
      <c r="E17" s="357" t="s">
        <v>511</v>
      </c>
      <c r="F17" s="357" t="s">
        <v>482</v>
      </c>
      <c r="G17" s="357" t="s">
        <v>580</v>
      </c>
      <c r="H17" s="357" t="s">
        <v>526</v>
      </c>
      <c r="I17" s="357" t="s">
        <v>668</v>
      </c>
      <c r="J17" s="357" t="s">
        <v>568</v>
      </c>
      <c r="K17" s="357" t="s">
        <v>563</v>
      </c>
      <c r="L17" s="357" t="s">
        <v>445</v>
      </c>
      <c r="M17" s="357" t="s">
        <v>476</v>
      </c>
      <c r="N17" s="357" t="s">
        <v>450</v>
      </c>
    </row>
    <row r="18" spans="3:14">
      <c r="C18" s="356">
        <v>83.877083333333331</v>
      </c>
      <c r="D18" s="357" t="s">
        <v>449</v>
      </c>
      <c r="E18" s="357" t="s">
        <v>519</v>
      </c>
      <c r="F18" s="357" t="s">
        <v>477</v>
      </c>
      <c r="G18" s="357" t="s">
        <v>483</v>
      </c>
      <c r="H18" s="357" t="s">
        <v>597</v>
      </c>
      <c r="I18" s="357" t="s">
        <v>669</v>
      </c>
      <c r="J18" s="357" t="s">
        <v>587</v>
      </c>
      <c r="K18" s="357" t="s">
        <v>543</v>
      </c>
      <c r="L18" s="357" t="s">
        <v>481</v>
      </c>
      <c r="M18" s="357" t="s">
        <v>487</v>
      </c>
      <c r="N18" s="357" t="s">
        <v>584</v>
      </c>
    </row>
    <row r="19" spans="3:14">
      <c r="C19" s="356">
        <v>83.876388888888883</v>
      </c>
      <c r="D19" s="357" t="s">
        <v>450</v>
      </c>
      <c r="E19" s="357" t="s">
        <v>469</v>
      </c>
      <c r="F19" s="357" t="s">
        <v>481</v>
      </c>
      <c r="G19" s="357" t="s">
        <v>581</v>
      </c>
      <c r="H19" s="357" t="s">
        <v>458</v>
      </c>
      <c r="I19" s="357" t="s">
        <v>670</v>
      </c>
      <c r="J19" s="357" t="s">
        <v>766</v>
      </c>
      <c r="K19" s="357" t="s">
        <v>443</v>
      </c>
      <c r="L19" s="357" t="s">
        <v>515</v>
      </c>
      <c r="M19" s="357" t="s">
        <v>560</v>
      </c>
      <c r="N19" s="357" t="s">
        <v>802</v>
      </c>
    </row>
    <row r="20" spans="3:14">
      <c r="C20" s="356">
        <v>83.875694444444449</v>
      </c>
      <c r="D20" s="357" t="s">
        <v>451</v>
      </c>
      <c r="E20" s="357" t="s">
        <v>506</v>
      </c>
      <c r="F20" s="357" t="s">
        <v>513</v>
      </c>
      <c r="G20" s="357" t="s">
        <v>510</v>
      </c>
      <c r="H20" s="357" t="s">
        <v>598</v>
      </c>
      <c r="I20" s="357" t="s">
        <v>671</v>
      </c>
      <c r="J20" s="357" t="s">
        <v>493</v>
      </c>
      <c r="K20" s="357" t="s">
        <v>547</v>
      </c>
      <c r="L20" s="357" t="s">
        <v>540</v>
      </c>
      <c r="M20" s="357" t="s">
        <v>822</v>
      </c>
      <c r="N20" s="357" t="s">
        <v>804</v>
      </c>
    </row>
    <row r="21" spans="3:14">
      <c r="C21" s="356">
        <v>83.836111111111109</v>
      </c>
      <c r="D21" s="357" t="s">
        <v>452</v>
      </c>
      <c r="E21" s="357" t="s">
        <v>520</v>
      </c>
      <c r="F21" s="357" t="s">
        <v>547</v>
      </c>
      <c r="G21" s="357" t="s">
        <v>582</v>
      </c>
      <c r="H21" s="357" t="s">
        <v>599</v>
      </c>
      <c r="I21" s="357" t="s">
        <v>672</v>
      </c>
      <c r="J21" s="357" t="s">
        <v>767</v>
      </c>
      <c r="K21" s="357" t="s">
        <v>475</v>
      </c>
      <c r="L21" s="357" t="s">
        <v>447</v>
      </c>
      <c r="M21" s="357" t="s">
        <v>491</v>
      </c>
      <c r="N21" s="357" t="s">
        <v>767</v>
      </c>
    </row>
    <row r="22" spans="3:14">
      <c r="C22" s="356">
        <v>83.83541666666666</v>
      </c>
      <c r="D22" s="357" t="s">
        <v>453</v>
      </c>
      <c r="E22" s="357" t="s">
        <v>521</v>
      </c>
      <c r="F22" s="357" t="s">
        <v>548</v>
      </c>
      <c r="G22" s="357" t="s">
        <v>583</v>
      </c>
      <c r="H22" s="357" t="s">
        <v>600</v>
      </c>
      <c r="I22" s="357" t="s">
        <v>673</v>
      </c>
      <c r="J22" s="357" t="s">
        <v>768</v>
      </c>
      <c r="K22" s="357" t="s">
        <v>448</v>
      </c>
      <c r="L22" s="357" t="s">
        <v>449</v>
      </c>
      <c r="M22" s="357" t="s">
        <v>490</v>
      </c>
      <c r="N22" s="357" t="s">
        <v>522</v>
      </c>
    </row>
    <row r="23" spans="3:14">
      <c r="C23" s="356">
        <v>83.834722222222226</v>
      </c>
      <c r="D23" s="357" t="s">
        <v>454</v>
      </c>
      <c r="E23" s="357" t="s">
        <v>522</v>
      </c>
      <c r="F23" s="357" t="s">
        <v>549</v>
      </c>
      <c r="G23" s="357" t="s">
        <v>491</v>
      </c>
      <c r="H23" s="357" t="s">
        <v>601</v>
      </c>
      <c r="I23" s="357" t="s">
        <v>674</v>
      </c>
      <c r="J23" s="357" t="s">
        <v>769</v>
      </c>
      <c r="K23" s="357" t="s">
        <v>516</v>
      </c>
      <c r="L23" s="357" t="s">
        <v>810</v>
      </c>
      <c r="M23" s="357" t="s">
        <v>592</v>
      </c>
      <c r="N23" s="357" t="s">
        <v>494</v>
      </c>
    </row>
    <row r="24" spans="3:14">
      <c r="C24" s="356">
        <v>83.834027777777777</v>
      </c>
      <c r="D24" s="357" t="s">
        <v>455</v>
      </c>
      <c r="E24" s="357" t="s">
        <v>453</v>
      </c>
      <c r="F24" s="357" t="s">
        <v>550</v>
      </c>
      <c r="G24" s="357" t="s">
        <v>448</v>
      </c>
      <c r="H24" s="357" t="s">
        <v>602</v>
      </c>
      <c r="I24" s="357" t="s">
        <v>675</v>
      </c>
      <c r="J24" s="357" t="s">
        <v>768</v>
      </c>
      <c r="K24" s="357" t="s">
        <v>486</v>
      </c>
      <c r="L24" s="357" t="s">
        <v>812</v>
      </c>
      <c r="M24" s="357" t="s">
        <v>566</v>
      </c>
      <c r="N24" s="357" t="s">
        <v>847</v>
      </c>
    </row>
    <row r="25" spans="3:14">
      <c r="C25" s="356">
        <v>83.794444444444437</v>
      </c>
      <c r="D25" s="357" t="s">
        <v>455</v>
      </c>
      <c r="E25" s="357" t="s">
        <v>523</v>
      </c>
      <c r="F25" s="357" t="s">
        <v>505</v>
      </c>
      <c r="G25" s="357" t="s">
        <v>519</v>
      </c>
      <c r="H25" s="357" t="s">
        <v>555</v>
      </c>
      <c r="I25" s="357" t="s">
        <v>676</v>
      </c>
      <c r="J25" s="357" t="s">
        <v>770</v>
      </c>
      <c r="K25" s="357" t="s">
        <v>486</v>
      </c>
      <c r="L25" s="357" t="s">
        <v>589</v>
      </c>
      <c r="M25" s="357" t="s">
        <v>481</v>
      </c>
      <c r="N25" s="357" t="s">
        <v>828</v>
      </c>
    </row>
    <row r="26" spans="3:14">
      <c r="C26" s="356">
        <v>83.793750000000003</v>
      </c>
      <c r="D26" s="357" t="s">
        <v>453</v>
      </c>
      <c r="E26" s="357" t="s">
        <v>456</v>
      </c>
      <c r="F26" s="357" t="s">
        <v>468</v>
      </c>
      <c r="G26" s="357" t="s">
        <v>584</v>
      </c>
      <c r="H26" s="357" t="s">
        <v>603</v>
      </c>
      <c r="I26" s="357" t="s">
        <v>677</v>
      </c>
      <c r="J26" s="357" t="s">
        <v>522</v>
      </c>
      <c r="K26" s="357" t="s">
        <v>442</v>
      </c>
      <c r="L26" s="357" t="s">
        <v>763</v>
      </c>
      <c r="M26" s="357" t="s">
        <v>539</v>
      </c>
      <c r="N26" s="357" t="s">
        <v>786</v>
      </c>
    </row>
    <row r="27" spans="3:14">
      <c r="C27" s="356">
        <v>83.793055555555554</v>
      </c>
      <c r="D27" s="357" t="s">
        <v>456</v>
      </c>
      <c r="E27" s="357" t="s">
        <v>524</v>
      </c>
      <c r="F27" s="357" t="s">
        <v>551</v>
      </c>
      <c r="G27" s="357" t="s">
        <v>451</v>
      </c>
      <c r="H27" s="357" t="s">
        <v>604</v>
      </c>
      <c r="I27" s="357" t="s">
        <v>678</v>
      </c>
      <c r="J27" s="357" t="s">
        <v>771</v>
      </c>
      <c r="K27" s="357" t="s">
        <v>442</v>
      </c>
      <c r="L27" s="357" t="s">
        <v>592</v>
      </c>
      <c r="M27" s="357" t="s">
        <v>811</v>
      </c>
      <c r="N27" s="357" t="s">
        <v>660</v>
      </c>
    </row>
    <row r="28" spans="3:14">
      <c r="C28" s="356">
        <v>83.792361111111106</v>
      </c>
      <c r="D28" s="357" t="s">
        <v>457</v>
      </c>
      <c r="E28" s="357" t="s">
        <v>525</v>
      </c>
      <c r="F28" s="357" t="s">
        <v>552</v>
      </c>
      <c r="G28" s="357" t="s">
        <v>585</v>
      </c>
      <c r="H28" s="357" t="s">
        <v>605</v>
      </c>
      <c r="I28" s="357" t="s">
        <v>679</v>
      </c>
      <c r="J28" s="357" t="s">
        <v>657</v>
      </c>
      <c r="K28" s="357" t="s">
        <v>539</v>
      </c>
      <c r="L28" s="357" t="s">
        <v>520</v>
      </c>
      <c r="M28" s="357" t="s">
        <v>769</v>
      </c>
      <c r="N28" s="357" t="s">
        <v>648</v>
      </c>
    </row>
    <row r="29" spans="3:14">
      <c r="C29" s="356">
        <v>83.75277777777778</v>
      </c>
      <c r="D29" s="357" t="s">
        <v>458</v>
      </c>
      <c r="E29" s="357" t="s">
        <v>526</v>
      </c>
      <c r="F29" s="357" t="s">
        <v>460</v>
      </c>
      <c r="G29" s="357" t="s">
        <v>586</v>
      </c>
      <c r="H29" s="357" t="s">
        <v>606</v>
      </c>
      <c r="I29" s="357" t="s">
        <v>680</v>
      </c>
      <c r="J29" s="357" t="s">
        <v>457</v>
      </c>
      <c r="K29" s="357" t="s">
        <v>490</v>
      </c>
      <c r="L29" s="357" t="s">
        <v>815</v>
      </c>
      <c r="M29" s="357" t="s">
        <v>823</v>
      </c>
      <c r="N29" s="357" t="s">
        <v>848</v>
      </c>
    </row>
    <row r="30" spans="3:14">
      <c r="C30" s="356">
        <v>83.752083333333331</v>
      </c>
      <c r="D30" s="357" t="s">
        <v>459</v>
      </c>
      <c r="E30" s="357" t="s">
        <v>527</v>
      </c>
      <c r="F30" s="357" t="s">
        <v>529</v>
      </c>
      <c r="G30" s="357" t="s">
        <v>587</v>
      </c>
      <c r="H30" s="357" t="s">
        <v>607</v>
      </c>
      <c r="I30" s="357" t="s">
        <v>681</v>
      </c>
      <c r="J30" s="357" t="s">
        <v>570</v>
      </c>
      <c r="K30" s="357" t="s">
        <v>513</v>
      </c>
      <c r="L30" s="357" t="s">
        <v>456</v>
      </c>
      <c r="M30" s="357" t="s">
        <v>824</v>
      </c>
      <c r="N30" s="357" t="s">
        <v>635</v>
      </c>
    </row>
    <row r="31" spans="3:14">
      <c r="C31" s="356">
        <v>83.751388888888883</v>
      </c>
      <c r="D31" s="357" t="s">
        <v>460</v>
      </c>
      <c r="E31" s="357" t="s">
        <v>528</v>
      </c>
      <c r="F31" s="357" t="s">
        <v>553</v>
      </c>
      <c r="G31" s="357" t="s">
        <v>452</v>
      </c>
      <c r="H31" s="357" t="s">
        <v>608</v>
      </c>
      <c r="I31" s="357" t="s">
        <v>682</v>
      </c>
      <c r="J31" s="357" t="s">
        <v>772</v>
      </c>
      <c r="K31" s="357" t="s">
        <v>806</v>
      </c>
      <c r="L31" s="357" t="s">
        <v>465</v>
      </c>
      <c r="M31" s="357" t="s">
        <v>454</v>
      </c>
      <c r="N31" s="357" t="s">
        <v>849</v>
      </c>
    </row>
    <row r="32" spans="3:14">
      <c r="C32" s="356">
        <v>83.750694444444449</v>
      </c>
      <c r="D32" s="357" t="s">
        <v>461</v>
      </c>
      <c r="E32" s="357" t="s">
        <v>529</v>
      </c>
      <c r="F32" s="357" t="s">
        <v>554</v>
      </c>
      <c r="G32" s="357" t="s">
        <v>588</v>
      </c>
      <c r="H32" s="357" t="s">
        <v>609</v>
      </c>
      <c r="I32" s="357" t="s">
        <v>683</v>
      </c>
      <c r="J32" s="357" t="s">
        <v>773</v>
      </c>
      <c r="K32" s="357" t="s">
        <v>804</v>
      </c>
      <c r="L32" s="357" t="s">
        <v>816</v>
      </c>
      <c r="M32" s="357" t="s">
        <v>825</v>
      </c>
      <c r="N32" s="357" t="s">
        <v>668</v>
      </c>
    </row>
    <row r="33" spans="3:14">
      <c r="C33" s="356">
        <v>83.711111111111109</v>
      </c>
      <c r="D33" s="357" t="s">
        <v>462</v>
      </c>
      <c r="E33" s="357" t="s">
        <v>530</v>
      </c>
      <c r="F33" s="357" t="s">
        <v>555</v>
      </c>
      <c r="G33" s="357" t="s">
        <v>589</v>
      </c>
      <c r="H33" s="357" t="s">
        <v>610</v>
      </c>
      <c r="I33" s="357" t="s">
        <v>684</v>
      </c>
      <c r="J33" s="357" t="s">
        <v>530</v>
      </c>
      <c r="K33" s="357" t="s">
        <v>781</v>
      </c>
      <c r="L33" s="357" t="s">
        <v>817</v>
      </c>
      <c r="M33" s="357" t="s">
        <v>663</v>
      </c>
      <c r="N33" s="357" t="s">
        <v>850</v>
      </c>
    </row>
    <row r="34" spans="3:14">
      <c r="C34" s="356">
        <v>83.71041666666666</v>
      </c>
      <c r="D34" s="357" t="s">
        <v>463</v>
      </c>
      <c r="E34" s="357" t="s">
        <v>531</v>
      </c>
      <c r="F34" s="357" t="s">
        <v>556</v>
      </c>
      <c r="G34" s="357" t="s">
        <v>584</v>
      </c>
      <c r="H34" s="357" t="s">
        <v>611</v>
      </c>
      <c r="I34" s="357" t="s">
        <v>685</v>
      </c>
      <c r="J34" s="357" t="s">
        <v>774</v>
      </c>
      <c r="K34" s="357" t="s">
        <v>503</v>
      </c>
      <c r="L34" s="357" t="s">
        <v>624</v>
      </c>
      <c r="M34" s="357" t="s">
        <v>536</v>
      </c>
      <c r="N34" s="357" t="s">
        <v>851</v>
      </c>
    </row>
    <row r="35" spans="3:14">
      <c r="C35" s="356">
        <v>83.709722222222226</v>
      </c>
      <c r="D35" s="357" t="s">
        <v>464</v>
      </c>
      <c r="E35" s="357" t="s">
        <v>532</v>
      </c>
      <c r="F35" s="357" t="s">
        <v>557</v>
      </c>
      <c r="G35" s="357" t="s">
        <v>539</v>
      </c>
      <c r="H35" s="357" t="s">
        <v>612</v>
      </c>
      <c r="I35" s="357" t="s">
        <v>686</v>
      </c>
      <c r="J35" s="357" t="s">
        <v>775</v>
      </c>
      <c r="K35" s="357" t="s">
        <v>807</v>
      </c>
      <c r="L35" s="357" t="s">
        <v>637</v>
      </c>
      <c r="M35" s="357" t="s">
        <v>589</v>
      </c>
      <c r="N35" s="357" t="s">
        <v>664</v>
      </c>
    </row>
    <row r="36" spans="3:14">
      <c r="C36" s="356">
        <v>83.709027777777777</v>
      </c>
      <c r="D36" s="357" t="s">
        <v>465</v>
      </c>
      <c r="E36" s="357" t="s">
        <v>533</v>
      </c>
      <c r="F36" s="357" t="s">
        <v>500</v>
      </c>
      <c r="G36" s="357" t="s">
        <v>444</v>
      </c>
      <c r="H36" s="357" t="s">
        <v>613</v>
      </c>
      <c r="I36" s="357" t="s">
        <v>687</v>
      </c>
      <c r="J36" s="357" t="s">
        <v>752</v>
      </c>
      <c r="K36" s="357" t="s">
        <v>802</v>
      </c>
      <c r="L36" s="357" t="s">
        <v>657</v>
      </c>
      <c r="M36" s="357" t="s">
        <v>511</v>
      </c>
      <c r="N36" s="357" t="s">
        <v>459</v>
      </c>
    </row>
    <row r="37" spans="3:14">
      <c r="C37" s="356">
        <v>83.669444444444437</v>
      </c>
      <c r="D37" s="357" t="s">
        <v>466</v>
      </c>
      <c r="E37" s="357" t="s">
        <v>534</v>
      </c>
      <c r="F37" s="357" t="s">
        <v>558</v>
      </c>
      <c r="G37" s="357" t="s">
        <v>478</v>
      </c>
      <c r="H37" s="357" t="s">
        <v>614</v>
      </c>
      <c r="I37" s="357" t="s">
        <v>688</v>
      </c>
      <c r="J37" s="357" t="s">
        <v>733</v>
      </c>
      <c r="K37" s="357" t="s">
        <v>548</v>
      </c>
      <c r="L37" s="357" t="s">
        <v>662</v>
      </c>
      <c r="M37" s="357" t="s">
        <v>517</v>
      </c>
      <c r="N37" s="357" t="s">
        <v>777</v>
      </c>
    </row>
    <row r="38" spans="3:14">
      <c r="C38" s="356">
        <v>83.668750000000003</v>
      </c>
      <c r="D38" s="357" t="s">
        <v>467</v>
      </c>
      <c r="E38" s="357" t="s">
        <v>535</v>
      </c>
      <c r="F38" s="357" t="s">
        <v>455</v>
      </c>
      <c r="G38" s="357" t="s">
        <v>472</v>
      </c>
      <c r="H38" s="357" t="s">
        <v>615</v>
      </c>
      <c r="I38" s="357" t="s">
        <v>689</v>
      </c>
      <c r="J38" s="357" t="s">
        <v>618</v>
      </c>
      <c r="K38" s="357" t="s">
        <v>511</v>
      </c>
      <c r="L38" s="357" t="s">
        <v>767</v>
      </c>
      <c r="M38" s="357" t="s">
        <v>539</v>
      </c>
      <c r="N38" s="357" t="s">
        <v>456</v>
      </c>
    </row>
    <row r="39" spans="3:14">
      <c r="C39" s="356">
        <v>83.668055555555554</v>
      </c>
      <c r="D39" s="357" t="s">
        <v>468</v>
      </c>
      <c r="E39" s="357" t="s">
        <v>455</v>
      </c>
      <c r="F39" s="357" t="s">
        <v>520</v>
      </c>
      <c r="G39" s="357" t="s">
        <v>444</v>
      </c>
      <c r="H39" s="357" t="s">
        <v>616</v>
      </c>
      <c r="I39" s="357" t="s">
        <v>690</v>
      </c>
      <c r="J39" s="357" t="s">
        <v>776</v>
      </c>
      <c r="K39" s="357" t="s">
        <v>448</v>
      </c>
      <c r="L39" s="357" t="s">
        <v>568</v>
      </c>
      <c r="M39" s="357" t="s">
        <v>471</v>
      </c>
      <c r="N39" s="357" t="s">
        <v>662</v>
      </c>
    </row>
    <row r="40" spans="3:14">
      <c r="C40" s="356">
        <v>83.667361111111106</v>
      </c>
      <c r="D40" s="357" t="s">
        <v>469</v>
      </c>
      <c r="E40" s="357" t="s">
        <v>536</v>
      </c>
      <c r="F40" s="357" t="s">
        <v>559</v>
      </c>
      <c r="G40" s="357" t="s">
        <v>477</v>
      </c>
      <c r="H40" s="357" t="s">
        <v>576</v>
      </c>
      <c r="I40" s="357" t="s">
        <v>691</v>
      </c>
      <c r="J40" s="357" t="s">
        <v>777</v>
      </c>
      <c r="K40" s="357" t="s">
        <v>537</v>
      </c>
      <c r="L40" s="357" t="s">
        <v>492</v>
      </c>
      <c r="M40" s="357" t="s">
        <v>473</v>
      </c>
      <c r="N40" s="357" t="s">
        <v>769</v>
      </c>
    </row>
    <row r="41" spans="3:14">
      <c r="C41" s="356">
        <v>83.62777777777778</v>
      </c>
      <c r="D41" s="357" t="s">
        <v>470</v>
      </c>
      <c r="E41" s="357" t="s">
        <v>514</v>
      </c>
      <c r="F41" s="357" t="s">
        <v>447</v>
      </c>
      <c r="G41" s="357" t="s">
        <v>560</v>
      </c>
      <c r="H41" s="357" t="s">
        <v>617</v>
      </c>
      <c r="I41" s="357" t="s">
        <v>692</v>
      </c>
      <c r="J41" s="357" t="s">
        <v>778</v>
      </c>
      <c r="K41" s="357" t="s">
        <v>486</v>
      </c>
      <c r="L41" s="357" t="s">
        <v>584</v>
      </c>
      <c r="M41" s="357" t="s">
        <v>474</v>
      </c>
      <c r="N41" s="357" t="s">
        <v>765</v>
      </c>
    </row>
    <row r="42" spans="3:14">
      <c r="C42" s="356">
        <v>83.627083333333331</v>
      </c>
      <c r="D42" s="357" t="s">
        <v>471</v>
      </c>
      <c r="E42" s="357" t="s">
        <v>487</v>
      </c>
      <c r="F42" s="357" t="s">
        <v>444</v>
      </c>
      <c r="G42" s="357" t="s">
        <v>477</v>
      </c>
      <c r="H42" s="357" t="s">
        <v>618</v>
      </c>
      <c r="I42" s="357" t="s">
        <v>693</v>
      </c>
      <c r="J42" s="357" t="s">
        <v>500</v>
      </c>
      <c r="K42" s="357" t="s">
        <v>516</v>
      </c>
      <c r="L42" s="357" t="s">
        <v>547</v>
      </c>
      <c r="M42" s="357" t="s">
        <v>441</v>
      </c>
      <c r="N42" s="357" t="s">
        <v>796</v>
      </c>
    </row>
    <row r="43" spans="3:14">
      <c r="C43" s="356">
        <v>83.626388888888883</v>
      </c>
      <c r="D43" s="357" t="s">
        <v>444</v>
      </c>
      <c r="E43" s="357" t="s">
        <v>479</v>
      </c>
      <c r="F43" s="357" t="s">
        <v>472</v>
      </c>
      <c r="G43" s="357" t="s">
        <v>545</v>
      </c>
      <c r="H43" s="357" t="s">
        <v>619</v>
      </c>
      <c r="I43" s="357" t="s">
        <v>694</v>
      </c>
      <c r="J43" s="357" t="s">
        <v>779</v>
      </c>
      <c r="K43" s="357" t="s">
        <v>443</v>
      </c>
      <c r="L43" s="357" t="s">
        <v>470</v>
      </c>
      <c r="M43" s="357" t="s">
        <v>474</v>
      </c>
      <c r="N43" s="357" t="s">
        <v>538</v>
      </c>
    </row>
    <row r="44" spans="3:14">
      <c r="C44" s="356">
        <v>83.625694444444449</v>
      </c>
      <c r="D44" s="357" t="s">
        <v>442</v>
      </c>
      <c r="E44" s="357" t="s">
        <v>442</v>
      </c>
      <c r="F44" s="357" t="s">
        <v>485</v>
      </c>
      <c r="G44" s="357" t="s">
        <v>546</v>
      </c>
      <c r="H44" s="357" t="s">
        <v>571</v>
      </c>
      <c r="I44" s="357" t="s">
        <v>695</v>
      </c>
      <c r="J44" s="357" t="s">
        <v>780</v>
      </c>
      <c r="K44" s="357" t="s">
        <v>486</v>
      </c>
      <c r="L44" s="357" t="s">
        <v>809</v>
      </c>
      <c r="M44" s="357" t="s">
        <v>473</v>
      </c>
      <c r="N44" s="357" t="s">
        <v>508</v>
      </c>
    </row>
    <row r="45" spans="3:14">
      <c r="C45" s="356">
        <v>83.586111111111109</v>
      </c>
      <c r="D45" s="357" t="s">
        <v>440</v>
      </c>
      <c r="E45" s="357" t="s">
        <v>440</v>
      </c>
      <c r="F45" s="357" t="s">
        <v>476</v>
      </c>
      <c r="G45" s="357" t="s">
        <v>442</v>
      </c>
      <c r="H45" s="357" t="s">
        <v>620</v>
      </c>
      <c r="I45" s="357" t="s">
        <v>696</v>
      </c>
      <c r="J45" s="357" t="s">
        <v>781</v>
      </c>
      <c r="K45" s="357" t="s">
        <v>485</v>
      </c>
      <c r="L45" s="357" t="s">
        <v>481</v>
      </c>
      <c r="M45" s="357" t="s">
        <v>447</v>
      </c>
      <c r="N45" s="357" t="s">
        <v>514</v>
      </c>
    </row>
    <row r="46" spans="3:14">
      <c r="C46" s="356">
        <v>83.58541666666666</v>
      </c>
      <c r="D46" s="357" t="s">
        <v>472</v>
      </c>
      <c r="E46" s="357" t="s">
        <v>477</v>
      </c>
      <c r="F46" s="357" t="s">
        <v>473</v>
      </c>
      <c r="G46" s="357" t="s">
        <v>475</v>
      </c>
      <c r="H46" s="357" t="s">
        <v>621</v>
      </c>
      <c r="I46" s="357" t="s">
        <v>697</v>
      </c>
      <c r="J46" s="357" t="s">
        <v>782</v>
      </c>
      <c r="K46" s="357" t="s">
        <v>475</v>
      </c>
      <c r="L46" s="357" t="s">
        <v>515</v>
      </c>
      <c r="M46" s="357" t="s">
        <v>563</v>
      </c>
      <c r="N46" s="357" t="s">
        <v>812</v>
      </c>
    </row>
    <row r="47" spans="3:14">
      <c r="C47" s="356">
        <v>83.584722222222226</v>
      </c>
      <c r="D47" s="357" t="s">
        <v>473</v>
      </c>
      <c r="E47" s="357" t="s">
        <v>474</v>
      </c>
      <c r="F47" s="357" t="s">
        <v>483</v>
      </c>
      <c r="G47" s="357" t="s">
        <v>481</v>
      </c>
      <c r="H47" s="357" t="s">
        <v>596</v>
      </c>
      <c r="I47" s="357" t="s">
        <v>698</v>
      </c>
      <c r="J47" s="357" t="s">
        <v>768</v>
      </c>
      <c r="K47" s="357" t="s">
        <v>477</v>
      </c>
      <c r="L47" s="357" t="s">
        <v>445</v>
      </c>
      <c r="M47" s="357" t="s">
        <v>480</v>
      </c>
      <c r="N47" s="357" t="s">
        <v>512</v>
      </c>
    </row>
    <row r="48" spans="3:14">
      <c r="C48" s="356">
        <v>83.584027777777777</v>
      </c>
      <c r="D48" s="357" t="s">
        <v>474</v>
      </c>
      <c r="E48" s="357" t="s">
        <v>474</v>
      </c>
      <c r="F48" s="357" t="s">
        <v>482</v>
      </c>
      <c r="G48" s="357" t="s">
        <v>475</v>
      </c>
      <c r="H48" s="357" t="s">
        <v>622</v>
      </c>
      <c r="I48" s="357" t="s">
        <v>699</v>
      </c>
      <c r="J48" s="357" t="s">
        <v>767</v>
      </c>
      <c r="K48" s="357" t="s">
        <v>447</v>
      </c>
      <c r="L48" s="357" t="s">
        <v>486</v>
      </c>
      <c r="M48" s="357" t="s">
        <v>445</v>
      </c>
      <c r="N48" s="357" t="s">
        <v>470</v>
      </c>
    </row>
    <row r="49" spans="3:14">
      <c r="C49" s="356">
        <v>83.544444444444437</v>
      </c>
      <c r="D49" s="357" t="s">
        <v>475</v>
      </c>
      <c r="E49" s="357" t="s">
        <v>473</v>
      </c>
      <c r="F49" s="357" t="s">
        <v>560</v>
      </c>
      <c r="G49" s="357" t="s">
        <v>564</v>
      </c>
      <c r="H49" s="357" t="s">
        <v>623</v>
      </c>
      <c r="I49" s="357" t="s">
        <v>610</v>
      </c>
      <c r="J49" s="357" t="s">
        <v>781</v>
      </c>
      <c r="K49" s="357" t="s">
        <v>763</v>
      </c>
      <c r="L49" s="357" t="s">
        <v>446</v>
      </c>
      <c r="M49" s="357" t="s">
        <v>826</v>
      </c>
      <c r="N49" s="357" t="s">
        <v>507</v>
      </c>
    </row>
    <row r="50" spans="3:14">
      <c r="C50" s="356">
        <v>83.543750000000003</v>
      </c>
      <c r="D50" s="357" t="s">
        <v>474</v>
      </c>
      <c r="E50" s="357" t="s">
        <v>476</v>
      </c>
      <c r="F50" s="357" t="s">
        <v>475</v>
      </c>
      <c r="G50" s="357" t="s">
        <v>472</v>
      </c>
      <c r="H50" s="357" t="s">
        <v>623</v>
      </c>
      <c r="I50" s="357" t="s">
        <v>700</v>
      </c>
      <c r="J50" s="357" t="s">
        <v>783</v>
      </c>
      <c r="K50" s="357" t="s">
        <v>808</v>
      </c>
      <c r="L50" s="357" t="s">
        <v>480</v>
      </c>
      <c r="M50" s="357" t="s">
        <v>543</v>
      </c>
      <c r="N50" s="357" t="s">
        <v>764</v>
      </c>
    </row>
    <row r="51" spans="3:14">
      <c r="C51" s="356">
        <v>83.543055555555554</v>
      </c>
      <c r="D51" s="357" t="s">
        <v>473</v>
      </c>
      <c r="E51" s="357" t="s">
        <v>473</v>
      </c>
      <c r="F51" s="357" t="s">
        <v>482</v>
      </c>
      <c r="G51" s="357" t="s">
        <v>475</v>
      </c>
      <c r="H51" s="357" t="s">
        <v>600</v>
      </c>
      <c r="I51" s="357" t="s">
        <v>701</v>
      </c>
      <c r="J51" s="357" t="s">
        <v>770</v>
      </c>
      <c r="K51" s="357" t="s">
        <v>481</v>
      </c>
      <c r="L51" s="357" t="s">
        <v>479</v>
      </c>
      <c r="M51" s="357" t="s">
        <v>440</v>
      </c>
      <c r="N51" s="357" t="s">
        <v>490</v>
      </c>
    </row>
    <row r="52" spans="3:14">
      <c r="C52" s="356">
        <v>83.542361111111106</v>
      </c>
      <c r="D52" s="357" t="s">
        <v>473</v>
      </c>
      <c r="E52" s="357" t="s">
        <v>473</v>
      </c>
      <c r="F52" s="357" t="s">
        <v>475</v>
      </c>
      <c r="G52" s="357" t="s">
        <v>442</v>
      </c>
      <c r="H52" s="357" t="s">
        <v>624</v>
      </c>
      <c r="I52" s="357" t="s">
        <v>702</v>
      </c>
      <c r="J52" s="357" t="s">
        <v>784</v>
      </c>
      <c r="K52" s="357" t="s">
        <v>488</v>
      </c>
      <c r="L52" s="357" t="s">
        <v>481</v>
      </c>
      <c r="M52" s="357" t="s">
        <v>474</v>
      </c>
      <c r="N52" s="357" t="s">
        <v>538</v>
      </c>
    </row>
    <row r="53" spans="3:14">
      <c r="C53" s="356">
        <v>83.50277777777778</v>
      </c>
      <c r="D53" s="357" t="s">
        <v>474</v>
      </c>
      <c r="E53" s="357" t="s">
        <v>476</v>
      </c>
      <c r="F53" s="357" t="s">
        <v>484</v>
      </c>
      <c r="G53" s="357" t="s">
        <v>477</v>
      </c>
      <c r="H53" s="357" t="s">
        <v>625</v>
      </c>
      <c r="I53" s="357" t="s">
        <v>703</v>
      </c>
      <c r="J53" s="357" t="s">
        <v>780</v>
      </c>
      <c r="K53" s="357" t="s">
        <v>809</v>
      </c>
      <c r="L53" s="357" t="s">
        <v>539</v>
      </c>
      <c r="M53" s="357" t="s">
        <v>826</v>
      </c>
      <c r="N53" s="357" t="s">
        <v>538</v>
      </c>
    </row>
    <row r="54" spans="3:14">
      <c r="C54" s="356">
        <v>83.502083333333331</v>
      </c>
      <c r="D54" s="357" t="s">
        <v>476</v>
      </c>
      <c r="E54" s="357" t="s">
        <v>472</v>
      </c>
      <c r="F54" s="357" t="s">
        <v>484</v>
      </c>
      <c r="G54" s="357" t="s">
        <v>440</v>
      </c>
      <c r="H54" s="357" t="s">
        <v>556</v>
      </c>
      <c r="I54" s="357" t="s">
        <v>704</v>
      </c>
      <c r="J54" s="357" t="s">
        <v>503</v>
      </c>
      <c r="K54" s="357" t="s">
        <v>448</v>
      </c>
      <c r="L54" s="357" t="s">
        <v>489</v>
      </c>
      <c r="M54" s="357" t="s">
        <v>446</v>
      </c>
      <c r="N54" s="357" t="s">
        <v>450</v>
      </c>
    </row>
    <row r="55" spans="3:14">
      <c r="C55" s="356">
        <v>83.501388888888883</v>
      </c>
      <c r="D55" s="357" t="s">
        <v>472</v>
      </c>
      <c r="E55" s="357" t="s">
        <v>472</v>
      </c>
      <c r="F55" s="357" t="s">
        <v>473</v>
      </c>
      <c r="G55" s="357" t="s">
        <v>472</v>
      </c>
      <c r="H55" s="357" t="s">
        <v>626</v>
      </c>
      <c r="I55" s="357" t="s">
        <v>705</v>
      </c>
      <c r="J55" s="357" t="s">
        <v>662</v>
      </c>
      <c r="K55" s="357" t="s">
        <v>518</v>
      </c>
      <c r="L55" s="357" t="s">
        <v>519</v>
      </c>
      <c r="M55" s="357" t="s">
        <v>511</v>
      </c>
      <c r="N55" s="357" t="s">
        <v>491</v>
      </c>
    </row>
    <row r="56" spans="3:14">
      <c r="C56" s="356">
        <v>83.500694444444449</v>
      </c>
      <c r="D56" s="357" t="s">
        <v>477</v>
      </c>
      <c r="E56" s="357" t="s">
        <v>477</v>
      </c>
      <c r="F56" s="357" t="s">
        <v>476</v>
      </c>
      <c r="G56" s="357" t="s">
        <v>484</v>
      </c>
      <c r="H56" s="357" t="s">
        <v>627</v>
      </c>
      <c r="I56" s="357" t="s">
        <v>706</v>
      </c>
      <c r="J56" s="357" t="s">
        <v>662</v>
      </c>
      <c r="K56" s="357" t="s">
        <v>810</v>
      </c>
      <c r="L56" s="357" t="s">
        <v>592</v>
      </c>
      <c r="M56" s="357" t="s">
        <v>513</v>
      </c>
      <c r="N56" s="357" t="s">
        <v>451</v>
      </c>
    </row>
    <row r="57" spans="3:14">
      <c r="C57" s="356">
        <v>83.461111111111109</v>
      </c>
      <c r="D57" s="357" t="s">
        <v>478</v>
      </c>
      <c r="E57" s="357" t="s">
        <v>537</v>
      </c>
      <c r="F57" s="357" t="s">
        <v>475</v>
      </c>
      <c r="G57" s="357" t="s">
        <v>580</v>
      </c>
      <c r="H57" s="357" t="s">
        <v>628</v>
      </c>
      <c r="I57" s="357" t="s">
        <v>707</v>
      </c>
      <c r="J57" s="357" t="s">
        <v>785</v>
      </c>
      <c r="K57" s="357" t="s">
        <v>811</v>
      </c>
      <c r="L57" s="357" t="s">
        <v>586</v>
      </c>
      <c r="M57" s="357" t="s">
        <v>519</v>
      </c>
      <c r="N57" s="357" t="s">
        <v>801</v>
      </c>
    </row>
    <row r="58" spans="3:14">
      <c r="C58" s="356">
        <v>83.46041666666666</v>
      </c>
      <c r="D58" s="357" t="s">
        <v>442</v>
      </c>
      <c r="E58" s="357" t="s">
        <v>485</v>
      </c>
      <c r="F58" s="357" t="s">
        <v>444</v>
      </c>
      <c r="G58" s="357" t="s">
        <v>485</v>
      </c>
      <c r="H58" s="357" t="s">
        <v>629</v>
      </c>
      <c r="I58" s="357" t="s">
        <v>708</v>
      </c>
      <c r="J58" s="357" t="s">
        <v>453</v>
      </c>
      <c r="K58" s="357" t="s">
        <v>491</v>
      </c>
      <c r="L58" s="357" t="s">
        <v>785</v>
      </c>
      <c r="M58" s="357" t="s">
        <v>547</v>
      </c>
      <c r="N58" s="357" t="s">
        <v>804</v>
      </c>
    </row>
    <row r="59" spans="3:14">
      <c r="C59" s="356">
        <v>83.459722222222226</v>
      </c>
      <c r="D59" s="357" t="s">
        <v>479</v>
      </c>
      <c r="E59" s="357" t="s">
        <v>480</v>
      </c>
      <c r="F59" s="357" t="s">
        <v>485</v>
      </c>
      <c r="G59" s="357" t="s">
        <v>444</v>
      </c>
      <c r="H59" s="357" t="s">
        <v>630</v>
      </c>
      <c r="I59" s="357" t="s">
        <v>709</v>
      </c>
      <c r="J59" s="357" t="s">
        <v>786</v>
      </c>
      <c r="K59" s="357" t="s">
        <v>767</v>
      </c>
      <c r="L59" s="357" t="s">
        <v>523</v>
      </c>
      <c r="M59" s="357" t="s">
        <v>445</v>
      </c>
      <c r="N59" s="357" t="s">
        <v>504</v>
      </c>
    </row>
    <row r="60" spans="3:14">
      <c r="C60" s="356">
        <v>83.459027777777777</v>
      </c>
      <c r="D60" s="357" t="s">
        <v>480</v>
      </c>
      <c r="E60" s="357" t="s">
        <v>444</v>
      </c>
      <c r="F60" s="357" t="s">
        <v>440</v>
      </c>
      <c r="G60" s="357" t="s">
        <v>480</v>
      </c>
      <c r="H60" s="357" t="s">
        <v>630</v>
      </c>
      <c r="I60" s="357" t="s">
        <v>607</v>
      </c>
      <c r="J60" s="357" t="s">
        <v>779</v>
      </c>
      <c r="K60" s="357" t="s">
        <v>791</v>
      </c>
      <c r="L60" s="357" t="s">
        <v>788</v>
      </c>
      <c r="M60" s="357" t="s">
        <v>810</v>
      </c>
      <c r="N60" s="357" t="s">
        <v>768</v>
      </c>
    </row>
    <row r="61" spans="3:14">
      <c r="C61" s="356">
        <v>83.419444444444437</v>
      </c>
      <c r="D61" s="357" t="s">
        <v>480</v>
      </c>
      <c r="E61" s="357" t="s">
        <v>442</v>
      </c>
      <c r="F61" s="357" t="s">
        <v>442</v>
      </c>
      <c r="G61" s="357" t="s">
        <v>447</v>
      </c>
      <c r="H61" s="357" t="s">
        <v>631</v>
      </c>
      <c r="I61" s="357" t="s">
        <v>710</v>
      </c>
      <c r="J61" s="357" t="s">
        <v>551</v>
      </c>
      <c r="K61" s="357" t="s">
        <v>551</v>
      </c>
      <c r="L61" s="357" t="s">
        <v>456</v>
      </c>
      <c r="M61" s="357" t="s">
        <v>827</v>
      </c>
      <c r="N61" s="357" t="s">
        <v>768</v>
      </c>
    </row>
    <row r="62" spans="3:14">
      <c r="C62" s="356">
        <v>83.418750000000003</v>
      </c>
      <c r="D62" s="357" t="s">
        <v>480</v>
      </c>
      <c r="E62" s="357" t="s">
        <v>444</v>
      </c>
      <c r="F62" s="357" t="s">
        <v>485</v>
      </c>
      <c r="G62" s="357" t="s">
        <v>442</v>
      </c>
      <c r="H62" s="357" t="s">
        <v>632</v>
      </c>
      <c r="I62" s="357" t="s">
        <v>711</v>
      </c>
      <c r="J62" s="357" t="s">
        <v>498</v>
      </c>
      <c r="K62" s="357" t="s">
        <v>567</v>
      </c>
      <c r="L62" s="357" t="s">
        <v>557</v>
      </c>
      <c r="M62" s="357" t="s">
        <v>567</v>
      </c>
      <c r="N62" s="357" t="s">
        <v>847</v>
      </c>
    </row>
    <row r="63" spans="3:14">
      <c r="C63" s="356">
        <v>83.418055555555554</v>
      </c>
      <c r="D63" s="357" t="s">
        <v>479</v>
      </c>
      <c r="E63" s="357" t="s">
        <v>443</v>
      </c>
      <c r="F63" s="357" t="s">
        <v>485</v>
      </c>
      <c r="G63" s="357" t="s">
        <v>479</v>
      </c>
      <c r="H63" s="357" t="s">
        <v>633</v>
      </c>
      <c r="I63" s="357" t="s">
        <v>712</v>
      </c>
      <c r="J63" s="357" t="s">
        <v>787</v>
      </c>
      <c r="K63" s="357" t="s">
        <v>586</v>
      </c>
      <c r="L63" s="357" t="s">
        <v>658</v>
      </c>
      <c r="M63" s="357" t="s">
        <v>801</v>
      </c>
      <c r="N63" s="357" t="s">
        <v>790</v>
      </c>
    </row>
    <row r="64" spans="3:14">
      <c r="C64" s="356">
        <v>83.417361111111106</v>
      </c>
      <c r="D64" s="357" t="s">
        <v>443</v>
      </c>
      <c r="E64" s="357" t="s">
        <v>443</v>
      </c>
      <c r="F64" s="357" t="s">
        <v>444</v>
      </c>
      <c r="G64" s="357" t="s">
        <v>446</v>
      </c>
      <c r="H64" s="357" t="s">
        <v>634</v>
      </c>
      <c r="I64" s="357" t="s">
        <v>713</v>
      </c>
      <c r="J64" s="357" t="s">
        <v>500</v>
      </c>
      <c r="K64" s="357" t="s">
        <v>568</v>
      </c>
      <c r="L64" s="357" t="s">
        <v>788</v>
      </c>
      <c r="M64" s="357" t="s">
        <v>806</v>
      </c>
      <c r="N64" s="357" t="s">
        <v>847</v>
      </c>
    </row>
    <row r="65" spans="3:14">
      <c r="C65" s="356">
        <v>83.37777777777778</v>
      </c>
      <c r="D65" s="357" t="s">
        <v>481</v>
      </c>
      <c r="E65" s="357" t="s">
        <v>445</v>
      </c>
      <c r="F65" s="357" t="s">
        <v>486</v>
      </c>
      <c r="G65" s="357" t="s">
        <v>510</v>
      </c>
      <c r="H65" s="357" t="s">
        <v>632</v>
      </c>
      <c r="I65" s="357" t="s">
        <v>714</v>
      </c>
      <c r="J65" s="357" t="s">
        <v>788</v>
      </c>
      <c r="K65" s="357" t="s">
        <v>806</v>
      </c>
      <c r="L65" s="357" t="s">
        <v>558</v>
      </c>
      <c r="M65" s="357" t="s">
        <v>515</v>
      </c>
      <c r="N65" s="357" t="s">
        <v>790</v>
      </c>
    </row>
    <row r="66" spans="3:14">
      <c r="C66" s="356">
        <v>83.377083333333331</v>
      </c>
      <c r="D66" s="357" t="s">
        <v>449</v>
      </c>
      <c r="E66" s="357" t="s">
        <v>538</v>
      </c>
      <c r="F66" s="357" t="s">
        <v>442</v>
      </c>
      <c r="G66" s="357" t="s">
        <v>445</v>
      </c>
      <c r="H66" s="357" t="s">
        <v>635</v>
      </c>
      <c r="I66" s="357" t="s">
        <v>715</v>
      </c>
      <c r="J66" s="357" t="s">
        <v>789</v>
      </c>
      <c r="K66" s="357" t="s">
        <v>491</v>
      </c>
      <c r="L66" s="357" t="s">
        <v>818</v>
      </c>
      <c r="M66" s="357" t="s">
        <v>456</v>
      </c>
      <c r="N66" s="357" t="s">
        <v>769</v>
      </c>
    </row>
    <row r="67" spans="3:14">
      <c r="C67" s="356">
        <v>83.376388888888883</v>
      </c>
      <c r="D67" s="357" t="s">
        <v>444</v>
      </c>
      <c r="E67" s="357" t="s">
        <v>479</v>
      </c>
      <c r="F67" s="357" t="s">
        <v>440</v>
      </c>
      <c r="G67" s="357" t="s">
        <v>518</v>
      </c>
      <c r="H67" s="357" t="s">
        <v>618</v>
      </c>
      <c r="I67" s="357" t="s">
        <v>716</v>
      </c>
      <c r="J67" s="357" t="s">
        <v>790</v>
      </c>
      <c r="K67" s="357" t="s">
        <v>812</v>
      </c>
      <c r="L67" s="357" t="s">
        <v>468</v>
      </c>
      <c r="M67" s="357" t="s">
        <v>801</v>
      </c>
      <c r="N67" s="357" t="s">
        <v>820</v>
      </c>
    </row>
    <row r="68" spans="3:14">
      <c r="C68" s="356">
        <v>83.375694444444449</v>
      </c>
      <c r="D68" s="357" t="s">
        <v>442</v>
      </c>
      <c r="E68" s="357" t="s">
        <v>442</v>
      </c>
      <c r="F68" s="357" t="s">
        <v>441</v>
      </c>
      <c r="G68" s="357" t="s">
        <v>589</v>
      </c>
      <c r="H68" s="357" t="s">
        <v>636</v>
      </c>
      <c r="I68" s="357" t="s">
        <v>717</v>
      </c>
      <c r="J68" s="357" t="s">
        <v>468</v>
      </c>
      <c r="K68" s="357" t="s">
        <v>511</v>
      </c>
      <c r="L68" s="357" t="s">
        <v>808</v>
      </c>
      <c r="M68" s="357" t="s">
        <v>828</v>
      </c>
      <c r="N68" s="357" t="s">
        <v>568</v>
      </c>
    </row>
    <row r="69" spans="3:14">
      <c r="C69" s="356">
        <v>83.336111111111109</v>
      </c>
      <c r="D69" s="357" t="s">
        <v>440</v>
      </c>
      <c r="E69" s="357" t="s">
        <v>442</v>
      </c>
      <c r="F69" s="357" t="s">
        <v>475</v>
      </c>
      <c r="G69" s="357" t="s">
        <v>516</v>
      </c>
      <c r="H69" s="357" t="s">
        <v>633</v>
      </c>
      <c r="I69" s="357" t="s">
        <v>718</v>
      </c>
      <c r="J69" s="357" t="s">
        <v>777</v>
      </c>
      <c r="K69" s="357" t="s">
        <v>510</v>
      </c>
      <c r="L69" s="357" t="s">
        <v>793</v>
      </c>
      <c r="M69" s="357" t="s">
        <v>766</v>
      </c>
      <c r="N69" s="357" t="s">
        <v>452</v>
      </c>
    </row>
    <row r="70" spans="3:14">
      <c r="C70" s="356">
        <v>83.33541666666666</v>
      </c>
      <c r="D70" s="357" t="s">
        <v>472</v>
      </c>
      <c r="E70" s="357" t="s">
        <v>485</v>
      </c>
      <c r="F70" s="357" t="s">
        <v>484</v>
      </c>
      <c r="G70" s="357" t="s">
        <v>471</v>
      </c>
      <c r="H70" s="357" t="s">
        <v>528</v>
      </c>
      <c r="I70" s="357" t="s">
        <v>719</v>
      </c>
      <c r="J70" s="357" t="s">
        <v>504</v>
      </c>
      <c r="K70" s="357" t="s">
        <v>478</v>
      </c>
      <c r="L70" s="357" t="s">
        <v>491</v>
      </c>
      <c r="M70" s="357" t="s">
        <v>797</v>
      </c>
      <c r="N70" s="357" t="s">
        <v>507</v>
      </c>
    </row>
    <row r="71" spans="3:14">
      <c r="C71" s="356">
        <v>83.334722222222226</v>
      </c>
      <c r="D71" s="357" t="s">
        <v>472</v>
      </c>
      <c r="E71" s="357" t="s">
        <v>441</v>
      </c>
      <c r="F71" s="357" t="s">
        <v>473</v>
      </c>
      <c r="G71" s="357" t="s">
        <v>564</v>
      </c>
      <c r="H71" s="357" t="s">
        <v>459</v>
      </c>
      <c r="I71" s="357" t="s">
        <v>720</v>
      </c>
      <c r="J71" s="357" t="s">
        <v>663</v>
      </c>
      <c r="K71" s="357" t="s">
        <v>539</v>
      </c>
      <c r="L71" s="357" t="s">
        <v>583</v>
      </c>
      <c r="M71" s="357" t="s">
        <v>515</v>
      </c>
      <c r="N71" s="357" t="s">
        <v>796</v>
      </c>
    </row>
    <row r="72" spans="3:14">
      <c r="C72" s="356">
        <v>83.334027777777777</v>
      </c>
      <c r="D72" s="357" t="s">
        <v>441</v>
      </c>
      <c r="E72" s="357" t="s">
        <v>485</v>
      </c>
      <c r="F72" s="357" t="s">
        <v>483</v>
      </c>
      <c r="G72" s="357" t="s">
        <v>590</v>
      </c>
      <c r="H72" s="357" t="s">
        <v>637</v>
      </c>
      <c r="I72" s="357" t="s">
        <v>721</v>
      </c>
      <c r="J72" s="357" t="s">
        <v>663</v>
      </c>
      <c r="K72" s="357" t="s">
        <v>478</v>
      </c>
      <c r="L72" s="357" t="s">
        <v>589</v>
      </c>
      <c r="M72" s="357" t="s">
        <v>565</v>
      </c>
      <c r="N72" s="357" t="s">
        <v>559</v>
      </c>
    </row>
    <row r="73" spans="3:14">
      <c r="C73" s="356">
        <v>83.294444444444437</v>
      </c>
      <c r="D73" s="357" t="s">
        <v>441</v>
      </c>
      <c r="E73" s="357" t="s">
        <v>480</v>
      </c>
      <c r="F73" s="357" t="s">
        <v>544</v>
      </c>
      <c r="G73" s="357" t="s">
        <v>546</v>
      </c>
      <c r="H73" s="357" t="s">
        <v>638</v>
      </c>
      <c r="I73" s="357" t="s">
        <v>692</v>
      </c>
      <c r="J73" s="357" t="s">
        <v>454</v>
      </c>
      <c r="K73" s="357" t="s">
        <v>540</v>
      </c>
      <c r="L73" s="357" t="s">
        <v>538</v>
      </c>
      <c r="M73" s="357" t="s">
        <v>486</v>
      </c>
      <c r="N73" s="357" t="s">
        <v>796</v>
      </c>
    </row>
    <row r="74" spans="3:14">
      <c r="C74" s="356">
        <v>83.293750000000003</v>
      </c>
      <c r="D74" s="357" t="s">
        <v>440</v>
      </c>
      <c r="E74" s="357" t="s">
        <v>443</v>
      </c>
      <c r="F74" s="357" t="s">
        <v>483</v>
      </c>
      <c r="G74" s="357" t="s">
        <v>478</v>
      </c>
      <c r="H74" s="357" t="s">
        <v>639</v>
      </c>
      <c r="I74" s="357" t="s">
        <v>675</v>
      </c>
      <c r="J74" s="357" t="s">
        <v>785</v>
      </c>
      <c r="K74" s="357" t="s">
        <v>447</v>
      </c>
      <c r="L74" s="357" t="s">
        <v>508</v>
      </c>
      <c r="M74" s="357" t="s">
        <v>559</v>
      </c>
      <c r="N74" s="357" t="s">
        <v>559</v>
      </c>
    </row>
    <row r="75" spans="3:14">
      <c r="C75" s="356">
        <v>83.293055555555554</v>
      </c>
      <c r="D75" s="357" t="s">
        <v>476</v>
      </c>
      <c r="E75" s="357" t="s">
        <v>440</v>
      </c>
      <c r="F75" s="357" t="s">
        <v>483</v>
      </c>
      <c r="G75" s="357" t="s">
        <v>543</v>
      </c>
      <c r="H75" s="357" t="s">
        <v>640</v>
      </c>
      <c r="I75" s="357" t="s">
        <v>722</v>
      </c>
      <c r="J75" s="357" t="s">
        <v>791</v>
      </c>
      <c r="K75" s="357" t="s">
        <v>565</v>
      </c>
      <c r="L75" s="357" t="s">
        <v>548</v>
      </c>
      <c r="M75" s="357" t="s">
        <v>813</v>
      </c>
      <c r="N75" s="357" t="s">
        <v>559</v>
      </c>
    </row>
    <row r="76" spans="3:14">
      <c r="C76" s="356">
        <v>83.292361111111106</v>
      </c>
      <c r="D76" s="357" t="s">
        <v>474</v>
      </c>
      <c r="E76" s="357" t="s">
        <v>472</v>
      </c>
      <c r="F76" s="357" t="s">
        <v>546</v>
      </c>
      <c r="G76" s="357" t="s">
        <v>473</v>
      </c>
      <c r="H76" s="357" t="s">
        <v>577</v>
      </c>
      <c r="I76" s="357" t="s">
        <v>723</v>
      </c>
      <c r="J76" s="357" t="s">
        <v>792</v>
      </c>
      <c r="K76" s="357" t="s">
        <v>515</v>
      </c>
      <c r="L76" s="357" t="s">
        <v>810</v>
      </c>
      <c r="M76" s="357" t="s">
        <v>566</v>
      </c>
      <c r="N76" s="357" t="s">
        <v>796</v>
      </c>
    </row>
    <row r="77" spans="3:14">
      <c r="C77" s="356">
        <v>83.25277777777778</v>
      </c>
      <c r="D77" s="357" t="s">
        <v>475</v>
      </c>
      <c r="E77" s="357" t="s">
        <v>484</v>
      </c>
      <c r="F77" s="357" t="s">
        <v>560</v>
      </c>
      <c r="G77" s="357" t="s">
        <v>563</v>
      </c>
      <c r="H77" s="357" t="s">
        <v>641</v>
      </c>
      <c r="I77" s="357" t="s">
        <v>724</v>
      </c>
      <c r="J77" s="357" t="s">
        <v>769</v>
      </c>
      <c r="K77" s="357" t="s">
        <v>486</v>
      </c>
      <c r="L77" s="357" t="s">
        <v>547</v>
      </c>
      <c r="M77" s="357" t="s">
        <v>478</v>
      </c>
      <c r="N77" s="357" t="s">
        <v>763</v>
      </c>
    </row>
    <row r="78" spans="3:14">
      <c r="C78" s="356">
        <v>83.252083333333331</v>
      </c>
      <c r="D78" s="357" t="s">
        <v>482</v>
      </c>
      <c r="E78" s="357" t="s">
        <v>476</v>
      </c>
      <c r="F78" s="357" t="s">
        <v>561</v>
      </c>
      <c r="G78" s="357" t="s">
        <v>580</v>
      </c>
      <c r="H78" s="357" t="s">
        <v>641</v>
      </c>
      <c r="I78" s="357" t="s">
        <v>725</v>
      </c>
      <c r="J78" s="357" t="s">
        <v>663</v>
      </c>
      <c r="K78" s="357" t="s">
        <v>447</v>
      </c>
      <c r="L78" s="357" t="s">
        <v>537</v>
      </c>
      <c r="M78" s="357" t="s">
        <v>485</v>
      </c>
      <c r="N78" s="357" t="s">
        <v>549</v>
      </c>
    </row>
    <row r="79" spans="3:14">
      <c r="C79" s="356">
        <v>83.251388888888883</v>
      </c>
      <c r="D79" s="357" t="s">
        <v>483</v>
      </c>
      <c r="E79" s="357" t="s">
        <v>474</v>
      </c>
      <c r="F79" s="357" t="s">
        <v>562</v>
      </c>
      <c r="G79" s="357" t="s">
        <v>471</v>
      </c>
      <c r="H79" s="357" t="s">
        <v>642</v>
      </c>
      <c r="I79" s="357" t="s">
        <v>726</v>
      </c>
      <c r="J79" s="357" t="s">
        <v>454</v>
      </c>
      <c r="K79" s="357" t="s">
        <v>447</v>
      </c>
      <c r="L79" s="357" t="s">
        <v>510</v>
      </c>
      <c r="M79" s="357" t="s">
        <v>482</v>
      </c>
      <c r="N79" s="357" t="s">
        <v>762</v>
      </c>
    </row>
    <row r="80" spans="3:14">
      <c r="C80" s="356">
        <v>83.250694444444449</v>
      </c>
      <c r="D80" s="357" t="s">
        <v>474</v>
      </c>
      <c r="E80" s="357" t="s">
        <v>472</v>
      </c>
      <c r="F80" s="357" t="s">
        <v>545</v>
      </c>
      <c r="G80" s="357" t="s">
        <v>479</v>
      </c>
      <c r="H80" s="357" t="s">
        <v>635</v>
      </c>
      <c r="I80" s="357" t="s">
        <v>727</v>
      </c>
      <c r="J80" s="357" t="s">
        <v>793</v>
      </c>
      <c r="K80" s="357" t="s">
        <v>539</v>
      </c>
      <c r="L80" s="357" t="s">
        <v>510</v>
      </c>
      <c r="M80" s="357" t="s">
        <v>473</v>
      </c>
      <c r="N80" s="357" t="s">
        <v>762</v>
      </c>
    </row>
    <row r="81" spans="3:14">
      <c r="C81" s="356">
        <v>83.211111111111109</v>
      </c>
      <c r="D81" s="357" t="s">
        <v>475</v>
      </c>
      <c r="E81" s="357" t="s">
        <v>474</v>
      </c>
      <c r="F81" s="357" t="s">
        <v>542</v>
      </c>
      <c r="G81" s="357" t="s">
        <v>586</v>
      </c>
      <c r="H81" s="357" t="s">
        <v>643</v>
      </c>
      <c r="I81" s="357" t="s">
        <v>716</v>
      </c>
      <c r="J81" s="357" t="s">
        <v>769</v>
      </c>
      <c r="K81" s="357" t="s">
        <v>565</v>
      </c>
      <c r="L81" s="357" t="s">
        <v>445</v>
      </c>
      <c r="M81" s="357" t="s">
        <v>481</v>
      </c>
      <c r="N81" s="357" t="s">
        <v>797</v>
      </c>
    </row>
    <row r="82" spans="3:14">
      <c r="C82" s="356">
        <v>83.21041666666666</v>
      </c>
      <c r="D82" s="357" t="s">
        <v>473</v>
      </c>
      <c r="E82" s="357" t="s">
        <v>472</v>
      </c>
      <c r="F82" s="357" t="s">
        <v>563</v>
      </c>
      <c r="G82" s="357" t="s">
        <v>485</v>
      </c>
      <c r="H82" s="357" t="s">
        <v>627</v>
      </c>
      <c r="I82" s="357" t="s">
        <v>726</v>
      </c>
      <c r="J82" s="357" t="s">
        <v>792</v>
      </c>
      <c r="K82" s="357" t="s">
        <v>486</v>
      </c>
      <c r="L82" s="357" t="s">
        <v>510</v>
      </c>
      <c r="M82" s="357" t="s">
        <v>476</v>
      </c>
      <c r="N82" s="357" t="s">
        <v>762</v>
      </c>
    </row>
    <row r="83" spans="3:14">
      <c r="C83" s="356">
        <v>83.209722222222226</v>
      </c>
      <c r="D83" s="357" t="s">
        <v>484</v>
      </c>
      <c r="E83" s="357" t="s">
        <v>440</v>
      </c>
      <c r="F83" s="357" t="s">
        <v>561</v>
      </c>
      <c r="G83" s="357" t="s">
        <v>580</v>
      </c>
      <c r="H83" s="357" t="s">
        <v>644</v>
      </c>
      <c r="I83" s="357" t="s">
        <v>606</v>
      </c>
      <c r="J83" s="357" t="s">
        <v>454</v>
      </c>
      <c r="K83" s="357" t="s">
        <v>471</v>
      </c>
      <c r="L83" s="357" t="s">
        <v>443</v>
      </c>
      <c r="M83" s="357" t="s">
        <v>516</v>
      </c>
      <c r="N83" s="357" t="s">
        <v>762</v>
      </c>
    </row>
    <row r="84" spans="3:14">
      <c r="C84" s="356">
        <v>83.209027777777777</v>
      </c>
      <c r="D84" s="357" t="s">
        <v>473</v>
      </c>
      <c r="E84" s="357" t="s">
        <v>441</v>
      </c>
      <c r="F84" s="357" t="s">
        <v>561</v>
      </c>
      <c r="G84" s="357" t="s">
        <v>580</v>
      </c>
      <c r="H84" s="357" t="s">
        <v>645</v>
      </c>
      <c r="I84" s="357" t="s">
        <v>728</v>
      </c>
      <c r="J84" s="357" t="s">
        <v>663</v>
      </c>
      <c r="K84" s="357" t="s">
        <v>481</v>
      </c>
      <c r="L84" s="357" t="s">
        <v>480</v>
      </c>
      <c r="M84" s="357" t="s">
        <v>563</v>
      </c>
      <c r="N84" s="357" t="s">
        <v>538</v>
      </c>
    </row>
    <row r="85" spans="3:14">
      <c r="C85" s="356">
        <v>83.169444444444437</v>
      </c>
      <c r="D85" s="357" t="s">
        <v>482</v>
      </c>
      <c r="E85" s="357" t="s">
        <v>472</v>
      </c>
      <c r="F85" s="357" t="s">
        <v>564</v>
      </c>
      <c r="G85" s="357" t="s">
        <v>591</v>
      </c>
      <c r="H85" s="357" t="s">
        <v>618</v>
      </c>
      <c r="I85" s="357" t="s">
        <v>702</v>
      </c>
      <c r="J85" s="357" t="s">
        <v>768</v>
      </c>
      <c r="K85" s="357" t="s">
        <v>479</v>
      </c>
      <c r="L85" s="357" t="s">
        <v>474</v>
      </c>
      <c r="M85" s="357" t="s">
        <v>580</v>
      </c>
      <c r="N85" s="357" t="s">
        <v>811</v>
      </c>
    </row>
    <row r="86" spans="3:14">
      <c r="C86" s="356">
        <v>83.168750000000003</v>
      </c>
      <c r="D86" s="357" t="s">
        <v>440</v>
      </c>
      <c r="E86" s="357" t="s">
        <v>441</v>
      </c>
      <c r="F86" s="357" t="s">
        <v>485</v>
      </c>
      <c r="G86" s="357" t="s">
        <v>480</v>
      </c>
      <c r="H86" s="357" t="s">
        <v>646</v>
      </c>
      <c r="I86" s="357" t="s">
        <v>729</v>
      </c>
      <c r="J86" s="357" t="s">
        <v>585</v>
      </c>
      <c r="K86" s="357" t="s">
        <v>515</v>
      </c>
      <c r="L86" s="357" t="s">
        <v>442</v>
      </c>
      <c r="M86" s="357" t="s">
        <v>440</v>
      </c>
      <c r="N86" s="357" t="s">
        <v>519</v>
      </c>
    </row>
    <row r="87" spans="3:14">
      <c r="C87" s="356">
        <v>83.168055555555554</v>
      </c>
      <c r="D87" s="357" t="s">
        <v>440</v>
      </c>
      <c r="E87" s="357" t="s">
        <v>440</v>
      </c>
      <c r="F87" s="357" t="s">
        <v>477</v>
      </c>
      <c r="G87" s="357" t="s">
        <v>441</v>
      </c>
      <c r="H87" s="357" t="s">
        <v>571</v>
      </c>
      <c r="I87" s="357" t="s">
        <v>730</v>
      </c>
      <c r="J87" s="357" t="s">
        <v>493</v>
      </c>
      <c r="K87" s="357" t="s">
        <v>443</v>
      </c>
      <c r="L87" s="357" t="s">
        <v>481</v>
      </c>
      <c r="M87" s="357" t="s">
        <v>444</v>
      </c>
      <c r="N87" s="357" t="s">
        <v>582</v>
      </c>
    </row>
    <row r="88" spans="3:14">
      <c r="C88" s="356">
        <v>83.167361111111106</v>
      </c>
      <c r="D88" s="357" t="s">
        <v>481</v>
      </c>
      <c r="E88" s="357" t="s">
        <v>480</v>
      </c>
      <c r="F88" s="357" t="s">
        <v>565</v>
      </c>
      <c r="G88" s="357" t="s">
        <v>442</v>
      </c>
      <c r="H88" s="357" t="s">
        <v>621</v>
      </c>
      <c r="I88" s="357" t="s">
        <v>719</v>
      </c>
      <c r="J88" s="357" t="s">
        <v>493</v>
      </c>
      <c r="K88" s="357" t="s">
        <v>479</v>
      </c>
      <c r="L88" s="357" t="s">
        <v>515</v>
      </c>
      <c r="M88" s="357" t="s">
        <v>483</v>
      </c>
      <c r="N88" s="357" t="s">
        <v>763</v>
      </c>
    </row>
    <row r="89" spans="3:14">
      <c r="C89" s="356">
        <v>83.12777777777778</v>
      </c>
      <c r="D89" s="357" t="s">
        <v>485</v>
      </c>
      <c r="E89" s="357" t="s">
        <v>480</v>
      </c>
      <c r="F89" s="357" t="s">
        <v>446</v>
      </c>
      <c r="G89" s="357" t="s">
        <v>473</v>
      </c>
      <c r="H89" s="357" t="s">
        <v>647</v>
      </c>
      <c r="I89" s="357" t="s">
        <v>731</v>
      </c>
      <c r="J89" s="357" t="s">
        <v>794</v>
      </c>
      <c r="K89" s="357" t="s">
        <v>476</v>
      </c>
      <c r="L89" s="357" t="s">
        <v>481</v>
      </c>
      <c r="M89" s="357" t="s">
        <v>441</v>
      </c>
      <c r="N89" s="357" t="s">
        <v>813</v>
      </c>
    </row>
    <row r="90" spans="3:14">
      <c r="C90" s="356">
        <v>83.127083333333331</v>
      </c>
      <c r="D90" s="357" t="s">
        <v>486</v>
      </c>
      <c r="E90" s="357" t="s">
        <v>444</v>
      </c>
      <c r="F90" s="357" t="s">
        <v>510</v>
      </c>
      <c r="G90" s="357" t="s">
        <v>580</v>
      </c>
      <c r="H90" s="357" t="s">
        <v>648</v>
      </c>
      <c r="I90" s="357" t="s">
        <v>732</v>
      </c>
      <c r="J90" s="357" t="s">
        <v>795</v>
      </c>
      <c r="K90" s="357" t="s">
        <v>483</v>
      </c>
      <c r="L90" s="357" t="s">
        <v>510</v>
      </c>
      <c r="M90" s="357" t="s">
        <v>829</v>
      </c>
      <c r="N90" s="357" t="s">
        <v>508</v>
      </c>
    </row>
    <row r="91" spans="3:14">
      <c r="C91" s="356">
        <v>83.126388888888883</v>
      </c>
      <c r="D91" s="357" t="s">
        <v>471</v>
      </c>
      <c r="E91" s="357" t="s">
        <v>442</v>
      </c>
      <c r="F91" s="357" t="s">
        <v>566</v>
      </c>
      <c r="G91" s="357" t="s">
        <v>510</v>
      </c>
      <c r="H91" s="357" t="s">
        <v>466</v>
      </c>
      <c r="I91" s="357" t="s">
        <v>666</v>
      </c>
      <c r="J91" s="357" t="s">
        <v>588</v>
      </c>
      <c r="K91" s="357" t="s">
        <v>447</v>
      </c>
      <c r="L91" s="357" t="s">
        <v>483</v>
      </c>
      <c r="M91" s="357" t="s">
        <v>479</v>
      </c>
      <c r="N91" s="357" t="s">
        <v>470</v>
      </c>
    </row>
    <row r="92" spans="3:14">
      <c r="C92" s="356">
        <v>83.125694444444449</v>
      </c>
      <c r="D92" s="357" t="s">
        <v>487</v>
      </c>
      <c r="E92" s="357" t="s">
        <v>480</v>
      </c>
      <c r="F92" s="357" t="s">
        <v>509</v>
      </c>
      <c r="G92" s="357" t="s">
        <v>443</v>
      </c>
      <c r="H92" s="357" t="s">
        <v>467</v>
      </c>
      <c r="I92" s="357" t="s">
        <v>733</v>
      </c>
      <c r="J92" s="357" t="s">
        <v>507</v>
      </c>
      <c r="K92" s="357" t="s">
        <v>482</v>
      </c>
      <c r="L92" s="357" t="s">
        <v>445</v>
      </c>
      <c r="M92" s="357" t="s">
        <v>830</v>
      </c>
      <c r="N92" s="357" t="s">
        <v>509</v>
      </c>
    </row>
    <row r="93" spans="3:14">
      <c r="C93" s="356">
        <v>83.086111111111109</v>
      </c>
      <c r="D93" s="357" t="s">
        <v>488</v>
      </c>
      <c r="E93" s="357" t="s">
        <v>445</v>
      </c>
      <c r="F93" s="357" t="s">
        <v>567</v>
      </c>
      <c r="G93" s="357" t="s">
        <v>481</v>
      </c>
      <c r="H93" s="357" t="s">
        <v>466</v>
      </c>
      <c r="I93" s="357" t="s">
        <v>734</v>
      </c>
      <c r="J93" s="357" t="s">
        <v>763</v>
      </c>
      <c r="K93" s="357" t="s">
        <v>475</v>
      </c>
      <c r="L93" s="357" t="s">
        <v>477</v>
      </c>
      <c r="M93" s="357" t="s">
        <v>504</v>
      </c>
      <c r="N93" s="357" t="s">
        <v>511</v>
      </c>
    </row>
    <row r="94" spans="3:14">
      <c r="C94" s="356">
        <v>83.08541666666666</v>
      </c>
      <c r="D94" s="357" t="s">
        <v>489</v>
      </c>
      <c r="E94" s="357" t="s">
        <v>443</v>
      </c>
      <c r="F94" s="357" t="s">
        <v>568</v>
      </c>
      <c r="G94" s="357" t="s">
        <v>474</v>
      </c>
      <c r="H94" s="357" t="s">
        <v>456</v>
      </c>
      <c r="I94" s="357" t="s">
        <v>576</v>
      </c>
      <c r="J94" s="357" t="s">
        <v>796</v>
      </c>
      <c r="K94" s="357" t="s">
        <v>485</v>
      </c>
      <c r="L94" s="357" t="s">
        <v>477</v>
      </c>
      <c r="M94" s="357" t="s">
        <v>471</v>
      </c>
      <c r="N94" s="357" t="s">
        <v>512</v>
      </c>
    </row>
    <row r="95" spans="3:14">
      <c r="C95" s="356">
        <v>83.084722222222226</v>
      </c>
      <c r="D95" s="357" t="s">
        <v>490</v>
      </c>
      <c r="E95" s="357" t="s">
        <v>471</v>
      </c>
      <c r="F95" s="357" t="s">
        <v>569</v>
      </c>
      <c r="G95" s="357" t="s">
        <v>445</v>
      </c>
      <c r="H95" s="357" t="s">
        <v>457</v>
      </c>
      <c r="I95" s="357" t="s">
        <v>632</v>
      </c>
      <c r="J95" s="357" t="s">
        <v>491</v>
      </c>
      <c r="K95" s="357" t="s">
        <v>476</v>
      </c>
      <c r="L95" s="357" t="s">
        <v>446</v>
      </c>
      <c r="M95" s="357" t="s">
        <v>477</v>
      </c>
      <c r="N95" s="357" t="s">
        <v>764</v>
      </c>
    </row>
    <row r="96" spans="3:14">
      <c r="C96" s="356">
        <v>83.084027777777777</v>
      </c>
      <c r="D96" s="357" t="s">
        <v>491</v>
      </c>
      <c r="E96" s="357" t="s">
        <v>481</v>
      </c>
      <c r="F96" s="357" t="s">
        <v>497</v>
      </c>
      <c r="G96" s="357" t="s">
        <v>589</v>
      </c>
      <c r="H96" s="357" t="s">
        <v>552</v>
      </c>
      <c r="I96" s="357" t="s">
        <v>735</v>
      </c>
      <c r="J96" s="357" t="s">
        <v>797</v>
      </c>
      <c r="K96" s="357" t="s">
        <v>544</v>
      </c>
      <c r="L96" s="357" t="s">
        <v>809</v>
      </c>
      <c r="M96" s="357" t="s">
        <v>518</v>
      </c>
      <c r="N96" s="357" t="s">
        <v>764</v>
      </c>
    </row>
    <row r="97" spans="3:14">
      <c r="C97" s="356">
        <v>83.044444444444437</v>
      </c>
      <c r="D97" s="357" t="s">
        <v>492</v>
      </c>
      <c r="E97" s="357" t="s">
        <v>471</v>
      </c>
      <c r="F97" s="357" t="s">
        <v>453</v>
      </c>
      <c r="G97" s="357" t="s">
        <v>559</v>
      </c>
      <c r="H97" s="357" t="s">
        <v>649</v>
      </c>
      <c r="I97" s="357" t="s">
        <v>736</v>
      </c>
      <c r="J97" s="357" t="s">
        <v>492</v>
      </c>
      <c r="K97" s="357" t="s">
        <v>565</v>
      </c>
      <c r="L97" s="357" t="s">
        <v>812</v>
      </c>
      <c r="M97" s="357" t="s">
        <v>515</v>
      </c>
      <c r="N97" s="357" t="s">
        <v>804</v>
      </c>
    </row>
    <row r="98" spans="3:14">
      <c r="C98" s="356">
        <v>83.043750000000003</v>
      </c>
      <c r="D98" s="357" t="s">
        <v>493</v>
      </c>
      <c r="E98" s="357" t="s">
        <v>539</v>
      </c>
      <c r="F98" s="357" t="s">
        <v>570</v>
      </c>
      <c r="G98" s="357" t="s">
        <v>504</v>
      </c>
      <c r="H98" s="357" t="s">
        <v>648</v>
      </c>
      <c r="I98" s="357" t="s">
        <v>737</v>
      </c>
      <c r="J98" s="357" t="s">
        <v>568</v>
      </c>
      <c r="K98" s="357" t="s">
        <v>510</v>
      </c>
      <c r="L98" s="357" t="s">
        <v>492</v>
      </c>
      <c r="M98" s="357" t="s">
        <v>474</v>
      </c>
      <c r="N98" s="357" t="s">
        <v>820</v>
      </c>
    </row>
    <row r="99" spans="3:14">
      <c r="C99" s="356">
        <v>83.043055555555554</v>
      </c>
      <c r="D99" s="357" t="s">
        <v>494</v>
      </c>
      <c r="E99" s="357" t="s">
        <v>510</v>
      </c>
      <c r="F99" s="357" t="s">
        <v>571</v>
      </c>
      <c r="G99" s="357" t="s">
        <v>492</v>
      </c>
      <c r="H99" s="357" t="s">
        <v>650</v>
      </c>
      <c r="I99" s="357" t="s">
        <v>738</v>
      </c>
      <c r="J99" s="357" t="s">
        <v>765</v>
      </c>
      <c r="K99" s="357" t="s">
        <v>566</v>
      </c>
      <c r="L99" s="357" t="s">
        <v>803</v>
      </c>
      <c r="M99" s="357" t="s">
        <v>441</v>
      </c>
      <c r="N99" s="357" t="s">
        <v>663</v>
      </c>
    </row>
    <row r="100" spans="3:14">
      <c r="C100" s="356">
        <v>83.042361111111106</v>
      </c>
      <c r="D100" s="357" t="s">
        <v>455</v>
      </c>
      <c r="E100" s="357" t="s">
        <v>481</v>
      </c>
      <c r="F100" s="357" t="s">
        <v>553</v>
      </c>
      <c r="G100" s="357" t="s">
        <v>539</v>
      </c>
      <c r="H100" s="357" t="s">
        <v>651</v>
      </c>
      <c r="I100" s="357" t="s">
        <v>739</v>
      </c>
      <c r="J100" s="357" t="s">
        <v>568</v>
      </c>
      <c r="K100" s="357" t="s">
        <v>810</v>
      </c>
      <c r="L100" s="357" t="s">
        <v>805</v>
      </c>
      <c r="M100" s="357" t="s">
        <v>471</v>
      </c>
      <c r="N100" s="357" t="s">
        <v>815</v>
      </c>
    </row>
    <row r="101" spans="3:14">
      <c r="C101" s="356">
        <v>83.00277777777778</v>
      </c>
      <c r="D101" s="357" t="s">
        <v>495</v>
      </c>
      <c r="E101" s="357" t="s">
        <v>540</v>
      </c>
      <c r="F101" s="357" t="s">
        <v>572</v>
      </c>
      <c r="G101" s="357" t="s">
        <v>489</v>
      </c>
      <c r="H101" s="357" t="s">
        <v>652</v>
      </c>
      <c r="I101" s="357" t="s">
        <v>740</v>
      </c>
      <c r="J101" s="357" t="s">
        <v>663</v>
      </c>
      <c r="K101" s="357" t="s">
        <v>592</v>
      </c>
      <c r="L101" s="357" t="s">
        <v>769</v>
      </c>
      <c r="M101" s="357" t="s">
        <v>479</v>
      </c>
      <c r="N101" s="357" t="s">
        <v>818</v>
      </c>
    </row>
    <row r="102" spans="3:14">
      <c r="C102" s="356">
        <v>83.002083333333331</v>
      </c>
      <c r="D102" s="357" t="s">
        <v>496</v>
      </c>
      <c r="E102" s="357" t="s">
        <v>470</v>
      </c>
      <c r="F102" s="357" t="s">
        <v>573</v>
      </c>
      <c r="G102" s="357" t="s">
        <v>443</v>
      </c>
      <c r="H102" s="357" t="s">
        <v>643</v>
      </c>
      <c r="I102" s="357" t="s">
        <v>741</v>
      </c>
      <c r="J102" s="357" t="s">
        <v>520</v>
      </c>
      <c r="K102" s="357" t="s">
        <v>813</v>
      </c>
      <c r="L102" s="357" t="s">
        <v>815</v>
      </c>
      <c r="M102" s="357" t="s">
        <v>794</v>
      </c>
      <c r="N102" s="357" t="s">
        <v>498</v>
      </c>
    </row>
    <row r="103" spans="3:14">
      <c r="C103" s="356">
        <v>83.001388888888883</v>
      </c>
      <c r="D103" s="357" t="s">
        <v>497</v>
      </c>
      <c r="E103" s="357" t="s">
        <v>446</v>
      </c>
      <c r="F103" s="357" t="s">
        <v>531</v>
      </c>
      <c r="G103" s="357" t="s">
        <v>517</v>
      </c>
      <c r="H103" s="357" t="s">
        <v>644</v>
      </c>
      <c r="I103" s="357" t="s">
        <v>742</v>
      </c>
      <c r="J103" s="357" t="s">
        <v>569</v>
      </c>
      <c r="K103" s="357" t="s">
        <v>584</v>
      </c>
      <c r="L103" s="357" t="s">
        <v>494</v>
      </c>
      <c r="M103" s="357" t="s">
        <v>831</v>
      </c>
      <c r="N103" s="357" t="s">
        <v>818</v>
      </c>
    </row>
    <row r="104" spans="3:14">
      <c r="C104" s="356">
        <v>83.000694444444449</v>
      </c>
      <c r="D104" s="357" t="s">
        <v>498</v>
      </c>
      <c r="E104" s="357" t="s">
        <v>486</v>
      </c>
      <c r="F104" s="357" t="s">
        <v>574</v>
      </c>
      <c r="G104" s="357" t="s">
        <v>583</v>
      </c>
      <c r="H104" s="357" t="s">
        <v>628</v>
      </c>
      <c r="I104" s="357" t="s">
        <v>743</v>
      </c>
      <c r="J104" s="357" t="s">
        <v>798</v>
      </c>
      <c r="K104" s="357" t="s">
        <v>796</v>
      </c>
      <c r="L104" s="357" t="s">
        <v>534</v>
      </c>
      <c r="M104" s="357" t="s">
        <v>565</v>
      </c>
      <c r="N104" s="357" t="s">
        <v>852</v>
      </c>
    </row>
    <row r="105" spans="3:14">
      <c r="C105" s="356">
        <v>82.961111111111109</v>
      </c>
      <c r="D105" s="357" t="s">
        <v>499</v>
      </c>
      <c r="E105" s="357" t="s">
        <v>480</v>
      </c>
      <c r="F105" s="357" t="s">
        <v>575</v>
      </c>
      <c r="G105" s="357" t="s">
        <v>560</v>
      </c>
      <c r="H105" s="357" t="s">
        <v>617</v>
      </c>
      <c r="I105" s="357" t="s">
        <v>744</v>
      </c>
      <c r="J105" s="357" t="s">
        <v>798</v>
      </c>
      <c r="K105" s="357" t="s">
        <v>763</v>
      </c>
      <c r="L105" s="357" t="s">
        <v>496</v>
      </c>
      <c r="M105" s="357" t="s">
        <v>546</v>
      </c>
      <c r="N105" s="357" t="s">
        <v>657</v>
      </c>
    </row>
    <row r="106" spans="3:14">
      <c r="C106" s="356">
        <v>82.96041666666666</v>
      </c>
      <c r="D106" s="357" t="s">
        <v>500</v>
      </c>
      <c r="E106" s="357" t="s">
        <v>443</v>
      </c>
      <c r="F106" s="357" t="s">
        <v>576</v>
      </c>
      <c r="G106" s="357" t="s">
        <v>463</v>
      </c>
      <c r="H106" s="357" t="s">
        <v>653</v>
      </c>
      <c r="I106" s="357" t="s">
        <v>745</v>
      </c>
      <c r="J106" s="357" t="s">
        <v>502</v>
      </c>
      <c r="K106" s="357" t="s">
        <v>469</v>
      </c>
      <c r="L106" s="357" t="s">
        <v>597</v>
      </c>
      <c r="M106" s="357" t="s">
        <v>770</v>
      </c>
      <c r="N106" s="357" t="s">
        <v>853</v>
      </c>
    </row>
    <row r="107" spans="3:14">
      <c r="C107" s="356">
        <v>82.959722222222226</v>
      </c>
      <c r="D107" s="357" t="s">
        <v>501</v>
      </c>
      <c r="E107" s="357" t="s">
        <v>477</v>
      </c>
      <c r="F107" s="357" t="s">
        <v>577</v>
      </c>
      <c r="G107" s="357" t="s">
        <v>568</v>
      </c>
      <c r="H107" s="357" t="s">
        <v>627</v>
      </c>
      <c r="I107" s="357" t="s">
        <v>746</v>
      </c>
      <c r="J107" s="357" t="s">
        <v>503</v>
      </c>
      <c r="K107" s="357" t="s">
        <v>583</v>
      </c>
      <c r="L107" s="357" t="s">
        <v>457</v>
      </c>
      <c r="M107" s="357" t="s">
        <v>584</v>
      </c>
      <c r="N107" s="357" t="s">
        <v>853</v>
      </c>
    </row>
    <row r="108" spans="3:14">
      <c r="C108" s="356">
        <v>82.959027777777777</v>
      </c>
      <c r="D108" s="357" t="s">
        <v>502</v>
      </c>
      <c r="E108" s="357" t="s">
        <v>480</v>
      </c>
      <c r="F108" s="357" t="s">
        <v>578</v>
      </c>
      <c r="G108" s="357" t="s">
        <v>592</v>
      </c>
      <c r="H108" s="357" t="s">
        <v>654</v>
      </c>
      <c r="I108" s="357" t="s">
        <v>702</v>
      </c>
      <c r="J108" s="357" t="s">
        <v>799</v>
      </c>
      <c r="K108" s="357" t="s">
        <v>469</v>
      </c>
      <c r="L108" s="357" t="s">
        <v>520</v>
      </c>
      <c r="M108" s="357" t="s">
        <v>492</v>
      </c>
      <c r="N108" s="357" t="s">
        <v>788</v>
      </c>
    </row>
    <row r="109" spans="3:14">
      <c r="C109" s="356">
        <v>82.919444444444437</v>
      </c>
      <c r="D109" s="357" t="s">
        <v>503</v>
      </c>
      <c r="E109" s="357" t="s">
        <v>541</v>
      </c>
      <c r="F109" s="357" t="s">
        <v>541</v>
      </c>
      <c r="G109" s="357" t="s">
        <v>541</v>
      </c>
      <c r="H109" s="357" t="s">
        <v>619</v>
      </c>
      <c r="I109" s="357" t="s">
        <v>747</v>
      </c>
      <c r="J109" s="357" t="s">
        <v>799</v>
      </c>
      <c r="K109" s="357" t="s">
        <v>813</v>
      </c>
      <c r="L109" s="357" t="s">
        <v>784</v>
      </c>
      <c r="M109" s="357" t="s">
        <v>563</v>
      </c>
      <c r="N109" s="357" t="s">
        <v>854</v>
      </c>
    </row>
    <row r="110" spans="3:14">
      <c r="C110" s="356">
        <v>82.918750000000003</v>
      </c>
      <c r="D110" s="357" t="s">
        <v>504</v>
      </c>
      <c r="E110" s="357" t="s">
        <v>541</v>
      </c>
      <c r="F110" s="357" t="s">
        <v>541</v>
      </c>
      <c r="G110" s="357" t="s">
        <v>541</v>
      </c>
      <c r="H110" s="357" t="s">
        <v>647</v>
      </c>
      <c r="I110" s="357" t="s">
        <v>748</v>
      </c>
      <c r="J110" s="357" t="s">
        <v>793</v>
      </c>
      <c r="K110" s="357" t="s">
        <v>491</v>
      </c>
      <c r="L110" s="357" t="s">
        <v>819</v>
      </c>
      <c r="M110" s="357" t="s">
        <v>472</v>
      </c>
      <c r="N110" s="357" t="s">
        <v>522</v>
      </c>
    </row>
    <row r="111" spans="3:14">
      <c r="C111" s="356">
        <v>82.918055555555554</v>
      </c>
      <c r="D111" s="357" t="s">
        <v>505</v>
      </c>
      <c r="E111" s="357" t="s">
        <v>541</v>
      </c>
      <c r="F111" s="357" t="s">
        <v>541</v>
      </c>
      <c r="G111" s="357" t="s">
        <v>541</v>
      </c>
      <c r="H111" s="357" t="s">
        <v>655</v>
      </c>
      <c r="I111" s="357" t="s">
        <v>749</v>
      </c>
      <c r="J111" s="357" t="s">
        <v>522</v>
      </c>
      <c r="K111" s="357" t="s">
        <v>519</v>
      </c>
      <c r="L111" s="357" t="s">
        <v>522</v>
      </c>
      <c r="M111" s="357" t="s">
        <v>832</v>
      </c>
      <c r="N111" s="357" t="s">
        <v>620</v>
      </c>
    </row>
    <row r="112" spans="3:14">
      <c r="C112" s="356">
        <v>82.917361111111106</v>
      </c>
      <c r="D112" s="357" t="s">
        <v>506</v>
      </c>
      <c r="E112" s="357" t="s">
        <v>541</v>
      </c>
      <c r="F112" s="357" t="s">
        <v>541</v>
      </c>
      <c r="G112" s="357" t="s">
        <v>541</v>
      </c>
      <c r="H112" s="357" t="s">
        <v>656</v>
      </c>
      <c r="I112" s="357" t="s">
        <v>749</v>
      </c>
      <c r="J112" s="357" t="s">
        <v>800</v>
      </c>
      <c r="K112" s="357" t="s">
        <v>588</v>
      </c>
      <c r="L112" s="357" t="s">
        <v>790</v>
      </c>
      <c r="M112" s="357" t="s">
        <v>833</v>
      </c>
      <c r="N112" s="357" t="s">
        <v>816</v>
      </c>
    </row>
    <row r="113" spans="3:14">
      <c r="C113" s="356">
        <v>82.87777777777778</v>
      </c>
      <c r="D113" s="357" t="s">
        <v>450</v>
      </c>
      <c r="E113" s="357" t="s">
        <v>541</v>
      </c>
      <c r="F113" s="357" t="s">
        <v>541</v>
      </c>
      <c r="G113" s="357" t="s">
        <v>541</v>
      </c>
      <c r="H113" s="357" t="s">
        <v>570</v>
      </c>
      <c r="I113" s="357" t="s">
        <v>667</v>
      </c>
      <c r="J113" s="357" t="s">
        <v>504</v>
      </c>
      <c r="K113" s="357" t="s">
        <v>548</v>
      </c>
      <c r="L113" s="357" t="s">
        <v>499</v>
      </c>
      <c r="M113" s="357" t="s">
        <v>834</v>
      </c>
      <c r="N113" s="357" t="s">
        <v>855</v>
      </c>
    </row>
    <row r="114" spans="3:14">
      <c r="C114" s="356">
        <v>82.877083333333331</v>
      </c>
      <c r="D114" s="357" t="s">
        <v>507</v>
      </c>
      <c r="E114" s="357" t="s">
        <v>541</v>
      </c>
      <c r="F114" s="357" t="s">
        <v>541</v>
      </c>
      <c r="G114" s="357" t="s">
        <v>541</v>
      </c>
      <c r="H114" s="357" t="s">
        <v>657</v>
      </c>
      <c r="I114" s="357" t="s">
        <v>750</v>
      </c>
      <c r="J114" s="357" t="s">
        <v>506</v>
      </c>
      <c r="K114" s="357" t="s">
        <v>537</v>
      </c>
      <c r="L114" s="357" t="s">
        <v>588</v>
      </c>
      <c r="M114" s="357" t="s">
        <v>561</v>
      </c>
      <c r="N114" s="357" t="s">
        <v>800</v>
      </c>
    </row>
    <row r="115" spans="3:14">
      <c r="C115" s="356">
        <v>82.876388888888883</v>
      </c>
      <c r="D115" s="357" t="s">
        <v>508</v>
      </c>
      <c r="E115" s="357" t="s">
        <v>541</v>
      </c>
      <c r="F115" s="357" t="s">
        <v>541</v>
      </c>
      <c r="G115" s="357" t="s">
        <v>541</v>
      </c>
      <c r="H115" s="357" t="s">
        <v>525</v>
      </c>
      <c r="I115" s="357" t="s">
        <v>751</v>
      </c>
      <c r="J115" s="357" t="s">
        <v>587</v>
      </c>
      <c r="K115" s="357" t="s">
        <v>513</v>
      </c>
      <c r="L115" s="357" t="s">
        <v>507</v>
      </c>
      <c r="M115" s="357" t="s">
        <v>539</v>
      </c>
      <c r="N115" s="357" t="s">
        <v>782</v>
      </c>
    </row>
    <row r="116" spans="3:14">
      <c r="C116" s="356">
        <v>82.875694444444449</v>
      </c>
      <c r="D116" s="357" t="s">
        <v>509</v>
      </c>
      <c r="E116" s="357" t="s">
        <v>541</v>
      </c>
      <c r="F116" s="357" t="s">
        <v>541</v>
      </c>
      <c r="G116" s="357" t="s">
        <v>541</v>
      </c>
      <c r="H116" s="357" t="s">
        <v>658</v>
      </c>
      <c r="I116" s="357" t="s">
        <v>752</v>
      </c>
      <c r="J116" s="357" t="s">
        <v>663</v>
      </c>
      <c r="K116" s="357" t="s">
        <v>513</v>
      </c>
      <c r="L116" s="357" t="s">
        <v>806</v>
      </c>
      <c r="M116" s="357" t="s">
        <v>566</v>
      </c>
      <c r="N116" s="357" t="s">
        <v>791</v>
      </c>
    </row>
    <row r="117" spans="3:14">
      <c r="C117" s="356">
        <v>82.836111111111109</v>
      </c>
      <c r="D117" s="357" t="s">
        <v>510</v>
      </c>
      <c r="E117" s="357" t="s">
        <v>541</v>
      </c>
      <c r="F117" s="357" t="s">
        <v>541</v>
      </c>
      <c r="G117" s="357" t="s">
        <v>541</v>
      </c>
      <c r="H117" s="357" t="s">
        <v>657</v>
      </c>
      <c r="I117" s="357" t="s">
        <v>734</v>
      </c>
      <c r="J117" s="357" t="s">
        <v>567</v>
      </c>
      <c r="K117" s="357" t="s">
        <v>448</v>
      </c>
      <c r="L117" s="357" t="s">
        <v>549</v>
      </c>
      <c r="M117" s="357" t="s">
        <v>835</v>
      </c>
      <c r="N117" s="357" t="s">
        <v>768</v>
      </c>
    </row>
    <row r="118" spans="3:14">
      <c r="C118" s="356">
        <v>82.83541666666666</v>
      </c>
      <c r="D118" s="357" t="s">
        <v>509</v>
      </c>
      <c r="E118" s="357" t="s">
        <v>541</v>
      </c>
      <c r="F118" s="357" t="s">
        <v>541</v>
      </c>
      <c r="G118" s="357" t="s">
        <v>541</v>
      </c>
      <c r="H118" s="357" t="s">
        <v>525</v>
      </c>
      <c r="I118" s="357" t="s">
        <v>753</v>
      </c>
      <c r="J118" s="357" t="s">
        <v>587</v>
      </c>
      <c r="K118" s="357" t="s">
        <v>488</v>
      </c>
      <c r="L118" s="357" t="s">
        <v>801</v>
      </c>
      <c r="M118" s="357" t="s">
        <v>473</v>
      </c>
      <c r="N118" s="357" t="s">
        <v>770</v>
      </c>
    </row>
    <row r="119" spans="3:14">
      <c r="C119" s="356">
        <v>82.834722222222226</v>
      </c>
      <c r="D119" s="357" t="s">
        <v>451</v>
      </c>
      <c r="E119" s="357" t="s">
        <v>541</v>
      </c>
      <c r="F119" s="357" t="s">
        <v>541</v>
      </c>
      <c r="G119" s="357" t="s">
        <v>541</v>
      </c>
      <c r="H119" s="357" t="s">
        <v>499</v>
      </c>
      <c r="I119" s="357" t="s">
        <v>698</v>
      </c>
      <c r="J119" s="357" t="s">
        <v>567</v>
      </c>
      <c r="K119" s="357" t="s">
        <v>813</v>
      </c>
      <c r="L119" s="357" t="s">
        <v>792</v>
      </c>
      <c r="M119" s="357" t="s">
        <v>836</v>
      </c>
      <c r="N119" s="357" t="s">
        <v>770</v>
      </c>
    </row>
    <row r="120" spans="3:14">
      <c r="C120" s="356">
        <v>82.834027777777777</v>
      </c>
      <c r="D120" s="357" t="s">
        <v>511</v>
      </c>
      <c r="E120" s="357" t="s">
        <v>541</v>
      </c>
      <c r="F120" s="357" t="s">
        <v>541</v>
      </c>
      <c r="G120" s="357" t="s">
        <v>541</v>
      </c>
      <c r="H120" s="357" t="s">
        <v>495</v>
      </c>
      <c r="I120" s="357" t="s">
        <v>754</v>
      </c>
      <c r="J120" s="357" t="s">
        <v>588</v>
      </c>
      <c r="K120" s="357" t="s">
        <v>488</v>
      </c>
      <c r="L120" s="357" t="s">
        <v>767</v>
      </c>
      <c r="M120" s="357" t="s">
        <v>589</v>
      </c>
      <c r="N120" s="357" t="s">
        <v>468</v>
      </c>
    </row>
    <row r="121" spans="3:14">
      <c r="C121" s="356">
        <v>82.794444444444437</v>
      </c>
      <c r="D121" s="357" t="s">
        <v>490</v>
      </c>
      <c r="E121" s="357" t="s">
        <v>541</v>
      </c>
      <c r="F121" s="357" t="s">
        <v>541</v>
      </c>
      <c r="G121" s="357" t="s">
        <v>541</v>
      </c>
      <c r="H121" s="357" t="s">
        <v>552</v>
      </c>
      <c r="I121" s="357" t="s">
        <v>755</v>
      </c>
      <c r="J121" s="357" t="s">
        <v>801</v>
      </c>
      <c r="K121" s="357" t="s">
        <v>507</v>
      </c>
      <c r="L121" s="357" t="s">
        <v>801</v>
      </c>
      <c r="M121" s="357" t="s">
        <v>837</v>
      </c>
      <c r="N121" s="357" t="s">
        <v>769</v>
      </c>
    </row>
    <row r="122" spans="3:14">
      <c r="C122" s="356">
        <v>82.793750000000003</v>
      </c>
      <c r="D122" s="357" t="s">
        <v>512</v>
      </c>
      <c r="E122" s="357" t="s">
        <v>541</v>
      </c>
      <c r="F122" s="357" t="s">
        <v>541</v>
      </c>
      <c r="G122" s="357" t="s">
        <v>541</v>
      </c>
      <c r="H122" s="357" t="s">
        <v>659</v>
      </c>
      <c r="I122" s="357" t="s">
        <v>667</v>
      </c>
      <c r="J122" s="357" t="s">
        <v>568</v>
      </c>
      <c r="K122" s="357" t="s">
        <v>450</v>
      </c>
      <c r="L122" s="357" t="s">
        <v>587</v>
      </c>
      <c r="M122" s="357" t="s">
        <v>838</v>
      </c>
      <c r="N122" s="357" t="s">
        <v>795</v>
      </c>
    </row>
    <row r="123" spans="3:14">
      <c r="C123" s="356">
        <v>82.793055555555554</v>
      </c>
      <c r="D123" s="357" t="s">
        <v>513</v>
      </c>
      <c r="E123" s="357" t="s">
        <v>541</v>
      </c>
      <c r="F123" s="357" t="s">
        <v>541</v>
      </c>
      <c r="G123" s="357" t="s">
        <v>541</v>
      </c>
      <c r="H123" s="357" t="s">
        <v>594</v>
      </c>
      <c r="I123" s="357" t="s">
        <v>756</v>
      </c>
      <c r="J123" s="357" t="s">
        <v>567</v>
      </c>
      <c r="K123" s="357" t="s">
        <v>814</v>
      </c>
      <c r="L123" s="357" t="s">
        <v>452</v>
      </c>
      <c r="M123" s="357" t="s">
        <v>522</v>
      </c>
      <c r="N123" s="357" t="s">
        <v>588</v>
      </c>
    </row>
    <row r="124" spans="3:14">
      <c r="C124" s="356">
        <v>82.792361111111106</v>
      </c>
      <c r="D124" s="357" t="s">
        <v>509</v>
      </c>
      <c r="E124" s="357" t="s">
        <v>541</v>
      </c>
      <c r="F124" s="357" t="s">
        <v>541</v>
      </c>
      <c r="G124" s="357" t="s">
        <v>541</v>
      </c>
      <c r="H124" s="357" t="s">
        <v>465</v>
      </c>
      <c r="I124" s="357" t="s">
        <v>757</v>
      </c>
      <c r="J124" s="357" t="s">
        <v>802</v>
      </c>
      <c r="K124" s="357" t="s">
        <v>808</v>
      </c>
      <c r="L124" s="357" t="s">
        <v>820</v>
      </c>
      <c r="M124" s="357" t="s">
        <v>839</v>
      </c>
      <c r="N124" s="357" t="s">
        <v>804</v>
      </c>
    </row>
    <row r="125" spans="3:14">
      <c r="C125" s="356">
        <v>82.75277777777778</v>
      </c>
      <c r="D125" s="357" t="s">
        <v>470</v>
      </c>
      <c r="E125" s="357" t="s">
        <v>541</v>
      </c>
      <c r="F125" s="357" t="s">
        <v>541</v>
      </c>
      <c r="G125" s="357" t="s">
        <v>541</v>
      </c>
      <c r="H125" s="357" t="s">
        <v>660</v>
      </c>
      <c r="I125" s="357" t="s">
        <v>668</v>
      </c>
      <c r="J125" s="357" t="s">
        <v>451</v>
      </c>
      <c r="K125" s="357" t="s">
        <v>450</v>
      </c>
      <c r="L125" s="357" t="s">
        <v>821</v>
      </c>
      <c r="M125" s="357" t="s">
        <v>840</v>
      </c>
      <c r="N125" s="357" t="s">
        <v>795</v>
      </c>
    </row>
    <row r="126" spans="3:14">
      <c r="C126" s="356">
        <v>82.752083333333331</v>
      </c>
      <c r="D126" s="357" t="s">
        <v>514</v>
      </c>
      <c r="E126" s="357" t="s">
        <v>541</v>
      </c>
      <c r="F126" s="357" t="s">
        <v>541</v>
      </c>
      <c r="G126" s="357" t="s">
        <v>541</v>
      </c>
      <c r="H126" s="357" t="s">
        <v>661</v>
      </c>
      <c r="I126" s="357" t="s">
        <v>758</v>
      </c>
      <c r="J126" s="357" t="s">
        <v>803</v>
      </c>
      <c r="K126" s="357" t="s">
        <v>763</v>
      </c>
      <c r="L126" s="357" t="s">
        <v>821</v>
      </c>
      <c r="M126" s="357" t="s">
        <v>841</v>
      </c>
      <c r="N126" s="357" t="s">
        <v>767</v>
      </c>
    </row>
    <row r="127" spans="3:14">
      <c r="C127" s="356">
        <v>82.751388888888883</v>
      </c>
      <c r="D127" s="357" t="s">
        <v>470</v>
      </c>
      <c r="E127" s="357" t="s">
        <v>541</v>
      </c>
      <c r="F127" s="357" t="s">
        <v>541</v>
      </c>
      <c r="G127" s="357" t="s">
        <v>541</v>
      </c>
      <c r="H127" s="357" t="s">
        <v>657</v>
      </c>
      <c r="I127" s="357" t="s">
        <v>575</v>
      </c>
      <c r="J127" s="357" t="s">
        <v>804</v>
      </c>
      <c r="K127" s="357" t="s">
        <v>490</v>
      </c>
      <c r="L127" s="357" t="s">
        <v>821</v>
      </c>
      <c r="M127" s="357" t="s">
        <v>842</v>
      </c>
      <c r="N127" s="357" t="s">
        <v>550</v>
      </c>
    </row>
    <row r="128" spans="3:14">
      <c r="C128" s="356">
        <v>82.750694444444449</v>
      </c>
      <c r="D128" s="357" t="s">
        <v>487</v>
      </c>
      <c r="E128" s="357" t="s">
        <v>541</v>
      </c>
      <c r="F128" s="357" t="s">
        <v>541</v>
      </c>
      <c r="G128" s="357" t="s">
        <v>541</v>
      </c>
      <c r="H128" s="357" t="s">
        <v>657</v>
      </c>
      <c r="I128" s="357" t="s">
        <v>759</v>
      </c>
      <c r="J128" s="357" t="s">
        <v>804</v>
      </c>
      <c r="K128" s="357" t="s">
        <v>538</v>
      </c>
      <c r="L128" s="357" t="s">
        <v>663</v>
      </c>
      <c r="M128" s="357" t="s">
        <v>843</v>
      </c>
      <c r="N128" s="357" t="s">
        <v>794</v>
      </c>
    </row>
    <row r="129" spans="3:14">
      <c r="C129" s="356">
        <v>82.711111111111109</v>
      </c>
      <c r="D129" s="357" t="s">
        <v>479</v>
      </c>
      <c r="E129" s="357" t="s">
        <v>541</v>
      </c>
      <c r="F129" s="357" t="s">
        <v>541</v>
      </c>
      <c r="G129" s="357" t="s">
        <v>541</v>
      </c>
      <c r="H129" s="357" t="s">
        <v>495</v>
      </c>
      <c r="I129" s="357" t="s">
        <v>760</v>
      </c>
      <c r="J129" s="357" t="s">
        <v>805</v>
      </c>
      <c r="K129" s="357" t="s">
        <v>588</v>
      </c>
      <c r="L129" s="357" t="s">
        <v>663</v>
      </c>
      <c r="M129" s="357" t="s">
        <v>844</v>
      </c>
      <c r="N129" s="357" t="s">
        <v>795</v>
      </c>
    </row>
    <row r="130" spans="3:14">
      <c r="C130" s="356">
        <v>82.71041666666666</v>
      </c>
      <c r="D130" s="357" t="s">
        <v>445</v>
      </c>
      <c r="E130" s="357" t="s">
        <v>541</v>
      </c>
      <c r="F130" s="357" t="s">
        <v>541</v>
      </c>
      <c r="G130" s="357" t="s">
        <v>541</v>
      </c>
      <c r="H130" s="357" t="s">
        <v>551</v>
      </c>
      <c r="I130" s="357" t="s">
        <v>625</v>
      </c>
      <c r="J130" s="357" t="s">
        <v>588</v>
      </c>
      <c r="K130" s="357" t="s">
        <v>568</v>
      </c>
      <c r="L130" s="357" t="s">
        <v>793</v>
      </c>
      <c r="M130" s="357" t="s">
        <v>740</v>
      </c>
      <c r="N130" s="357" t="s">
        <v>795</v>
      </c>
    </row>
    <row r="131" spans="3:14">
      <c r="C131" s="356">
        <v>82.709722222222226</v>
      </c>
      <c r="D131" s="357" t="s">
        <v>447</v>
      </c>
      <c r="E131" s="357" t="s">
        <v>541</v>
      </c>
      <c r="F131" s="357" t="s">
        <v>541</v>
      </c>
      <c r="G131" s="357" t="s">
        <v>541</v>
      </c>
      <c r="H131" s="357" t="s">
        <v>662</v>
      </c>
      <c r="I131" s="357" t="s">
        <v>761</v>
      </c>
      <c r="J131" s="357" t="s">
        <v>584</v>
      </c>
      <c r="K131" s="357" t="s">
        <v>762</v>
      </c>
      <c r="L131" s="357" t="s">
        <v>766</v>
      </c>
      <c r="M131" s="357" t="s">
        <v>845</v>
      </c>
      <c r="N131" s="357" t="s">
        <v>491</v>
      </c>
    </row>
    <row r="132" spans="3:14">
      <c r="C132" s="356">
        <v>82.709027777777777</v>
      </c>
      <c r="D132" s="357" t="s">
        <v>478</v>
      </c>
      <c r="E132" s="357" t="s">
        <v>541</v>
      </c>
      <c r="F132" s="357" t="s">
        <v>541</v>
      </c>
      <c r="G132" s="357" t="s">
        <v>541</v>
      </c>
      <c r="H132" s="357" t="s">
        <v>663</v>
      </c>
      <c r="I132" s="357" t="s">
        <v>533</v>
      </c>
      <c r="J132" s="357" t="s">
        <v>508</v>
      </c>
      <c r="K132" s="357" t="s">
        <v>809</v>
      </c>
      <c r="L132" s="357" t="s">
        <v>506</v>
      </c>
      <c r="M132" s="357" t="s">
        <v>635</v>
      </c>
      <c r="N132" s="357" t="s">
        <v>764</v>
      </c>
    </row>
    <row r="134" spans="3:14">
      <c r="C134" s="358" t="s">
        <v>868</v>
      </c>
    </row>
    <row r="136" spans="3:14">
      <c r="C136" s="358" t="s">
        <v>869</v>
      </c>
    </row>
    <row r="137" spans="3:14">
      <c r="C137" s="359"/>
    </row>
    <row r="138" spans="3:14">
      <c r="C138" s="357" t="s">
        <v>870</v>
      </c>
      <c r="E138" s="360" t="s">
        <v>871</v>
      </c>
    </row>
    <row r="139" spans="3:14" ht="25.5">
      <c r="C139" s="357" t="s">
        <v>872</v>
      </c>
      <c r="E139" s="360" t="s">
        <v>873</v>
      </c>
    </row>
    <row r="140" spans="3:14" ht="25.5">
      <c r="C140" s="357" t="s">
        <v>161</v>
      </c>
      <c r="E140" s="360" t="s">
        <v>874</v>
      </c>
    </row>
    <row r="141" spans="3:14">
      <c r="C141" s="357" t="s">
        <v>875</v>
      </c>
      <c r="E141" s="360" t="s">
        <v>876</v>
      </c>
    </row>
    <row r="143" spans="3:14">
      <c r="C143" s="361" t="s">
        <v>877</v>
      </c>
    </row>
  </sheetData>
  <mergeCells count="12">
    <mergeCell ref="N6:N8"/>
    <mergeCell ref="D7:D8"/>
    <mergeCell ref="E7:G7"/>
    <mergeCell ref="H7:H8"/>
    <mergeCell ref="I7:I8"/>
    <mergeCell ref="J7:J8"/>
    <mergeCell ref="M6:M8"/>
    <mergeCell ref="C6:C8"/>
    <mergeCell ref="D6:G6"/>
    <mergeCell ref="H6:J6"/>
    <mergeCell ref="K6:K8"/>
    <mergeCell ref="L6:L8"/>
  </mergeCells>
  <hyperlinks>
    <hyperlink ref="E8" r:id="rId1" location="fn1" display="http://www.federalreserve.gov/releases/chargeoff/chgtop100sa.htm - fn1"/>
    <hyperlink ref="F8" r:id="rId2" location="fn2" display="http://www.federalreserve.gov/releases/chargeoff/chgtop100sa.htm - fn2"/>
    <hyperlink ref="C134" r:id="rId3" location="fn1r" display="http://www.federalreserve.gov/releases/chargeoff/chgtop100sa.htm - fn1r"/>
    <hyperlink ref="C136" r:id="rId4" location="fn2r" display="http://www.federalreserve.gov/releases/chargeoff/chgtop100sa.htm - fn2r"/>
    <hyperlink ref="A2" r:id="rId5"/>
  </hyperlinks>
  <pageMargins left="0.75" right="0.75" top="1" bottom="1" header="0.5" footer="0.5"/>
  <pageSetup orientation="portrait" r:id="rId6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6"/>
  <sheetViews>
    <sheetView showGridLines="0" zoomScale="80" workbookViewId="0"/>
  </sheetViews>
  <sheetFormatPr defaultRowHeight="12.75"/>
  <cols>
    <col min="1" max="1" width="3.7109375" style="293" customWidth="1"/>
    <col min="2" max="16384" width="9.140625" style="293"/>
  </cols>
  <sheetData>
    <row r="6" spans="4:4" ht="33.75">
      <c r="D6" s="292" t="s">
        <v>879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1:AR98"/>
  <sheetViews>
    <sheetView showGridLines="0" zoomScale="85" workbookViewId="0"/>
  </sheetViews>
  <sheetFormatPr defaultRowHeight="12.75"/>
  <cols>
    <col min="1" max="1" width="39.42578125" style="229" bestFit="1" customWidth="1"/>
    <col min="2" max="6" width="15.140625" style="240" customWidth="1"/>
    <col min="7" max="19" width="15.140625" style="229" customWidth="1"/>
    <col min="20" max="43" width="11.5703125" style="229" customWidth="1"/>
    <col min="44" max="44" width="5.7109375" style="260" customWidth="1"/>
    <col min="45" max="16384" width="9.140625" style="229"/>
  </cols>
  <sheetData>
    <row r="1" spans="1:44" s="291" customFormat="1" ht="18">
      <c r="A1" s="290" t="s">
        <v>394</v>
      </c>
    </row>
    <row r="2" spans="1:44" s="305" customFormat="1">
      <c r="A2" s="304" t="s">
        <v>395</v>
      </c>
    </row>
    <row r="3" spans="1:44" s="252" customFormat="1">
      <c r="A3" s="250"/>
      <c r="B3" s="251"/>
      <c r="C3" s="251"/>
      <c r="D3" s="251"/>
      <c r="E3" s="251"/>
      <c r="F3" s="251"/>
    </row>
    <row r="4" spans="1:44" s="252" customFormat="1">
      <c r="A4" s="250"/>
      <c r="B4" s="251"/>
      <c r="C4" s="251"/>
      <c r="D4" s="251"/>
      <c r="E4" s="251"/>
      <c r="F4" s="251"/>
    </row>
    <row r="5" spans="1:44" s="255" customFormat="1" ht="18.75">
      <c r="A5" s="253" t="str">
        <f>[5]!SNLTable(2,C8:AR8,B7:B85,C5:AR5)</f>
        <v>SNLTable</v>
      </c>
      <c r="B5" s="254" t="s">
        <v>396</v>
      </c>
      <c r="C5" s="254" t="s">
        <v>388</v>
      </c>
      <c r="D5" s="254" t="s">
        <v>316</v>
      </c>
      <c r="E5" s="254" t="s">
        <v>199</v>
      </c>
      <c r="F5" s="254" t="s">
        <v>168</v>
      </c>
      <c r="G5" s="254" t="s">
        <v>48</v>
      </c>
      <c r="H5" s="254" t="s">
        <v>47</v>
      </c>
      <c r="I5" s="254" t="s">
        <v>46</v>
      </c>
      <c r="J5" s="254" t="s">
        <v>45</v>
      </c>
      <c r="K5" s="254" t="s">
        <v>44</v>
      </c>
      <c r="L5" s="254" t="s">
        <v>43</v>
      </c>
      <c r="M5" s="254" t="s">
        <v>42</v>
      </c>
      <c r="N5" s="254" t="s">
        <v>41</v>
      </c>
      <c r="O5" s="254" t="s">
        <v>40</v>
      </c>
      <c r="P5" s="254" t="s">
        <v>39</v>
      </c>
      <c r="Q5" s="254" t="s">
        <v>38</v>
      </c>
      <c r="R5" s="254" t="s">
        <v>37</v>
      </c>
      <c r="S5" s="254" t="s">
        <v>36</v>
      </c>
      <c r="T5" s="254" t="s">
        <v>35</v>
      </c>
      <c r="U5" s="254" t="s">
        <v>34</v>
      </c>
      <c r="V5" s="254" t="s">
        <v>33</v>
      </c>
      <c r="W5" s="254" t="s">
        <v>32</v>
      </c>
      <c r="X5" s="254" t="s">
        <v>31</v>
      </c>
      <c r="Y5" s="254" t="s">
        <v>30</v>
      </c>
      <c r="Z5" s="254" t="s">
        <v>29</v>
      </c>
      <c r="AA5" s="254" t="s">
        <v>28</v>
      </c>
      <c r="AB5" s="254" t="s">
        <v>27</v>
      </c>
      <c r="AC5" s="254" t="s">
        <v>26</v>
      </c>
      <c r="AD5" s="254" t="s">
        <v>25</v>
      </c>
      <c r="AE5" s="254" t="s">
        <v>24</v>
      </c>
      <c r="AF5" s="254" t="s">
        <v>23</v>
      </c>
      <c r="AG5" s="254" t="s">
        <v>22</v>
      </c>
      <c r="AH5" s="254" t="s">
        <v>21</v>
      </c>
      <c r="AI5" s="254" t="s">
        <v>20</v>
      </c>
      <c r="AJ5" s="254" t="s">
        <v>19</v>
      </c>
      <c r="AK5" s="254" t="s">
        <v>18</v>
      </c>
      <c r="AL5" s="254" t="s">
        <v>17</v>
      </c>
      <c r="AM5" s="254" t="s">
        <v>16</v>
      </c>
      <c r="AN5" s="254" t="s">
        <v>15</v>
      </c>
      <c r="AO5" s="254" t="s">
        <v>14</v>
      </c>
      <c r="AP5" s="254" t="s">
        <v>13</v>
      </c>
      <c r="AQ5" s="254" t="s">
        <v>12</v>
      </c>
      <c r="AR5" s="254"/>
    </row>
    <row r="6" spans="1:44" s="256" customFormat="1" ht="18.75">
      <c r="A6" s="253"/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</row>
    <row r="7" spans="1:44" s="256" customFormat="1">
      <c r="A7" s="257" t="s">
        <v>397</v>
      </c>
      <c r="B7" s="254">
        <v>201127</v>
      </c>
      <c r="C7" s="257" t="s">
        <v>384</v>
      </c>
      <c r="D7" s="257" t="s">
        <v>384</v>
      </c>
      <c r="E7" s="257" t="s">
        <v>384</v>
      </c>
      <c r="F7" s="257" t="s">
        <v>384</v>
      </c>
      <c r="G7" s="257" t="s">
        <v>384</v>
      </c>
      <c r="H7" s="257" t="s">
        <v>384</v>
      </c>
      <c r="I7" s="257" t="s">
        <v>384</v>
      </c>
      <c r="J7" s="257" t="s">
        <v>384</v>
      </c>
      <c r="K7" s="257" t="s">
        <v>384</v>
      </c>
      <c r="L7" s="257" t="s">
        <v>384</v>
      </c>
      <c r="M7" s="257" t="s">
        <v>384</v>
      </c>
      <c r="N7" s="257" t="s">
        <v>384</v>
      </c>
      <c r="O7" s="257" t="s">
        <v>384</v>
      </c>
      <c r="P7" s="257" t="s">
        <v>384</v>
      </c>
      <c r="Q7" s="257" t="s">
        <v>384</v>
      </c>
      <c r="R7" s="257" t="s">
        <v>384</v>
      </c>
      <c r="S7" s="257" t="s">
        <v>384</v>
      </c>
      <c r="T7" s="257" t="s">
        <v>384</v>
      </c>
      <c r="U7" s="257" t="s">
        <v>384</v>
      </c>
      <c r="V7" s="257" t="s">
        <v>384</v>
      </c>
      <c r="W7" s="257" t="s">
        <v>384</v>
      </c>
      <c r="X7" s="257" t="s">
        <v>384</v>
      </c>
      <c r="Y7" s="257" t="s">
        <v>384</v>
      </c>
      <c r="Z7" s="257" t="s">
        <v>384</v>
      </c>
      <c r="AA7" s="257" t="s">
        <v>384</v>
      </c>
      <c r="AB7" s="257" t="s">
        <v>384</v>
      </c>
      <c r="AC7" s="257" t="s">
        <v>384</v>
      </c>
      <c r="AD7" s="257" t="s">
        <v>384</v>
      </c>
      <c r="AE7" s="257" t="s">
        <v>384</v>
      </c>
      <c r="AF7" s="257" t="s">
        <v>384</v>
      </c>
      <c r="AG7" s="257" t="s">
        <v>384</v>
      </c>
      <c r="AH7" s="257" t="s">
        <v>384</v>
      </c>
      <c r="AI7" s="257" t="s">
        <v>384</v>
      </c>
      <c r="AJ7" s="257" t="s">
        <v>384</v>
      </c>
      <c r="AK7" s="257" t="s">
        <v>384</v>
      </c>
      <c r="AL7" s="257" t="s">
        <v>384</v>
      </c>
      <c r="AM7" s="257" t="s">
        <v>384</v>
      </c>
      <c r="AN7" s="257" t="s">
        <v>384</v>
      </c>
      <c r="AO7" s="257" t="s">
        <v>384</v>
      </c>
      <c r="AP7" s="257" t="s">
        <v>384</v>
      </c>
      <c r="AQ7" s="257" t="s">
        <v>384</v>
      </c>
      <c r="AR7" s="257"/>
    </row>
    <row r="8" spans="1:44" s="255" customFormat="1">
      <c r="A8" s="257" t="s">
        <v>393</v>
      </c>
      <c r="B8" s="254"/>
      <c r="C8" s="254">
        <v>102000</v>
      </c>
      <c r="D8" s="254">
        <v>102000</v>
      </c>
      <c r="E8" s="254">
        <v>102000</v>
      </c>
      <c r="F8" s="254">
        <v>102000</v>
      </c>
      <c r="G8" s="254">
        <v>102000</v>
      </c>
      <c r="H8" s="254">
        <v>102000</v>
      </c>
      <c r="I8" s="254">
        <v>102000</v>
      </c>
      <c r="J8" s="254">
        <v>102000</v>
      </c>
      <c r="K8" s="254">
        <v>102000</v>
      </c>
      <c r="L8" s="254">
        <v>102000</v>
      </c>
      <c r="M8" s="254">
        <v>102000</v>
      </c>
      <c r="N8" s="254">
        <v>102000</v>
      </c>
      <c r="O8" s="254">
        <v>102000</v>
      </c>
      <c r="P8" s="254">
        <v>102000</v>
      </c>
      <c r="Q8" s="254">
        <v>102000</v>
      </c>
      <c r="R8" s="254">
        <v>102000</v>
      </c>
      <c r="S8" s="254">
        <v>102000</v>
      </c>
      <c r="T8" s="254">
        <v>102000</v>
      </c>
      <c r="U8" s="254">
        <v>102000</v>
      </c>
      <c r="V8" s="254">
        <v>102000</v>
      </c>
      <c r="W8" s="254">
        <v>102000</v>
      </c>
      <c r="X8" s="254">
        <v>102000</v>
      </c>
      <c r="Y8" s="254">
        <v>102000</v>
      </c>
      <c r="Z8" s="254">
        <v>102000</v>
      </c>
      <c r="AA8" s="254">
        <v>102000</v>
      </c>
      <c r="AB8" s="254">
        <v>102000</v>
      </c>
      <c r="AC8" s="254">
        <v>102000</v>
      </c>
      <c r="AD8" s="254">
        <v>102000</v>
      </c>
      <c r="AE8" s="254">
        <v>102000</v>
      </c>
      <c r="AF8" s="254">
        <v>102000</v>
      </c>
      <c r="AG8" s="254">
        <v>102000</v>
      </c>
      <c r="AH8" s="254">
        <v>102000</v>
      </c>
      <c r="AI8" s="254">
        <v>102000</v>
      </c>
      <c r="AJ8" s="254">
        <v>102000</v>
      </c>
      <c r="AK8" s="254">
        <v>102000</v>
      </c>
      <c r="AL8" s="254">
        <v>102000</v>
      </c>
      <c r="AM8" s="254">
        <v>102000</v>
      </c>
      <c r="AN8" s="254">
        <v>102000</v>
      </c>
      <c r="AO8" s="254">
        <v>102000</v>
      </c>
      <c r="AP8" s="254">
        <v>102000</v>
      </c>
      <c r="AQ8" s="254">
        <v>102000</v>
      </c>
      <c r="AR8" s="254"/>
    </row>
    <row r="9" spans="1:44" s="260" customFormat="1" ht="15.75">
      <c r="A9" s="258" t="s">
        <v>398</v>
      </c>
      <c r="B9" s="259"/>
      <c r="C9" s="259"/>
      <c r="D9" s="259"/>
      <c r="E9" s="259"/>
      <c r="F9" s="259"/>
    </row>
    <row r="10" spans="1:44">
      <c r="A10" s="229" t="s">
        <v>200</v>
      </c>
      <c r="B10" s="261">
        <v>206536</v>
      </c>
      <c r="C10" s="262">
        <v>34448</v>
      </c>
      <c r="D10" s="262">
        <v>34448</v>
      </c>
      <c r="E10" s="262">
        <v>36741</v>
      </c>
      <c r="F10" s="262">
        <v>34914</v>
      </c>
      <c r="G10" s="249">
        <v>31868</v>
      </c>
      <c r="H10" s="249">
        <v>29588</v>
      </c>
      <c r="I10" s="249">
        <v>30732</v>
      </c>
      <c r="J10" s="249">
        <v>29914</v>
      </c>
      <c r="K10" s="249">
        <v>33733</v>
      </c>
      <c r="L10" s="249">
        <v>30993</v>
      </c>
      <c r="M10" s="249">
        <v>35708</v>
      </c>
      <c r="N10" s="249">
        <v>40624</v>
      </c>
      <c r="O10" s="249">
        <v>45486</v>
      </c>
      <c r="P10" s="249">
        <v>58658</v>
      </c>
      <c r="Q10" s="249">
        <v>64405</v>
      </c>
      <c r="R10" s="249">
        <v>78941</v>
      </c>
      <c r="S10" s="249">
        <v>82312</v>
      </c>
      <c r="T10" s="249" t="s">
        <v>142</v>
      </c>
      <c r="U10" s="249" t="s">
        <v>142</v>
      </c>
      <c r="V10" s="249" t="s">
        <v>142</v>
      </c>
      <c r="W10" s="249" t="s">
        <v>142</v>
      </c>
      <c r="X10" s="249" t="s">
        <v>142</v>
      </c>
      <c r="Y10" s="249" t="s">
        <v>142</v>
      </c>
      <c r="Z10" s="249" t="s">
        <v>142</v>
      </c>
      <c r="AA10" s="249" t="s">
        <v>142</v>
      </c>
      <c r="AB10" s="249" t="s">
        <v>142</v>
      </c>
      <c r="AC10" s="249" t="s">
        <v>142</v>
      </c>
      <c r="AD10" s="249" t="s">
        <v>142</v>
      </c>
      <c r="AE10" s="249" t="s">
        <v>142</v>
      </c>
      <c r="AF10" s="249" t="s">
        <v>142</v>
      </c>
      <c r="AG10" s="249" t="s">
        <v>142</v>
      </c>
      <c r="AH10" s="249" t="s">
        <v>142</v>
      </c>
      <c r="AI10" s="249" t="s">
        <v>142</v>
      </c>
      <c r="AJ10" s="249" t="s">
        <v>142</v>
      </c>
      <c r="AK10" s="249" t="s">
        <v>142</v>
      </c>
      <c r="AL10" s="249" t="s">
        <v>142</v>
      </c>
      <c r="AM10" s="249" t="s">
        <v>142</v>
      </c>
      <c r="AN10" s="249" t="s">
        <v>142</v>
      </c>
      <c r="AO10" s="249" t="s">
        <v>142</v>
      </c>
      <c r="AP10" s="249" t="s">
        <v>142</v>
      </c>
      <c r="AQ10" s="249" t="s">
        <v>142</v>
      </c>
    </row>
    <row r="11" spans="1:44">
      <c r="A11" s="229" t="s">
        <v>201</v>
      </c>
      <c r="B11" s="261">
        <v>206537</v>
      </c>
      <c r="C11" s="262">
        <v>1630589</v>
      </c>
      <c r="D11" s="262">
        <v>1630589</v>
      </c>
      <c r="E11" s="262">
        <v>1432457</v>
      </c>
      <c r="F11" s="262">
        <v>1319158</v>
      </c>
      <c r="G11" s="249">
        <v>1265387</v>
      </c>
      <c r="H11" s="249">
        <v>1146740</v>
      </c>
      <c r="I11" s="249">
        <v>910416</v>
      </c>
      <c r="J11" s="249">
        <v>891791</v>
      </c>
      <c r="K11" s="249">
        <v>1001230</v>
      </c>
      <c r="L11" s="249">
        <v>974351</v>
      </c>
      <c r="M11" s="249">
        <v>932771</v>
      </c>
      <c r="N11" s="249">
        <v>850810</v>
      </c>
      <c r="O11" s="249">
        <v>788678</v>
      </c>
      <c r="P11" s="249">
        <v>820019</v>
      </c>
      <c r="Q11" s="249">
        <v>770115</v>
      </c>
      <c r="R11" s="249">
        <v>725180</v>
      </c>
      <c r="S11" s="249">
        <v>711228</v>
      </c>
      <c r="T11" s="249" t="s">
        <v>142</v>
      </c>
      <c r="U11" s="249" t="s">
        <v>142</v>
      </c>
      <c r="V11" s="249" t="s">
        <v>142</v>
      </c>
      <c r="W11" s="249" t="s">
        <v>142</v>
      </c>
      <c r="X11" s="249" t="s">
        <v>142</v>
      </c>
      <c r="Y11" s="249" t="s">
        <v>142</v>
      </c>
      <c r="Z11" s="249" t="s">
        <v>142</v>
      </c>
      <c r="AA11" s="249" t="s">
        <v>142</v>
      </c>
      <c r="AB11" s="249" t="s">
        <v>142</v>
      </c>
      <c r="AC11" s="249" t="s">
        <v>142</v>
      </c>
      <c r="AD11" s="249" t="s">
        <v>142</v>
      </c>
      <c r="AE11" s="249" t="s">
        <v>142</v>
      </c>
      <c r="AF11" s="249" t="s">
        <v>142</v>
      </c>
      <c r="AG11" s="249" t="s">
        <v>142</v>
      </c>
      <c r="AH11" s="249" t="s">
        <v>142</v>
      </c>
      <c r="AI11" s="249" t="s">
        <v>142</v>
      </c>
      <c r="AJ11" s="249" t="s">
        <v>142</v>
      </c>
      <c r="AK11" s="249" t="s">
        <v>142</v>
      </c>
      <c r="AL11" s="249" t="s">
        <v>142</v>
      </c>
      <c r="AM11" s="249" t="s">
        <v>142</v>
      </c>
      <c r="AN11" s="249" t="s">
        <v>142</v>
      </c>
      <c r="AO11" s="249" t="s">
        <v>142</v>
      </c>
      <c r="AP11" s="249" t="s">
        <v>142</v>
      </c>
      <c r="AQ11" s="249" t="s">
        <v>142</v>
      </c>
    </row>
    <row r="12" spans="1:44">
      <c r="A12" s="229" t="s">
        <v>202</v>
      </c>
      <c r="B12" s="261">
        <v>206538</v>
      </c>
      <c r="C12" s="262">
        <v>1665037</v>
      </c>
      <c r="D12" s="262">
        <v>1665037</v>
      </c>
      <c r="E12" s="262">
        <v>1469198</v>
      </c>
      <c r="F12" s="262">
        <v>1354072</v>
      </c>
      <c r="G12" s="249">
        <v>1297255</v>
      </c>
      <c r="H12" s="249">
        <v>1176328</v>
      </c>
      <c r="I12" s="249">
        <v>941148</v>
      </c>
      <c r="J12" s="249">
        <v>921705</v>
      </c>
      <c r="K12" s="249">
        <v>1034963</v>
      </c>
      <c r="L12" s="249">
        <v>1005344</v>
      </c>
      <c r="M12" s="249">
        <v>968479</v>
      </c>
      <c r="N12" s="249">
        <v>891434</v>
      </c>
      <c r="O12" s="249">
        <v>834164</v>
      </c>
      <c r="P12" s="249">
        <v>878677</v>
      </c>
      <c r="Q12" s="249">
        <v>834520</v>
      </c>
      <c r="R12" s="249">
        <v>804121</v>
      </c>
      <c r="S12" s="249">
        <v>793540</v>
      </c>
      <c r="T12" s="249" t="s">
        <v>142</v>
      </c>
      <c r="U12" s="249" t="s">
        <v>142</v>
      </c>
      <c r="V12" s="249" t="s">
        <v>142</v>
      </c>
      <c r="W12" s="249" t="s">
        <v>142</v>
      </c>
      <c r="X12" s="249" t="s">
        <v>142</v>
      </c>
      <c r="Y12" s="249" t="s">
        <v>142</v>
      </c>
      <c r="Z12" s="249" t="s">
        <v>142</v>
      </c>
      <c r="AA12" s="249" t="s">
        <v>142</v>
      </c>
      <c r="AB12" s="249" t="s">
        <v>142</v>
      </c>
      <c r="AC12" s="249" t="s">
        <v>142</v>
      </c>
      <c r="AD12" s="249" t="s">
        <v>142</v>
      </c>
      <c r="AE12" s="249" t="s">
        <v>142</v>
      </c>
      <c r="AF12" s="249" t="s">
        <v>142</v>
      </c>
      <c r="AG12" s="249" t="s">
        <v>142</v>
      </c>
      <c r="AH12" s="249" t="s">
        <v>142</v>
      </c>
      <c r="AI12" s="249" t="s">
        <v>142</v>
      </c>
      <c r="AJ12" s="249" t="s">
        <v>142</v>
      </c>
      <c r="AK12" s="249" t="s">
        <v>142</v>
      </c>
      <c r="AL12" s="249" t="s">
        <v>142</v>
      </c>
      <c r="AM12" s="249" t="s">
        <v>142</v>
      </c>
      <c r="AN12" s="249" t="s">
        <v>142</v>
      </c>
      <c r="AO12" s="249" t="s">
        <v>142</v>
      </c>
      <c r="AP12" s="249" t="s">
        <v>142</v>
      </c>
      <c r="AQ12" s="249" t="s">
        <v>142</v>
      </c>
    </row>
    <row r="13" spans="1:44">
      <c r="A13" s="229" t="s">
        <v>203</v>
      </c>
      <c r="B13" s="261">
        <v>206541</v>
      </c>
      <c r="C13" s="262">
        <v>6758528</v>
      </c>
      <c r="D13" s="262">
        <v>6758528</v>
      </c>
      <c r="E13" s="262">
        <f>INDEX('SNL Table Raw Data'!$C$10:$L$55,MATCH('SHUSA SNL Loans'!$C13,'SNL Table Raw Data'!$A$10:$A$55,0),MATCH('SHUSA SNL Loans'!E$10,'SNL Table Raw Data'!$C$5:$L$5,0))</f>
        <v>1665037</v>
      </c>
      <c r="F13" s="262">
        <v>7113758</v>
      </c>
      <c r="G13" s="249">
        <v>7356575</v>
      </c>
      <c r="H13" s="249">
        <v>7326220</v>
      </c>
      <c r="I13" s="249">
        <v>7898820</v>
      </c>
      <c r="J13" s="249">
        <v>10027700</v>
      </c>
      <c r="K13" s="249">
        <v>9983616</v>
      </c>
      <c r="L13" s="249">
        <v>10041978</v>
      </c>
      <c r="M13" s="249">
        <v>10077593</v>
      </c>
      <c r="N13" s="249">
        <v>10440474</v>
      </c>
      <c r="O13" s="249">
        <v>11012018</v>
      </c>
      <c r="P13" s="249">
        <v>11651757</v>
      </c>
      <c r="Q13" s="249">
        <v>12039124</v>
      </c>
      <c r="R13" s="249">
        <v>12070730</v>
      </c>
      <c r="S13" s="249">
        <v>12118527</v>
      </c>
      <c r="T13" s="249" t="s">
        <v>142</v>
      </c>
      <c r="U13" s="249" t="s">
        <v>142</v>
      </c>
      <c r="V13" s="249" t="s">
        <v>142</v>
      </c>
      <c r="W13" s="249" t="s">
        <v>142</v>
      </c>
      <c r="X13" s="249" t="s">
        <v>142</v>
      </c>
      <c r="Y13" s="249" t="s">
        <v>142</v>
      </c>
      <c r="Z13" s="249" t="s">
        <v>142</v>
      </c>
      <c r="AA13" s="249" t="s">
        <v>142</v>
      </c>
      <c r="AB13" s="249" t="s">
        <v>142</v>
      </c>
      <c r="AC13" s="249" t="s">
        <v>142</v>
      </c>
      <c r="AD13" s="249" t="s">
        <v>142</v>
      </c>
      <c r="AE13" s="249" t="s">
        <v>142</v>
      </c>
      <c r="AF13" s="249" t="s">
        <v>142</v>
      </c>
      <c r="AG13" s="249" t="s">
        <v>142</v>
      </c>
      <c r="AH13" s="249" t="s">
        <v>142</v>
      </c>
      <c r="AI13" s="249" t="s">
        <v>142</v>
      </c>
      <c r="AJ13" s="249" t="s">
        <v>142</v>
      </c>
      <c r="AK13" s="249" t="s">
        <v>142</v>
      </c>
      <c r="AL13" s="249" t="s">
        <v>142</v>
      </c>
      <c r="AM13" s="249" t="s">
        <v>142</v>
      </c>
      <c r="AN13" s="249" t="s">
        <v>142</v>
      </c>
      <c r="AO13" s="249" t="s">
        <v>142</v>
      </c>
      <c r="AP13" s="249" t="s">
        <v>142</v>
      </c>
      <c r="AQ13" s="249" t="s">
        <v>142</v>
      </c>
    </row>
    <row r="14" spans="1:44">
      <c r="A14" s="229" t="s">
        <v>204</v>
      </c>
      <c r="B14" s="261">
        <v>206542</v>
      </c>
      <c r="C14" s="262">
        <v>405217</v>
      </c>
      <c r="D14" s="262">
        <v>405217</v>
      </c>
      <c r="E14" s="262">
        <v>431569</v>
      </c>
      <c r="F14" s="262">
        <v>458530</v>
      </c>
      <c r="G14" s="249">
        <v>484647</v>
      </c>
      <c r="H14" s="249">
        <v>507448</v>
      </c>
      <c r="I14" s="249">
        <v>531949</v>
      </c>
      <c r="J14" s="249">
        <v>567224</v>
      </c>
      <c r="K14" s="249">
        <v>604563</v>
      </c>
      <c r="L14" s="249">
        <v>637073</v>
      </c>
      <c r="M14" s="249">
        <v>657817</v>
      </c>
      <c r="N14" s="249">
        <v>694332</v>
      </c>
      <c r="O14" s="249">
        <v>729897</v>
      </c>
      <c r="P14" s="249">
        <v>767225</v>
      </c>
      <c r="Q14" s="249">
        <v>804823</v>
      </c>
      <c r="R14" s="249">
        <v>839151</v>
      </c>
      <c r="S14" s="249">
        <v>896501</v>
      </c>
      <c r="T14" s="249" t="s">
        <v>142</v>
      </c>
      <c r="U14" s="249" t="s">
        <v>142</v>
      </c>
      <c r="V14" s="249" t="s">
        <v>142</v>
      </c>
      <c r="W14" s="249" t="s">
        <v>142</v>
      </c>
      <c r="X14" s="249" t="s">
        <v>142</v>
      </c>
      <c r="Y14" s="249" t="s">
        <v>142</v>
      </c>
      <c r="Z14" s="249" t="s">
        <v>142</v>
      </c>
      <c r="AA14" s="249" t="s">
        <v>142</v>
      </c>
      <c r="AB14" s="249" t="s">
        <v>142</v>
      </c>
      <c r="AC14" s="249" t="s">
        <v>142</v>
      </c>
      <c r="AD14" s="249" t="s">
        <v>142</v>
      </c>
      <c r="AE14" s="249" t="s">
        <v>142</v>
      </c>
      <c r="AF14" s="249" t="s">
        <v>142</v>
      </c>
      <c r="AG14" s="249" t="s">
        <v>142</v>
      </c>
      <c r="AH14" s="249" t="s">
        <v>142</v>
      </c>
      <c r="AI14" s="249" t="s">
        <v>142</v>
      </c>
      <c r="AJ14" s="249" t="s">
        <v>142</v>
      </c>
      <c r="AK14" s="249" t="s">
        <v>142</v>
      </c>
      <c r="AL14" s="249" t="s">
        <v>142</v>
      </c>
      <c r="AM14" s="249" t="s">
        <v>142</v>
      </c>
      <c r="AN14" s="249" t="s">
        <v>142</v>
      </c>
      <c r="AO14" s="249" t="s">
        <v>142</v>
      </c>
      <c r="AP14" s="249" t="s">
        <v>142</v>
      </c>
      <c r="AQ14" s="249" t="s">
        <v>142</v>
      </c>
    </row>
    <row r="15" spans="1:44">
      <c r="A15" s="229" t="s">
        <v>205</v>
      </c>
      <c r="B15" s="261">
        <v>206543</v>
      </c>
      <c r="C15" s="262">
        <v>7163745</v>
      </c>
      <c r="D15" s="262">
        <v>7163745</v>
      </c>
      <c r="E15" s="262">
        <v>7425002</v>
      </c>
      <c r="F15" s="262">
        <v>7572288</v>
      </c>
      <c r="G15" s="249">
        <v>7841222</v>
      </c>
      <c r="H15" s="249">
        <v>7833668</v>
      </c>
      <c r="I15" s="249">
        <v>8430769</v>
      </c>
      <c r="J15" s="249">
        <v>10594924</v>
      </c>
      <c r="K15" s="249">
        <v>10588179</v>
      </c>
      <c r="L15" s="249">
        <v>10679051</v>
      </c>
      <c r="M15" s="249">
        <v>10735410</v>
      </c>
      <c r="N15" s="249">
        <v>11134806</v>
      </c>
      <c r="O15" s="249">
        <v>11741915</v>
      </c>
      <c r="P15" s="249">
        <v>12418982</v>
      </c>
      <c r="Q15" s="249">
        <v>12843947</v>
      </c>
      <c r="R15" s="249">
        <v>12909881</v>
      </c>
      <c r="S15" s="249">
        <v>13015028</v>
      </c>
      <c r="T15" s="249" t="s">
        <v>142</v>
      </c>
      <c r="U15" s="249" t="s">
        <v>142</v>
      </c>
      <c r="V15" s="249" t="s">
        <v>142</v>
      </c>
      <c r="W15" s="249" t="s">
        <v>142</v>
      </c>
      <c r="X15" s="249" t="s">
        <v>142</v>
      </c>
      <c r="Y15" s="249" t="s">
        <v>142</v>
      </c>
      <c r="Z15" s="249" t="s">
        <v>142</v>
      </c>
      <c r="AA15" s="249" t="s">
        <v>142</v>
      </c>
      <c r="AB15" s="249" t="s">
        <v>142</v>
      </c>
      <c r="AC15" s="249" t="s">
        <v>142</v>
      </c>
      <c r="AD15" s="249" t="s">
        <v>142</v>
      </c>
      <c r="AE15" s="249" t="s">
        <v>142</v>
      </c>
      <c r="AF15" s="249" t="s">
        <v>142</v>
      </c>
      <c r="AG15" s="249" t="s">
        <v>142</v>
      </c>
      <c r="AH15" s="249" t="s">
        <v>142</v>
      </c>
      <c r="AI15" s="249" t="s">
        <v>142</v>
      </c>
      <c r="AJ15" s="249" t="s">
        <v>142</v>
      </c>
      <c r="AK15" s="249" t="s">
        <v>142</v>
      </c>
      <c r="AL15" s="249" t="s">
        <v>142</v>
      </c>
      <c r="AM15" s="249" t="s">
        <v>142</v>
      </c>
      <c r="AN15" s="249" t="s">
        <v>142</v>
      </c>
      <c r="AO15" s="249" t="s">
        <v>142</v>
      </c>
      <c r="AP15" s="249" t="s">
        <v>142</v>
      </c>
      <c r="AQ15" s="249" t="s">
        <v>142</v>
      </c>
    </row>
    <row r="16" spans="1:44">
      <c r="A16" s="229" t="s">
        <v>206</v>
      </c>
      <c r="B16" s="261">
        <v>206540</v>
      </c>
      <c r="C16" s="262">
        <v>5469835</v>
      </c>
      <c r="D16" s="262">
        <v>5469835</v>
      </c>
      <c r="E16" s="262">
        <v>5436042</v>
      </c>
      <c r="F16" s="262">
        <v>5392716</v>
      </c>
      <c r="G16" s="249">
        <v>5369530</v>
      </c>
      <c r="H16" s="249">
        <v>5372449</v>
      </c>
      <c r="I16" s="249">
        <v>5342905</v>
      </c>
      <c r="J16" s="249">
        <v>5276118</v>
      </c>
      <c r="K16" s="249">
        <v>5251242</v>
      </c>
      <c r="L16" s="249">
        <v>5333148</v>
      </c>
      <c r="M16" s="249">
        <v>5352347</v>
      </c>
      <c r="N16" s="249">
        <v>5414683</v>
      </c>
      <c r="O16" s="249">
        <v>5427969</v>
      </c>
      <c r="P16" s="249">
        <v>5491752</v>
      </c>
      <c r="Q16" s="249">
        <v>5524942</v>
      </c>
      <c r="R16" s="249">
        <v>5502714</v>
      </c>
      <c r="S16" s="249">
        <v>5447722</v>
      </c>
      <c r="T16" s="249" t="s">
        <v>142</v>
      </c>
      <c r="U16" s="249" t="s">
        <v>142</v>
      </c>
      <c r="V16" s="249" t="s">
        <v>142</v>
      </c>
      <c r="W16" s="249" t="s">
        <v>142</v>
      </c>
      <c r="X16" s="249" t="s">
        <v>142</v>
      </c>
      <c r="Y16" s="249" t="s">
        <v>142</v>
      </c>
      <c r="Z16" s="249" t="s">
        <v>142</v>
      </c>
      <c r="AA16" s="249" t="s">
        <v>142</v>
      </c>
      <c r="AB16" s="249" t="s">
        <v>142</v>
      </c>
      <c r="AC16" s="249" t="s">
        <v>142</v>
      </c>
      <c r="AD16" s="249" t="s">
        <v>142</v>
      </c>
      <c r="AE16" s="249" t="s">
        <v>142</v>
      </c>
      <c r="AF16" s="249" t="s">
        <v>142</v>
      </c>
      <c r="AG16" s="249" t="s">
        <v>142</v>
      </c>
      <c r="AH16" s="249" t="s">
        <v>142</v>
      </c>
      <c r="AI16" s="249" t="s">
        <v>142</v>
      </c>
      <c r="AJ16" s="249" t="s">
        <v>142</v>
      </c>
      <c r="AK16" s="249" t="s">
        <v>142</v>
      </c>
      <c r="AL16" s="249" t="s">
        <v>142</v>
      </c>
      <c r="AM16" s="249" t="s">
        <v>142</v>
      </c>
      <c r="AN16" s="249" t="s">
        <v>142</v>
      </c>
      <c r="AO16" s="249" t="s">
        <v>142</v>
      </c>
      <c r="AP16" s="249" t="s">
        <v>142</v>
      </c>
      <c r="AQ16" s="249" t="s">
        <v>142</v>
      </c>
    </row>
    <row r="17" spans="1:43">
      <c r="A17" s="229" t="s">
        <v>207</v>
      </c>
      <c r="B17" s="261">
        <v>206539</v>
      </c>
      <c r="C17" s="262">
        <v>1597</v>
      </c>
      <c r="D17" s="262">
        <v>1597</v>
      </c>
      <c r="E17" s="262">
        <v>1625</v>
      </c>
      <c r="F17" s="262">
        <v>1652</v>
      </c>
      <c r="G17" s="249">
        <v>1676</v>
      </c>
      <c r="H17" s="249">
        <v>1701</v>
      </c>
      <c r="I17" s="249">
        <v>2567</v>
      </c>
      <c r="J17" s="249">
        <v>2593</v>
      </c>
      <c r="K17" s="249">
        <v>2631</v>
      </c>
      <c r="L17" s="249">
        <v>5437</v>
      </c>
      <c r="M17" s="249">
        <v>5499</v>
      </c>
      <c r="N17" s="249">
        <v>5555</v>
      </c>
      <c r="O17" s="249">
        <v>5606</v>
      </c>
      <c r="P17" s="249">
        <v>5660</v>
      </c>
      <c r="Q17" s="249">
        <v>6294</v>
      </c>
      <c r="R17" s="249">
        <v>6347</v>
      </c>
      <c r="S17" s="249">
        <v>6402</v>
      </c>
      <c r="T17" s="249" t="s">
        <v>142</v>
      </c>
      <c r="U17" s="249" t="s">
        <v>142</v>
      </c>
      <c r="V17" s="249" t="s">
        <v>142</v>
      </c>
      <c r="W17" s="249" t="s">
        <v>142</v>
      </c>
      <c r="X17" s="249" t="s">
        <v>142</v>
      </c>
      <c r="Y17" s="249" t="s">
        <v>142</v>
      </c>
      <c r="Z17" s="249" t="s">
        <v>142</v>
      </c>
      <c r="AA17" s="249" t="s">
        <v>142</v>
      </c>
      <c r="AB17" s="249" t="s">
        <v>142</v>
      </c>
      <c r="AC17" s="249" t="s">
        <v>142</v>
      </c>
      <c r="AD17" s="249" t="s">
        <v>142</v>
      </c>
      <c r="AE17" s="249" t="s">
        <v>142</v>
      </c>
      <c r="AF17" s="249" t="s">
        <v>142</v>
      </c>
      <c r="AG17" s="249" t="s">
        <v>142</v>
      </c>
      <c r="AH17" s="249" t="s">
        <v>142</v>
      </c>
      <c r="AI17" s="249" t="s">
        <v>142</v>
      </c>
      <c r="AJ17" s="249" t="s">
        <v>142</v>
      </c>
      <c r="AK17" s="249" t="s">
        <v>142</v>
      </c>
      <c r="AL17" s="249" t="s">
        <v>142</v>
      </c>
      <c r="AM17" s="249" t="s">
        <v>142</v>
      </c>
      <c r="AN17" s="249" t="s">
        <v>142</v>
      </c>
      <c r="AO17" s="249" t="s">
        <v>142</v>
      </c>
      <c r="AP17" s="249" t="s">
        <v>142</v>
      </c>
      <c r="AQ17" s="249" t="s">
        <v>142</v>
      </c>
    </row>
    <row r="18" spans="1:43">
      <c r="A18" s="229" t="s">
        <v>208</v>
      </c>
      <c r="B18" s="261">
        <v>206546</v>
      </c>
      <c r="C18" s="262">
        <v>1893868</v>
      </c>
      <c r="D18" s="262">
        <v>1893868</v>
      </c>
      <c r="E18" s="262">
        <v>1914861</v>
      </c>
      <c r="F18" s="262">
        <v>2008535</v>
      </c>
      <c r="G18" s="249">
        <v>2066063</v>
      </c>
      <c r="H18" s="249">
        <v>2073828</v>
      </c>
      <c r="I18" s="249">
        <v>2104221</v>
      </c>
      <c r="J18" s="249">
        <v>2160342</v>
      </c>
      <c r="K18" s="249">
        <v>2241157</v>
      </c>
      <c r="L18" s="249">
        <v>2351737</v>
      </c>
      <c r="M18" s="249">
        <v>2448569</v>
      </c>
      <c r="N18" s="249">
        <v>2494988</v>
      </c>
      <c r="O18" s="249">
        <v>2566160</v>
      </c>
      <c r="P18" s="249">
        <v>2587687</v>
      </c>
      <c r="Q18" s="249">
        <v>2599984</v>
      </c>
      <c r="R18" s="249">
        <v>2639902</v>
      </c>
      <c r="S18" s="249">
        <v>2585482</v>
      </c>
      <c r="T18" s="249" t="s">
        <v>142</v>
      </c>
      <c r="U18" s="249" t="s">
        <v>142</v>
      </c>
      <c r="V18" s="249" t="s">
        <v>142</v>
      </c>
      <c r="W18" s="249" t="s">
        <v>142</v>
      </c>
      <c r="X18" s="249" t="s">
        <v>142</v>
      </c>
      <c r="Y18" s="249" t="s">
        <v>142</v>
      </c>
      <c r="Z18" s="249" t="s">
        <v>142</v>
      </c>
      <c r="AA18" s="249" t="s">
        <v>142</v>
      </c>
      <c r="AB18" s="249" t="s">
        <v>142</v>
      </c>
      <c r="AC18" s="249" t="s">
        <v>142</v>
      </c>
      <c r="AD18" s="249" t="s">
        <v>142</v>
      </c>
      <c r="AE18" s="249" t="s">
        <v>142</v>
      </c>
      <c r="AF18" s="249" t="s">
        <v>142</v>
      </c>
      <c r="AG18" s="249" t="s">
        <v>142</v>
      </c>
      <c r="AH18" s="249" t="s">
        <v>142</v>
      </c>
      <c r="AI18" s="249" t="s">
        <v>142</v>
      </c>
      <c r="AJ18" s="249" t="s">
        <v>142</v>
      </c>
      <c r="AK18" s="249" t="s">
        <v>142</v>
      </c>
      <c r="AL18" s="249" t="s">
        <v>142</v>
      </c>
      <c r="AM18" s="249" t="s">
        <v>142</v>
      </c>
      <c r="AN18" s="249" t="s">
        <v>142</v>
      </c>
      <c r="AO18" s="249" t="s">
        <v>142</v>
      </c>
      <c r="AP18" s="249" t="s">
        <v>142</v>
      </c>
      <c r="AQ18" s="249" t="s">
        <v>142</v>
      </c>
    </row>
    <row r="19" spans="1:43">
      <c r="A19" s="229" t="s">
        <v>209</v>
      </c>
      <c r="B19" s="261">
        <v>206547</v>
      </c>
      <c r="C19" s="262">
        <v>5127053</v>
      </c>
      <c r="D19" s="262">
        <v>5127053</v>
      </c>
      <c r="E19" s="262">
        <v>5075712</v>
      </c>
      <c r="F19" s="262">
        <v>5421722</v>
      </c>
      <c r="G19" s="249">
        <v>5375318</v>
      </c>
      <c r="H19" s="249">
        <v>5409282</v>
      </c>
      <c r="I19" s="249">
        <v>5530077</v>
      </c>
      <c r="J19" s="249">
        <v>5701374</v>
      </c>
      <c r="K19" s="249">
        <v>5593356</v>
      </c>
      <c r="L19" s="249">
        <v>5863892</v>
      </c>
      <c r="M19" s="249">
        <v>5963073</v>
      </c>
      <c r="N19" s="249">
        <v>6185719</v>
      </c>
      <c r="O19" s="249">
        <v>6465284</v>
      </c>
      <c r="P19" s="249">
        <v>6539909</v>
      </c>
      <c r="Q19" s="249">
        <v>6721325</v>
      </c>
      <c r="R19" s="249">
        <v>6852727</v>
      </c>
      <c r="S19" s="249">
        <v>6989328</v>
      </c>
      <c r="T19" s="249" t="s">
        <v>142</v>
      </c>
      <c r="U19" s="249" t="s">
        <v>142</v>
      </c>
      <c r="V19" s="249" t="s">
        <v>142</v>
      </c>
      <c r="W19" s="249" t="s">
        <v>142</v>
      </c>
      <c r="X19" s="249" t="s">
        <v>142</v>
      </c>
      <c r="Y19" s="249" t="s">
        <v>142</v>
      </c>
      <c r="Z19" s="249" t="s">
        <v>142</v>
      </c>
      <c r="AA19" s="249" t="s">
        <v>142</v>
      </c>
      <c r="AB19" s="249" t="s">
        <v>142</v>
      </c>
      <c r="AC19" s="249" t="s">
        <v>142</v>
      </c>
      <c r="AD19" s="249" t="s">
        <v>142</v>
      </c>
      <c r="AE19" s="249" t="s">
        <v>142</v>
      </c>
      <c r="AF19" s="249" t="s">
        <v>142</v>
      </c>
      <c r="AG19" s="249" t="s">
        <v>142</v>
      </c>
      <c r="AH19" s="249" t="s">
        <v>142</v>
      </c>
      <c r="AI19" s="249" t="s">
        <v>142</v>
      </c>
      <c r="AJ19" s="249" t="s">
        <v>142</v>
      </c>
      <c r="AK19" s="249" t="s">
        <v>142</v>
      </c>
      <c r="AL19" s="249" t="s">
        <v>142</v>
      </c>
      <c r="AM19" s="249" t="s">
        <v>142</v>
      </c>
      <c r="AN19" s="249" t="s">
        <v>142</v>
      </c>
      <c r="AO19" s="249" t="s">
        <v>142</v>
      </c>
      <c r="AP19" s="249" t="s">
        <v>142</v>
      </c>
      <c r="AQ19" s="249" t="s">
        <v>142</v>
      </c>
    </row>
    <row r="20" spans="1:43">
      <c r="A20" s="229" t="s">
        <v>210</v>
      </c>
      <c r="B20" s="261">
        <v>206548</v>
      </c>
      <c r="C20" s="262">
        <v>7020921</v>
      </c>
      <c r="D20" s="262">
        <v>7020921</v>
      </c>
      <c r="E20" s="262">
        <v>6990573</v>
      </c>
      <c r="F20" s="262">
        <v>7430257</v>
      </c>
      <c r="G20" s="249">
        <v>7441381</v>
      </c>
      <c r="H20" s="249">
        <v>7483110</v>
      </c>
      <c r="I20" s="249">
        <v>7634298</v>
      </c>
      <c r="J20" s="249">
        <v>7861716</v>
      </c>
      <c r="K20" s="249">
        <v>7834513</v>
      </c>
      <c r="L20" s="249">
        <v>8215629</v>
      </c>
      <c r="M20" s="249">
        <v>8411642</v>
      </c>
      <c r="N20" s="249">
        <v>8680707</v>
      </c>
      <c r="O20" s="249">
        <v>9031444</v>
      </c>
      <c r="P20" s="249">
        <v>9127596</v>
      </c>
      <c r="Q20" s="249">
        <v>9321309</v>
      </c>
      <c r="R20" s="249">
        <v>9492629</v>
      </c>
      <c r="S20" s="249">
        <v>9574810</v>
      </c>
      <c r="T20" s="249" t="s">
        <v>142</v>
      </c>
      <c r="U20" s="249" t="s">
        <v>142</v>
      </c>
      <c r="V20" s="249" t="s">
        <v>142</v>
      </c>
      <c r="W20" s="249" t="s">
        <v>142</v>
      </c>
      <c r="X20" s="249" t="s">
        <v>142</v>
      </c>
      <c r="Y20" s="249" t="s">
        <v>142</v>
      </c>
      <c r="Z20" s="249" t="s">
        <v>142</v>
      </c>
      <c r="AA20" s="249" t="s">
        <v>142</v>
      </c>
      <c r="AB20" s="249" t="s">
        <v>142</v>
      </c>
      <c r="AC20" s="249" t="s">
        <v>142</v>
      </c>
      <c r="AD20" s="249" t="s">
        <v>142</v>
      </c>
      <c r="AE20" s="249" t="s">
        <v>142</v>
      </c>
      <c r="AF20" s="249" t="s">
        <v>142</v>
      </c>
      <c r="AG20" s="249" t="s">
        <v>142</v>
      </c>
      <c r="AH20" s="249" t="s">
        <v>142</v>
      </c>
      <c r="AI20" s="249" t="s">
        <v>142</v>
      </c>
      <c r="AJ20" s="249" t="s">
        <v>142</v>
      </c>
      <c r="AK20" s="249" t="s">
        <v>142</v>
      </c>
      <c r="AL20" s="249" t="s">
        <v>142</v>
      </c>
      <c r="AM20" s="249" t="s">
        <v>142</v>
      </c>
      <c r="AN20" s="249" t="s">
        <v>142</v>
      </c>
      <c r="AO20" s="249" t="s">
        <v>142</v>
      </c>
      <c r="AP20" s="249" t="s">
        <v>142</v>
      </c>
      <c r="AQ20" s="249" t="s">
        <v>142</v>
      </c>
    </row>
    <row r="21" spans="1:43">
      <c r="A21" s="229" t="s">
        <v>211</v>
      </c>
      <c r="B21" s="263">
        <v>215804</v>
      </c>
      <c r="C21" s="264">
        <v>7022518</v>
      </c>
      <c r="D21" s="264">
        <v>7022518</v>
      </c>
      <c r="E21" s="264">
        <v>6992198</v>
      </c>
      <c r="F21" s="264">
        <v>7431909</v>
      </c>
      <c r="G21" s="249">
        <v>7443057</v>
      </c>
      <c r="H21" s="249">
        <v>7484811</v>
      </c>
      <c r="I21" s="249">
        <v>7636865</v>
      </c>
      <c r="J21" s="249">
        <v>7864309</v>
      </c>
      <c r="K21" s="249">
        <v>7837144</v>
      </c>
      <c r="L21" s="249">
        <v>8221066</v>
      </c>
      <c r="M21" s="249">
        <v>8417141</v>
      </c>
      <c r="N21" s="249">
        <v>8686262</v>
      </c>
      <c r="O21" s="249">
        <v>9037050</v>
      </c>
      <c r="P21" s="249">
        <v>9133256</v>
      </c>
      <c r="Q21" s="249">
        <v>9327603</v>
      </c>
      <c r="R21" s="249">
        <v>9498976</v>
      </c>
      <c r="S21" s="249">
        <v>9581212</v>
      </c>
      <c r="T21" s="249" t="s">
        <v>142</v>
      </c>
      <c r="U21" s="249" t="s">
        <v>142</v>
      </c>
      <c r="V21" s="249" t="s">
        <v>142</v>
      </c>
      <c r="W21" s="249" t="s">
        <v>142</v>
      </c>
      <c r="X21" s="249" t="s">
        <v>142</v>
      </c>
      <c r="Y21" s="249" t="s">
        <v>142</v>
      </c>
      <c r="Z21" s="249" t="s">
        <v>142</v>
      </c>
      <c r="AA21" s="249" t="s">
        <v>142</v>
      </c>
      <c r="AB21" s="249" t="s">
        <v>142</v>
      </c>
      <c r="AC21" s="249" t="s">
        <v>142</v>
      </c>
      <c r="AD21" s="249" t="s">
        <v>142</v>
      </c>
      <c r="AE21" s="249" t="s">
        <v>142</v>
      </c>
      <c r="AF21" s="249" t="s">
        <v>142</v>
      </c>
      <c r="AG21" s="249" t="s">
        <v>142</v>
      </c>
      <c r="AH21" s="249" t="s">
        <v>142</v>
      </c>
      <c r="AI21" s="249" t="s">
        <v>142</v>
      </c>
      <c r="AJ21" s="249" t="s">
        <v>142</v>
      </c>
      <c r="AK21" s="249" t="s">
        <v>142</v>
      </c>
      <c r="AL21" s="249" t="s">
        <v>142</v>
      </c>
      <c r="AM21" s="249" t="s">
        <v>142</v>
      </c>
      <c r="AN21" s="249" t="s">
        <v>142</v>
      </c>
      <c r="AO21" s="249" t="s">
        <v>142</v>
      </c>
      <c r="AP21" s="249" t="s">
        <v>142</v>
      </c>
      <c r="AQ21" s="249" t="s">
        <v>142</v>
      </c>
    </row>
    <row r="22" spans="1:43">
      <c r="A22" s="229" t="s">
        <v>212</v>
      </c>
      <c r="B22" s="261">
        <v>206545</v>
      </c>
      <c r="C22" s="262">
        <v>9411560</v>
      </c>
      <c r="D22" s="262">
        <v>9411560</v>
      </c>
      <c r="E22" s="262">
        <v>9573579</v>
      </c>
      <c r="F22" s="262">
        <v>8387108</v>
      </c>
      <c r="G22" s="249">
        <v>8508496</v>
      </c>
      <c r="H22" s="249">
        <v>8670282</v>
      </c>
      <c r="I22" s="249">
        <v>8956566</v>
      </c>
      <c r="J22" s="249">
        <v>9241774</v>
      </c>
      <c r="K22" s="249">
        <v>9352339</v>
      </c>
      <c r="L22" s="249">
        <v>8219596</v>
      </c>
      <c r="M22" s="249">
        <v>8141287</v>
      </c>
      <c r="N22" s="249">
        <v>7480576</v>
      </c>
      <c r="O22" s="249">
        <v>7495120</v>
      </c>
      <c r="P22" s="249">
        <v>7512647</v>
      </c>
      <c r="Q22" s="249">
        <v>7280598</v>
      </c>
      <c r="R22" s="249">
        <v>7085566</v>
      </c>
      <c r="S22" s="249">
        <v>7166014</v>
      </c>
      <c r="T22" s="249" t="s">
        <v>142</v>
      </c>
      <c r="U22" s="249" t="s">
        <v>142</v>
      </c>
      <c r="V22" s="249" t="s">
        <v>142</v>
      </c>
      <c r="W22" s="249" t="s">
        <v>142</v>
      </c>
      <c r="X22" s="249" t="s">
        <v>142</v>
      </c>
      <c r="Y22" s="249" t="s">
        <v>142</v>
      </c>
      <c r="Z22" s="249" t="s">
        <v>142</v>
      </c>
      <c r="AA22" s="249" t="s">
        <v>142</v>
      </c>
      <c r="AB22" s="249" t="s">
        <v>142</v>
      </c>
      <c r="AC22" s="249" t="s">
        <v>142</v>
      </c>
      <c r="AD22" s="249" t="s">
        <v>142</v>
      </c>
      <c r="AE22" s="249" t="s">
        <v>142</v>
      </c>
      <c r="AF22" s="249" t="s">
        <v>142</v>
      </c>
      <c r="AG22" s="249" t="s">
        <v>142</v>
      </c>
      <c r="AH22" s="249" t="s">
        <v>142</v>
      </c>
      <c r="AI22" s="249" t="s">
        <v>142</v>
      </c>
      <c r="AJ22" s="249" t="s">
        <v>142</v>
      </c>
      <c r="AK22" s="249" t="s">
        <v>142</v>
      </c>
      <c r="AL22" s="249" t="s">
        <v>142</v>
      </c>
      <c r="AM22" s="249" t="s">
        <v>142</v>
      </c>
      <c r="AN22" s="249" t="s">
        <v>142</v>
      </c>
      <c r="AO22" s="249" t="s">
        <v>142</v>
      </c>
      <c r="AP22" s="249" t="s">
        <v>142</v>
      </c>
      <c r="AQ22" s="249" t="s">
        <v>142</v>
      </c>
    </row>
    <row r="23" spans="1:43">
      <c r="A23" s="245" t="s">
        <v>213</v>
      </c>
      <c r="B23" s="263">
        <v>215806</v>
      </c>
      <c r="C23" s="264">
        <v>16434078</v>
      </c>
      <c r="D23" s="264">
        <v>16434078</v>
      </c>
      <c r="E23" s="264">
        <v>16565777</v>
      </c>
      <c r="F23" s="264">
        <v>15819017</v>
      </c>
      <c r="G23" s="249">
        <v>15951553</v>
      </c>
      <c r="H23" s="249">
        <v>16155093</v>
      </c>
      <c r="I23" s="249">
        <v>16593431</v>
      </c>
      <c r="J23" s="249">
        <v>17106083</v>
      </c>
      <c r="K23" s="249">
        <v>17189483</v>
      </c>
      <c r="L23" s="249">
        <v>16440662</v>
      </c>
      <c r="M23" s="249">
        <v>16558428</v>
      </c>
      <c r="N23" s="249">
        <v>16166838</v>
      </c>
      <c r="O23" s="249">
        <v>16532170</v>
      </c>
      <c r="P23" s="249">
        <v>16645903</v>
      </c>
      <c r="Q23" s="249">
        <v>16608201</v>
      </c>
      <c r="R23" s="249">
        <v>16584542</v>
      </c>
      <c r="S23" s="249">
        <v>16747226</v>
      </c>
      <c r="T23" s="249" t="s">
        <v>142</v>
      </c>
      <c r="U23" s="249" t="s">
        <v>142</v>
      </c>
      <c r="V23" s="249" t="s">
        <v>142</v>
      </c>
      <c r="W23" s="249" t="s">
        <v>142</v>
      </c>
      <c r="X23" s="249" t="s">
        <v>142</v>
      </c>
      <c r="Y23" s="249" t="s">
        <v>142</v>
      </c>
      <c r="Z23" s="249" t="s">
        <v>142</v>
      </c>
      <c r="AA23" s="249" t="s">
        <v>142</v>
      </c>
      <c r="AB23" s="249" t="s">
        <v>142</v>
      </c>
      <c r="AC23" s="249" t="s">
        <v>142</v>
      </c>
      <c r="AD23" s="249" t="s">
        <v>142</v>
      </c>
      <c r="AE23" s="249" t="s">
        <v>142</v>
      </c>
      <c r="AF23" s="249" t="s">
        <v>142</v>
      </c>
      <c r="AG23" s="249" t="s">
        <v>142</v>
      </c>
      <c r="AH23" s="249" t="s">
        <v>142</v>
      </c>
      <c r="AI23" s="249" t="s">
        <v>142</v>
      </c>
      <c r="AJ23" s="249" t="s">
        <v>142</v>
      </c>
      <c r="AK23" s="249" t="s">
        <v>142</v>
      </c>
      <c r="AL23" s="249" t="s">
        <v>142</v>
      </c>
      <c r="AM23" s="249" t="s">
        <v>142</v>
      </c>
      <c r="AN23" s="249" t="s">
        <v>142</v>
      </c>
      <c r="AO23" s="249" t="s">
        <v>142</v>
      </c>
      <c r="AP23" s="249" t="s">
        <v>142</v>
      </c>
      <c r="AQ23" s="249" t="s">
        <v>142</v>
      </c>
    </row>
    <row r="24" spans="1:43">
      <c r="A24" s="245" t="s">
        <v>214</v>
      </c>
      <c r="B24" s="261">
        <v>206582</v>
      </c>
      <c r="C24" s="262">
        <v>30732695</v>
      </c>
      <c r="D24" s="262">
        <v>30732695</v>
      </c>
      <c r="E24" s="262">
        <v>30896019</v>
      </c>
      <c r="F24" s="262">
        <v>30138093</v>
      </c>
      <c r="G24" s="249">
        <v>30459560</v>
      </c>
      <c r="H24" s="249">
        <v>30537538</v>
      </c>
      <c r="I24" s="249">
        <v>31308253</v>
      </c>
      <c r="J24" s="249">
        <v>33898830</v>
      </c>
      <c r="K24" s="249">
        <v>34063867</v>
      </c>
      <c r="L24" s="249">
        <v>33458205</v>
      </c>
      <c r="M24" s="249">
        <v>33614664</v>
      </c>
      <c r="N24" s="249">
        <v>33607761</v>
      </c>
      <c r="O24" s="249">
        <v>34536218</v>
      </c>
      <c r="P24" s="249">
        <v>35435314</v>
      </c>
      <c r="Q24" s="249">
        <v>35811610</v>
      </c>
      <c r="R24" s="249">
        <v>35801258</v>
      </c>
      <c r="S24" s="249">
        <v>36003516</v>
      </c>
      <c r="T24" s="249" t="s">
        <v>142</v>
      </c>
      <c r="U24" s="249" t="s">
        <v>142</v>
      </c>
      <c r="V24" s="249" t="s">
        <v>142</v>
      </c>
      <c r="W24" s="249" t="s">
        <v>142</v>
      </c>
      <c r="X24" s="249" t="s">
        <v>142</v>
      </c>
      <c r="Y24" s="249" t="s">
        <v>142</v>
      </c>
      <c r="Z24" s="249" t="s">
        <v>142</v>
      </c>
      <c r="AA24" s="249" t="s">
        <v>142</v>
      </c>
      <c r="AB24" s="249" t="s">
        <v>142</v>
      </c>
      <c r="AC24" s="249" t="s">
        <v>142</v>
      </c>
      <c r="AD24" s="249" t="s">
        <v>142</v>
      </c>
      <c r="AE24" s="249" t="s">
        <v>142</v>
      </c>
      <c r="AF24" s="249" t="s">
        <v>142</v>
      </c>
      <c r="AG24" s="249" t="s">
        <v>142</v>
      </c>
      <c r="AH24" s="249" t="s">
        <v>142</v>
      </c>
      <c r="AI24" s="249" t="s">
        <v>142</v>
      </c>
      <c r="AJ24" s="249" t="s">
        <v>142</v>
      </c>
      <c r="AK24" s="249" t="s">
        <v>142</v>
      </c>
      <c r="AL24" s="249" t="s">
        <v>142</v>
      </c>
      <c r="AM24" s="249" t="s">
        <v>142</v>
      </c>
      <c r="AN24" s="249" t="s">
        <v>142</v>
      </c>
      <c r="AO24" s="249" t="s">
        <v>142</v>
      </c>
      <c r="AP24" s="249" t="s">
        <v>142</v>
      </c>
      <c r="AQ24" s="249" t="s">
        <v>142</v>
      </c>
    </row>
    <row r="25" spans="1:43">
      <c r="A25" s="245" t="s">
        <v>215</v>
      </c>
      <c r="B25" s="261">
        <v>206594</v>
      </c>
      <c r="C25" s="262">
        <v>19524453</v>
      </c>
      <c r="D25" s="262">
        <v>19524453</v>
      </c>
      <c r="E25" s="262">
        <v>18939578</v>
      </c>
      <c r="F25" s="262">
        <v>18912509</v>
      </c>
      <c r="G25" s="249">
        <v>18350893</v>
      </c>
      <c r="H25" s="249">
        <v>16854331</v>
      </c>
      <c r="I25" s="249">
        <v>16053160</v>
      </c>
      <c r="J25" s="249">
        <v>14972265</v>
      </c>
      <c r="K25" s="249">
        <v>14453632</v>
      </c>
      <c r="L25" s="249">
        <v>13005301</v>
      </c>
      <c r="M25" s="249">
        <v>12692036</v>
      </c>
      <c r="N25" s="249">
        <v>12797129</v>
      </c>
      <c r="O25" s="249">
        <v>12966407</v>
      </c>
      <c r="P25" s="249">
        <v>12491995</v>
      </c>
      <c r="Q25" s="249">
        <v>11813183</v>
      </c>
      <c r="R25" s="249">
        <v>11576463</v>
      </c>
      <c r="S25" s="249">
        <v>10641476</v>
      </c>
      <c r="T25" s="249" t="s">
        <v>142</v>
      </c>
      <c r="U25" s="249" t="s">
        <v>142</v>
      </c>
      <c r="V25" s="249" t="s">
        <v>142</v>
      </c>
      <c r="W25" s="249" t="s">
        <v>142</v>
      </c>
      <c r="X25" s="249" t="s">
        <v>142</v>
      </c>
      <c r="Y25" s="249" t="s">
        <v>142</v>
      </c>
      <c r="Z25" s="249" t="s">
        <v>142</v>
      </c>
      <c r="AA25" s="249" t="s">
        <v>142</v>
      </c>
      <c r="AB25" s="249" t="s">
        <v>142</v>
      </c>
      <c r="AC25" s="249" t="s">
        <v>142</v>
      </c>
      <c r="AD25" s="249" t="s">
        <v>142</v>
      </c>
      <c r="AE25" s="249" t="s">
        <v>142</v>
      </c>
      <c r="AF25" s="249" t="s">
        <v>142</v>
      </c>
      <c r="AG25" s="249" t="s">
        <v>142</v>
      </c>
      <c r="AH25" s="249" t="s">
        <v>142</v>
      </c>
      <c r="AI25" s="249" t="s">
        <v>142</v>
      </c>
      <c r="AJ25" s="249" t="s">
        <v>142</v>
      </c>
      <c r="AK25" s="249" t="s">
        <v>142</v>
      </c>
      <c r="AL25" s="249" t="s">
        <v>142</v>
      </c>
      <c r="AM25" s="249" t="s">
        <v>142</v>
      </c>
      <c r="AN25" s="249" t="s">
        <v>142</v>
      </c>
      <c r="AO25" s="249" t="s">
        <v>142</v>
      </c>
      <c r="AP25" s="249" t="s">
        <v>142</v>
      </c>
      <c r="AQ25" s="249" t="s">
        <v>142</v>
      </c>
    </row>
    <row r="26" spans="1:43">
      <c r="A26" s="245" t="s">
        <v>216</v>
      </c>
      <c r="B26" s="261">
        <v>206598</v>
      </c>
      <c r="C26" s="262">
        <v>326097</v>
      </c>
      <c r="D26" s="262">
        <v>326097</v>
      </c>
      <c r="E26" s="262">
        <v>307278</v>
      </c>
      <c r="F26" s="262">
        <v>302568</v>
      </c>
      <c r="G26" s="249">
        <v>280772</v>
      </c>
      <c r="H26" s="249">
        <v>276188</v>
      </c>
      <c r="I26" s="249">
        <v>251615</v>
      </c>
      <c r="J26" s="249">
        <v>234114</v>
      </c>
      <c r="K26" s="249">
        <v>213653</v>
      </c>
      <c r="L26" s="249">
        <v>215444</v>
      </c>
      <c r="M26" s="249">
        <v>207818</v>
      </c>
      <c r="N26" s="249">
        <v>199726</v>
      </c>
      <c r="O26" s="249">
        <v>201994</v>
      </c>
      <c r="P26" s="249">
        <v>214542</v>
      </c>
      <c r="Q26" s="249">
        <v>195551</v>
      </c>
      <c r="R26" s="249">
        <v>189498</v>
      </c>
      <c r="S26" s="249">
        <v>182315</v>
      </c>
      <c r="T26" s="249" t="s">
        <v>142</v>
      </c>
      <c r="U26" s="249" t="s">
        <v>142</v>
      </c>
      <c r="V26" s="249" t="s">
        <v>142</v>
      </c>
      <c r="W26" s="249" t="s">
        <v>142</v>
      </c>
      <c r="X26" s="249" t="s">
        <v>142</v>
      </c>
      <c r="Y26" s="249" t="s">
        <v>142</v>
      </c>
      <c r="Z26" s="249" t="s">
        <v>142</v>
      </c>
      <c r="AA26" s="249" t="s">
        <v>142</v>
      </c>
      <c r="AB26" s="249" t="s">
        <v>142</v>
      </c>
      <c r="AC26" s="249" t="s">
        <v>142</v>
      </c>
      <c r="AD26" s="249" t="s">
        <v>142</v>
      </c>
      <c r="AE26" s="249" t="s">
        <v>142</v>
      </c>
      <c r="AF26" s="249" t="s">
        <v>142</v>
      </c>
      <c r="AG26" s="249" t="s">
        <v>142</v>
      </c>
      <c r="AH26" s="249" t="s">
        <v>142</v>
      </c>
      <c r="AI26" s="249" t="s">
        <v>142</v>
      </c>
      <c r="AJ26" s="249" t="s">
        <v>142</v>
      </c>
      <c r="AK26" s="249" t="s">
        <v>142</v>
      </c>
      <c r="AL26" s="249" t="s">
        <v>142</v>
      </c>
      <c r="AM26" s="249" t="s">
        <v>142</v>
      </c>
      <c r="AN26" s="249" t="s">
        <v>142</v>
      </c>
      <c r="AO26" s="249" t="s">
        <v>142</v>
      </c>
      <c r="AP26" s="249" t="s">
        <v>142</v>
      </c>
      <c r="AQ26" s="249" t="s">
        <v>142</v>
      </c>
    </row>
    <row r="27" spans="1:43">
      <c r="A27" s="245" t="s">
        <v>217</v>
      </c>
      <c r="B27" s="261">
        <v>206599</v>
      </c>
      <c r="C27" s="262">
        <v>1303100</v>
      </c>
      <c r="D27" s="262">
        <v>1303100</v>
      </c>
      <c r="E27" s="262">
        <v>1117192</v>
      </c>
      <c r="F27" s="262">
        <v>1505394</v>
      </c>
      <c r="G27" s="249">
        <v>1459106</v>
      </c>
      <c r="H27" s="249">
        <v>1532004</v>
      </c>
      <c r="I27" s="249">
        <v>1215560</v>
      </c>
      <c r="J27" s="249">
        <v>1164244</v>
      </c>
      <c r="K27" s="249">
        <v>1054274</v>
      </c>
      <c r="L27" s="249">
        <v>222596</v>
      </c>
      <c r="M27" s="249">
        <v>212770</v>
      </c>
      <c r="N27" s="249">
        <v>198496</v>
      </c>
      <c r="O27" s="249">
        <v>191893</v>
      </c>
      <c r="P27" s="249">
        <v>0</v>
      </c>
      <c r="Q27" s="249">
        <v>0</v>
      </c>
      <c r="R27" s="249">
        <v>0</v>
      </c>
      <c r="S27" s="249">
        <v>0</v>
      </c>
      <c r="T27" s="249" t="s">
        <v>142</v>
      </c>
      <c r="U27" s="249" t="s">
        <v>142</v>
      </c>
      <c r="V27" s="249" t="s">
        <v>142</v>
      </c>
      <c r="W27" s="249" t="s">
        <v>142</v>
      </c>
      <c r="X27" s="249" t="s">
        <v>142</v>
      </c>
      <c r="Y27" s="249" t="s">
        <v>142</v>
      </c>
      <c r="Z27" s="249" t="s">
        <v>142</v>
      </c>
      <c r="AA27" s="249" t="s">
        <v>142</v>
      </c>
      <c r="AB27" s="249" t="s">
        <v>142</v>
      </c>
      <c r="AC27" s="249" t="s">
        <v>142</v>
      </c>
      <c r="AD27" s="249" t="s">
        <v>142</v>
      </c>
      <c r="AE27" s="249" t="s">
        <v>142</v>
      </c>
      <c r="AF27" s="249" t="s">
        <v>142</v>
      </c>
      <c r="AG27" s="249" t="s">
        <v>142</v>
      </c>
      <c r="AH27" s="249" t="s">
        <v>142</v>
      </c>
      <c r="AI27" s="249" t="s">
        <v>142</v>
      </c>
      <c r="AJ27" s="249" t="s">
        <v>142</v>
      </c>
      <c r="AK27" s="249" t="s">
        <v>142</v>
      </c>
      <c r="AL27" s="249" t="s">
        <v>142</v>
      </c>
      <c r="AM27" s="249" t="s">
        <v>142</v>
      </c>
      <c r="AN27" s="249" t="s">
        <v>142</v>
      </c>
      <c r="AO27" s="249" t="s">
        <v>142</v>
      </c>
      <c r="AP27" s="249" t="s">
        <v>142</v>
      </c>
      <c r="AQ27" s="249" t="s">
        <v>142</v>
      </c>
    </row>
    <row r="28" spans="1:43">
      <c r="A28" s="245" t="s">
        <v>218</v>
      </c>
      <c r="B28" s="261">
        <v>229574</v>
      </c>
      <c r="C28" s="262">
        <v>25627645</v>
      </c>
      <c r="D28" s="262">
        <v>25627645</v>
      </c>
      <c r="E28" s="262">
        <v>25311000</v>
      </c>
      <c r="F28" s="262">
        <v>25270006</v>
      </c>
      <c r="G28" s="249">
        <v>24260910</v>
      </c>
      <c r="H28" s="249">
        <v>22383317</v>
      </c>
      <c r="I28" s="249">
        <v>21816674</v>
      </c>
      <c r="J28" s="249">
        <v>21692465</v>
      </c>
      <c r="K28" s="249">
        <v>21067892</v>
      </c>
      <c r="L28" s="249">
        <v>82887</v>
      </c>
      <c r="M28" s="249">
        <v>121714</v>
      </c>
      <c r="N28" s="249">
        <v>166586</v>
      </c>
      <c r="O28" s="249">
        <v>222592</v>
      </c>
      <c r="P28" s="249">
        <v>301870</v>
      </c>
      <c r="Q28" s="249">
        <v>388011</v>
      </c>
      <c r="R28" s="249">
        <v>507282</v>
      </c>
      <c r="S28" s="249">
        <v>639199</v>
      </c>
      <c r="T28" s="249" t="s">
        <v>142</v>
      </c>
      <c r="U28" s="249" t="s">
        <v>142</v>
      </c>
      <c r="V28" s="249" t="s">
        <v>142</v>
      </c>
      <c r="W28" s="249" t="s">
        <v>142</v>
      </c>
      <c r="X28" s="249" t="s">
        <v>142</v>
      </c>
      <c r="Y28" s="249" t="s">
        <v>142</v>
      </c>
      <c r="Z28" s="249" t="s">
        <v>142</v>
      </c>
      <c r="AA28" s="249" t="s">
        <v>142</v>
      </c>
      <c r="AB28" s="249" t="s">
        <v>142</v>
      </c>
      <c r="AC28" s="249" t="s">
        <v>142</v>
      </c>
      <c r="AD28" s="249" t="s">
        <v>142</v>
      </c>
      <c r="AE28" s="249" t="s">
        <v>142</v>
      </c>
      <c r="AF28" s="249" t="s">
        <v>142</v>
      </c>
      <c r="AG28" s="249" t="s">
        <v>142</v>
      </c>
      <c r="AH28" s="249" t="s">
        <v>142</v>
      </c>
      <c r="AI28" s="249" t="s">
        <v>142</v>
      </c>
      <c r="AJ28" s="249" t="s">
        <v>142</v>
      </c>
      <c r="AK28" s="249" t="s">
        <v>142</v>
      </c>
      <c r="AL28" s="249" t="s">
        <v>142</v>
      </c>
      <c r="AM28" s="249" t="s">
        <v>142</v>
      </c>
      <c r="AN28" s="249" t="s">
        <v>142</v>
      </c>
      <c r="AO28" s="249" t="s">
        <v>142</v>
      </c>
      <c r="AP28" s="249" t="s">
        <v>142</v>
      </c>
      <c r="AQ28" s="249" t="s">
        <v>142</v>
      </c>
    </row>
    <row r="29" spans="1:43">
      <c r="A29" s="245" t="s">
        <v>219</v>
      </c>
      <c r="B29" s="263">
        <v>232172</v>
      </c>
      <c r="C29" s="264">
        <v>2054389</v>
      </c>
      <c r="D29" s="264">
        <v>2054389</v>
      </c>
      <c r="E29" s="264">
        <v>2188774</v>
      </c>
      <c r="F29" s="264">
        <v>2224354</v>
      </c>
      <c r="G29" s="249">
        <v>2196837</v>
      </c>
      <c r="H29" s="249">
        <v>2199125</v>
      </c>
      <c r="I29" s="249">
        <v>2048281</v>
      </c>
      <c r="J29" s="249">
        <v>1929286</v>
      </c>
      <c r="K29" s="249">
        <v>1855093</v>
      </c>
      <c r="L29" s="249">
        <v>1386086</v>
      </c>
      <c r="M29" s="249">
        <v>1452734</v>
      </c>
      <c r="N29" s="249">
        <v>1540947</v>
      </c>
      <c r="O29" s="249">
        <v>1632040</v>
      </c>
      <c r="P29" s="249">
        <v>1918133</v>
      </c>
      <c r="Q29" s="249">
        <v>1997547</v>
      </c>
      <c r="R29" s="249">
        <v>2104186</v>
      </c>
      <c r="S29" s="249">
        <v>2199976</v>
      </c>
      <c r="T29" s="249" t="s">
        <v>142</v>
      </c>
      <c r="U29" s="249" t="s">
        <v>142</v>
      </c>
      <c r="V29" s="249" t="s">
        <v>142</v>
      </c>
      <c r="W29" s="249" t="s">
        <v>142</v>
      </c>
      <c r="X29" s="249" t="s">
        <v>142</v>
      </c>
      <c r="Y29" s="249" t="s">
        <v>142</v>
      </c>
      <c r="Z29" s="249" t="s">
        <v>142</v>
      </c>
      <c r="AA29" s="249" t="s">
        <v>142</v>
      </c>
      <c r="AB29" s="249" t="s">
        <v>142</v>
      </c>
      <c r="AC29" s="249" t="s">
        <v>142</v>
      </c>
      <c r="AD29" s="249" t="s">
        <v>142</v>
      </c>
      <c r="AE29" s="249" t="s">
        <v>142</v>
      </c>
      <c r="AF29" s="249" t="s">
        <v>142</v>
      </c>
      <c r="AG29" s="249" t="s">
        <v>142</v>
      </c>
      <c r="AH29" s="249" t="s">
        <v>142</v>
      </c>
      <c r="AI29" s="249" t="s">
        <v>142</v>
      </c>
      <c r="AJ29" s="249" t="s">
        <v>142</v>
      </c>
      <c r="AK29" s="249" t="s">
        <v>142</v>
      </c>
      <c r="AL29" s="249" t="s">
        <v>142</v>
      </c>
      <c r="AM29" s="249" t="s">
        <v>142</v>
      </c>
      <c r="AN29" s="249" t="s">
        <v>142</v>
      </c>
      <c r="AO29" s="249" t="s">
        <v>142</v>
      </c>
      <c r="AP29" s="249" t="s">
        <v>142</v>
      </c>
      <c r="AQ29" s="249" t="s">
        <v>142</v>
      </c>
    </row>
    <row r="30" spans="1:43">
      <c r="A30" s="245" t="s">
        <v>220</v>
      </c>
      <c r="B30" s="263">
        <v>215812</v>
      </c>
      <c r="C30" s="264">
        <v>27682034</v>
      </c>
      <c r="D30" s="264">
        <v>27682034</v>
      </c>
      <c r="E30" s="264">
        <v>27499774</v>
      </c>
      <c r="F30" s="264">
        <v>27494360</v>
      </c>
      <c r="G30" s="249">
        <v>26457747</v>
      </c>
      <c r="H30" s="249">
        <v>24582442</v>
      </c>
      <c r="I30" s="249">
        <v>23864955</v>
      </c>
      <c r="J30" s="249">
        <v>23621751</v>
      </c>
      <c r="K30" s="249">
        <v>22922985</v>
      </c>
      <c r="L30" s="249">
        <v>1468973</v>
      </c>
      <c r="M30" s="249">
        <v>1574448</v>
      </c>
      <c r="N30" s="249">
        <v>1707533</v>
      </c>
      <c r="O30" s="249">
        <v>1854632</v>
      </c>
      <c r="P30" s="249">
        <v>2220003</v>
      </c>
      <c r="Q30" s="249">
        <v>2385558</v>
      </c>
      <c r="R30" s="249">
        <v>2611468</v>
      </c>
      <c r="S30" s="249">
        <v>2839175</v>
      </c>
      <c r="T30" s="249" t="s">
        <v>142</v>
      </c>
      <c r="U30" s="249" t="s">
        <v>142</v>
      </c>
      <c r="V30" s="249" t="s">
        <v>142</v>
      </c>
      <c r="W30" s="249" t="s">
        <v>142</v>
      </c>
      <c r="X30" s="249" t="s">
        <v>142</v>
      </c>
      <c r="Y30" s="249" t="s">
        <v>142</v>
      </c>
      <c r="Z30" s="249" t="s">
        <v>142</v>
      </c>
      <c r="AA30" s="249" t="s">
        <v>142</v>
      </c>
      <c r="AB30" s="249" t="s">
        <v>142</v>
      </c>
      <c r="AC30" s="249" t="s">
        <v>142</v>
      </c>
      <c r="AD30" s="249" t="s">
        <v>142</v>
      </c>
      <c r="AE30" s="249" t="s">
        <v>142</v>
      </c>
      <c r="AF30" s="249" t="s">
        <v>142</v>
      </c>
      <c r="AG30" s="249" t="s">
        <v>142</v>
      </c>
      <c r="AH30" s="249" t="s">
        <v>142</v>
      </c>
      <c r="AI30" s="249" t="s">
        <v>142</v>
      </c>
      <c r="AJ30" s="249" t="s">
        <v>142</v>
      </c>
      <c r="AK30" s="249" t="s">
        <v>142</v>
      </c>
      <c r="AL30" s="249" t="s">
        <v>142</v>
      </c>
      <c r="AM30" s="249" t="s">
        <v>142</v>
      </c>
      <c r="AN30" s="249" t="s">
        <v>142</v>
      </c>
      <c r="AO30" s="249" t="s">
        <v>142</v>
      </c>
      <c r="AP30" s="249" t="s">
        <v>142</v>
      </c>
      <c r="AQ30" s="249" t="s">
        <v>142</v>
      </c>
    </row>
    <row r="31" spans="1:43">
      <c r="A31" s="245" t="s">
        <v>221</v>
      </c>
      <c r="B31" s="263">
        <v>222762</v>
      </c>
      <c r="C31" s="264">
        <v>28985134</v>
      </c>
      <c r="D31" s="264">
        <v>28985134</v>
      </c>
      <c r="E31" s="264">
        <v>28616966</v>
      </c>
      <c r="F31" s="264">
        <v>28999754</v>
      </c>
      <c r="G31" s="249">
        <v>27916853</v>
      </c>
      <c r="H31" s="249">
        <v>26114446</v>
      </c>
      <c r="I31" s="249">
        <v>25080515</v>
      </c>
      <c r="J31" s="249">
        <v>24785995</v>
      </c>
      <c r="K31" s="249">
        <v>23977259</v>
      </c>
      <c r="L31" s="249">
        <v>1691569</v>
      </c>
      <c r="M31" s="249">
        <v>1787218</v>
      </c>
      <c r="N31" s="249">
        <v>1906029</v>
      </c>
      <c r="O31" s="249">
        <v>2046525</v>
      </c>
      <c r="P31" s="249">
        <v>2220003</v>
      </c>
      <c r="Q31" s="249">
        <v>2385558</v>
      </c>
      <c r="R31" s="249">
        <v>2611468</v>
      </c>
      <c r="S31" s="249">
        <v>2839175</v>
      </c>
      <c r="T31" s="249" t="s">
        <v>142</v>
      </c>
      <c r="U31" s="249" t="s">
        <v>142</v>
      </c>
      <c r="V31" s="249" t="s">
        <v>142</v>
      </c>
      <c r="W31" s="249" t="s">
        <v>142</v>
      </c>
      <c r="X31" s="249" t="s">
        <v>142</v>
      </c>
      <c r="Y31" s="249" t="s">
        <v>142</v>
      </c>
      <c r="Z31" s="249" t="s">
        <v>142</v>
      </c>
      <c r="AA31" s="249" t="s">
        <v>142</v>
      </c>
      <c r="AB31" s="249" t="s">
        <v>142</v>
      </c>
      <c r="AC31" s="249" t="s">
        <v>142</v>
      </c>
      <c r="AD31" s="249" t="s">
        <v>142</v>
      </c>
      <c r="AE31" s="249" t="s">
        <v>142</v>
      </c>
      <c r="AF31" s="249" t="s">
        <v>142</v>
      </c>
      <c r="AG31" s="249" t="s">
        <v>142</v>
      </c>
      <c r="AH31" s="249" t="s">
        <v>142</v>
      </c>
      <c r="AI31" s="249" t="s">
        <v>142</v>
      </c>
      <c r="AJ31" s="249" t="s">
        <v>142</v>
      </c>
      <c r="AK31" s="249" t="s">
        <v>142</v>
      </c>
      <c r="AL31" s="249" t="s">
        <v>142</v>
      </c>
      <c r="AM31" s="249" t="s">
        <v>142</v>
      </c>
      <c r="AN31" s="249" t="s">
        <v>142</v>
      </c>
      <c r="AO31" s="249" t="s">
        <v>142</v>
      </c>
      <c r="AP31" s="249" t="s">
        <v>142</v>
      </c>
      <c r="AQ31" s="249" t="s">
        <v>142</v>
      </c>
    </row>
    <row r="32" spans="1:43">
      <c r="A32" s="245" t="s">
        <v>222</v>
      </c>
      <c r="B32" s="261">
        <v>206602</v>
      </c>
      <c r="C32" s="262">
        <v>29311231</v>
      </c>
      <c r="D32" s="262">
        <v>29311231</v>
      </c>
      <c r="E32" s="262">
        <v>28924244</v>
      </c>
      <c r="F32" s="262">
        <v>29302322</v>
      </c>
      <c r="G32" s="249">
        <v>28197625</v>
      </c>
      <c r="H32" s="249">
        <v>26390634</v>
      </c>
      <c r="I32" s="249">
        <v>25332130</v>
      </c>
      <c r="J32" s="249">
        <v>25020109</v>
      </c>
      <c r="K32" s="249">
        <v>24190912</v>
      </c>
      <c r="L32" s="249">
        <v>1907013</v>
      </c>
      <c r="M32" s="249">
        <v>1995036</v>
      </c>
      <c r="N32" s="249">
        <v>2105755</v>
      </c>
      <c r="O32" s="249">
        <v>2248519</v>
      </c>
      <c r="P32" s="249">
        <v>2434545</v>
      </c>
      <c r="Q32" s="249">
        <v>2581109</v>
      </c>
      <c r="R32" s="249">
        <v>2800966</v>
      </c>
      <c r="S32" s="249">
        <v>3021490</v>
      </c>
      <c r="T32" s="249" t="s">
        <v>142</v>
      </c>
      <c r="U32" s="249" t="s">
        <v>142</v>
      </c>
      <c r="V32" s="249" t="s">
        <v>142</v>
      </c>
      <c r="W32" s="249" t="s">
        <v>142</v>
      </c>
      <c r="X32" s="249" t="s">
        <v>142</v>
      </c>
      <c r="Y32" s="249" t="s">
        <v>142</v>
      </c>
      <c r="Z32" s="249" t="s">
        <v>142</v>
      </c>
      <c r="AA32" s="249" t="s">
        <v>142</v>
      </c>
      <c r="AB32" s="249" t="s">
        <v>142</v>
      </c>
      <c r="AC32" s="249" t="s">
        <v>142</v>
      </c>
      <c r="AD32" s="249" t="s">
        <v>142</v>
      </c>
      <c r="AE32" s="249" t="s">
        <v>142</v>
      </c>
      <c r="AF32" s="249" t="s">
        <v>142</v>
      </c>
      <c r="AG32" s="249" t="s">
        <v>142</v>
      </c>
      <c r="AH32" s="249" t="s">
        <v>142</v>
      </c>
      <c r="AI32" s="249" t="s">
        <v>142</v>
      </c>
      <c r="AJ32" s="249" t="s">
        <v>142</v>
      </c>
      <c r="AK32" s="249" t="s">
        <v>142</v>
      </c>
      <c r="AL32" s="249" t="s">
        <v>142</v>
      </c>
      <c r="AM32" s="249" t="s">
        <v>142</v>
      </c>
      <c r="AN32" s="249" t="s">
        <v>142</v>
      </c>
      <c r="AO32" s="249" t="s">
        <v>142</v>
      </c>
      <c r="AP32" s="249" t="s">
        <v>142</v>
      </c>
      <c r="AQ32" s="249" t="s">
        <v>142</v>
      </c>
    </row>
    <row r="33" spans="1:43">
      <c r="A33" s="245" t="s">
        <v>223</v>
      </c>
      <c r="B33" s="261">
        <v>206591</v>
      </c>
      <c r="C33" s="262">
        <v>980</v>
      </c>
      <c r="D33" s="262">
        <v>980</v>
      </c>
      <c r="E33" s="262">
        <v>967</v>
      </c>
      <c r="F33" s="262">
        <v>933</v>
      </c>
      <c r="G33" s="249">
        <v>897</v>
      </c>
      <c r="H33" s="249">
        <v>990</v>
      </c>
      <c r="I33" s="249">
        <v>2156</v>
      </c>
      <c r="J33" s="249">
        <v>2179</v>
      </c>
      <c r="K33" s="249">
        <v>2799</v>
      </c>
      <c r="L33" s="249">
        <v>2387</v>
      </c>
      <c r="M33" s="249">
        <v>2290</v>
      </c>
      <c r="N33" s="249">
        <v>2317</v>
      </c>
      <c r="O33" s="249">
        <v>1735</v>
      </c>
      <c r="P33" s="249">
        <v>1990</v>
      </c>
      <c r="Q33" s="249">
        <v>80022</v>
      </c>
      <c r="R33" s="249">
        <v>131964</v>
      </c>
      <c r="S33" s="249">
        <v>132208</v>
      </c>
      <c r="T33" s="249" t="s">
        <v>142</v>
      </c>
      <c r="U33" s="249" t="s">
        <v>142</v>
      </c>
      <c r="V33" s="249" t="s">
        <v>142</v>
      </c>
      <c r="W33" s="249" t="s">
        <v>142</v>
      </c>
      <c r="X33" s="249" t="s">
        <v>142</v>
      </c>
      <c r="Y33" s="249" t="s">
        <v>142</v>
      </c>
      <c r="Z33" s="249" t="s">
        <v>142</v>
      </c>
      <c r="AA33" s="249" t="s">
        <v>142</v>
      </c>
      <c r="AB33" s="249" t="s">
        <v>142</v>
      </c>
      <c r="AC33" s="249" t="s">
        <v>142</v>
      </c>
      <c r="AD33" s="249" t="s">
        <v>142</v>
      </c>
      <c r="AE33" s="249" t="s">
        <v>142</v>
      </c>
      <c r="AF33" s="249" t="s">
        <v>142</v>
      </c>
      <c r="AG33" s="249" t="s">
        <v>142</v>
      </c>
      <c r="AH33" s="249" t="s">
        <v>142</v>
      </c>
      <c r="AI33" s="249" t="s">
        <v>142</v>
      </c>
      <c r="AJ33" s="249" t="s">
        <v>142</v>
      </c>
      <c r="AK33" s="249" t="s">
        <v>142</v>
      </c>
      <c r="AL33" s="249" t="s">
        <v>142</v>
      </c>
      <c r="AM33" s="249" t="s">
        <v>142</v>
      </c>
      <c r="AN33" s="249" t="s">
        <v>142</v>
      </c>
      <c r="AO33" s="249" t="s">
        <v>142</v>
      </c>
      <c r="AP33" s="249" t="s">
        <v>142</v>
      </c>
      <c r="AQ33" s="249" t="s">
        <v>142</v>
      </c>
    </row>
    <row r="34" spans="1:43">
      <c r="A34" s="245" t="s">
        <v>224</v>
      </c>
      <c r="B34" s="263">
        <v>215815</v>
      </c>
      <c r="C34" s="264">
        <v>48836664</v>
      </c>
      <c r="D34" s="264">
        <v>48836664</v>
      </c>
      <c r="E34" s="264">
        <v>47864789</v>
      </c>
      <c r="F34" s="264">
        <v>48215764</v>
      </c>
      <c r="G34" s="249">
        <v>46549415</v>
      </c>
      <c r="H34" s="249">
        <v>43245955</v>
      </c>
      <c r="I34" s="249">
        <v>41387446</v>
      </c>
      <c r="J34" s="249">
        <v>39994553</v>
      </c>
      <c r="K34" s="249">
        <v>38647343</v>
      </c>
      <c r="L34" s="249">
        <v>14914701</v>
      </c>
      <c r="M34" s="249">
        <v>14689362</v>
      </c>
      <c r="N34" s="249">
        <v>14905201</v>
      </c>
      <c r="O34" s="249">
        <v>15216661</v>
      </c>
      <c r="P34" s="249">
        <v>14928530</v>
      </c>
      <c r="Q34" s="249">
        <v>14474314</v>
      </c>
      <c r="R34" s="249">
        <v>14509393</v>
      </c>
      <c r="S34" s="249">
        <v>13795174</v>
      </c>
      <c r="T34" s="249" t="s">
        <v>142</v>
      </c>
      <c r="U34" s="249" t="s">
        <v>142</v>
      </c>
      <c r="V34" s="249" t="s">
        <v>142</v>
      </c>
      <c r="W34" s="249" t="s">
        <v>142</v>
      </c>
      <c r="X34" s="249" t="s">
        <v>142</v>
      </c>
      <c r="Y34" s="249" t="s">
        <v>142</v>
      </c>
      <c r="Z34" s="249" t="s">
        <v>142</v>
      </c>
      <c r="AA34" s="249" t="s">
        <v>142</v>
      </c>
      <c r="AB34" s="249" t="s">
        <v>142</v>
      </c>
      <c r="AC34" s="249" t="s">
        <v>142</v>
      </c>
      <c r="AD34" s="249" t="s">
        <v>142</v>
      </c>
      <c r="AE34" s="249" t="s">
        <v>142</v>
      </c>
      <c r="AF34" s="249" t="s">
        <v>142</v>
      </c>
      <c r="AG34" s="249" t="s">
        <v>142</v>
      </c>
      <c r="AH34" s="249" t="s">
        <v>142</v>
      </c>
      <c r="AI34" s="249" t="s">
        <v>142</v>
      </c>
      <c r="AJ34" s="249" t="s">
        <v>142</v>
      </c>
      <c r="AK34" s="249" t="s">
        <v>142</v>
      </c>
      <c r="AL34" s="249" t="s">
        <v>142</v>
      </c>
      <c r="AM34" s="249" t="s">
        <v>142</v>
      </c>
      <c r="AN34" s="249" t="s">
        <v>142</v>
      </c>
      <c r="AO34" s="249" t="s">
        <v>142</v>
      </c>
      <c r="AP34" s="249" t="s">
        <v>142</v>
      </c>
      <c r="AQ34" s="249" t="s">
        <v>142</v>
      </c>
    </row>
    <row r="35" spans="1:43">
      <c r="A35" s="245" t="s">
        <v>225</v>
      </c>
      <c r="B35" s="263">
        <v>215816</v>
      </c>
      <c r="C35" s="264">
        <v>75000</v>
      </c>
      <c r="D35" s="264">
        <v>75000</v>
      </c>
      <c r="E35" s="264">
        <v>50000</v>
      </c>
      <c r="F35" s="264">
        <v>75000</v>
      </c>
      <c r="G35" s="249">
        <v>100000</v>
      </c>
      <c r="H35" s="249">
        <v>85000</v>
      </c>
      <c r="I35" s="249">
        <v>79500</v>
      </c>
      <c r="J35" s="249">
        <v>0</v>
      </c>
      <c r="K35" s="249">
        <v>0</v>
      </c>
      <c r="L35" s="249">
        <v>0</v>
      </c>
      <c r="M35" s="249">
        <v>0</v>
      </c>
      <c r="N35" s="249">
        <v>0</v>
      </c>
      <c r="O35" s="249">
        <v>0</v>
      </c>
      <c r="P35" s="249">
        <v>0</v>
      </c>
      <c r="Q35" s="249">
        <v>0</v>
      </c>
      <c r="R35" s="249">
        <v>0</v>
      </c>
      <c r="S35" s="249">
        <v>0</v>
      </c>
      <c r="T35" s="249" t="s">
        <v>142</v>
      </c>
      <c r="U35" s="249" t="s">
        <v>142</v>
      </c>
      <c r="V35" s="249" t="s">
        <v>142</v>
      </c>
      <c r="W35" s="249" t="s">
        <v>142</v>
      </c>
      <c r="X35" s="249" t="s">
        <v>142</v>
      </c>
      <c r="Y35" s="249" t="s">
        <v>142</v>
      </c>
      <c r="Z35" s="249" t="s">
        <v>142</v>
      </c>
      <c r="AA35" s="249" t="s">
        <v>142</v>
      </c>
      <c r="AB35" s="249" t="s">
        <v>142</v>
      </c>
      <c r="AC35" s="249" t="s">
        <v>142</v>
      </c>
      <c r="AD35" s="249" t="s">
        <v>142</v>
      </c>
      <c r="AE35" s="249" t="s">
        <v>142</v>
      </c>
      <c r="AF35" s="249" t="s">
        <v>142</v>
      </c>
      <c r="AG35" s="249" t="s">
        <v>142</v>
      </c>
      <c r="AH35" s="249" t="s">
        <v>142</v>
      </c>
      <c r="AI35" s="249" t="s">
        <v>142</v>
      </c>
      <c r="AJ35" s="249" t="s">
        <v>142</v>
      </c>
      <c r="AK35" s="249" t="s">
        <v>142</v>
      </c>
      <c r="AL35" s="249" t="s">
        <v>142</v>
      </c>
      <c r="AM35" s="249" t="s">
        <v>142</v>
      </c>
      <c r="AN35" s="249" t="s">
        <v>142</v>
      </c>
      <c r="AO35" s="249" t="s">
        <v>142</v>
      </c>
      <c r="AP35" s="249" t="s">
        <v>142</v>
      </c>
      <c r="AQ35" s="249" t="s">
        <v>142</v>
      </c>
    </row>
    <row r="36" spans="1:43">
      <c r="A36" s="245" t="s">
        <v>226</v>
      </c>
      <c r="B36" s="261">
        <v>206603</v>
      </c>
      <c r="C36" s="262">
        <v>45946</v>
      </c>
      <c r="D36" s="262">
        <v>45946</v>
      </c>
      <c r="E36" s="262">
        <v>47297</v>
      </c>
      <c r="F36" s="262">
        <v>48649</v>
      </c>
      <c r="G36" s="249">
        <v>50000</v>
      </c>
      <c r="H36" s="249">
        <v>49993</v>
      </c>
      <c r="I36" s="249">
        <v>49983</v>
      </c>
      <c r="J36" s="249">
        <v>50000</v>
      </c>
      <c r="K36" s="249">
        <v>0</v>
      </c>
      <c r="L36" s="249">
        <v>0</v>
      </c>
      <c r="M36" s="249">
        <v>0</v>
      </c>
      <c r="N36" s="249">
        <v>0</v>
      </c>
      <c r="O36" s="249">
        <v>0</v>
      </c>
      <c r="P36" s="249">
        <v>0</v>
      </c>
      <c r="Q36" s="249">
        <v>0</v>
      </c>
      <c r="R36" s="249">
        <v>0</v>
      </c>
      <c r="S36" s="249">
        <v>0</v>
      </c>
      <c r="T36" s="249" t="s">
        <v>142</v>
      </c>
      <c r="U36" s="249" t="s">
        <v>142</v>
      </c>
      <c r="V36" s="249" t="s">
        <v>142</v>
      </c>
      <c r="W36" s="249" t="s">
        <v>142</v>
      </c>
      <c r="X36" s="249" t="s">
        <v>142</v>
      </c>
      <c r="Y36" s="249" t="s">
        <v>142</v>
      </c>
      <c r="Z36" s="249" t="s">
        <v>142</v>
      </c>
      <c r="AA36" s="249" t="s">
        <v>142</v>
      </c>
      <c r="AB36" s="249" t="s">
        <v>142</v>
      </c>
      <c r="AC36" s="249" t="s">
        <v>142</v>
      </c>
      <c r="AD36" s="249" t="s">
        <v>142</v>
      </c>
      <c r="AE36" s="249" t="s">
        <v>142</v>
      </c>
      <c r="AF36" s="249" t="s">
        <v>142</v>
      </c>
      <c r="AG36" s="249" t="s">
        <v>142</v>
      </c>
      <c r="AH36" s="249" t="s">
        <v>142</v>
      </c>
      <c r="AI36" s="249" t="s">
        <v>142</v>
      </c>
      <c r="AJ36" s="249" t="s">
        <v>142</v>
      </c>
      <c r="AK36" s="249" t="s">
        <v>142</v>
      </c>
      <c r="AL36" s="249" t="s">
        <v>142</v>
      </c>
      <c r="AM36" s="249" t="s">
        <v>142</v>
      </c>
      <c r="AN36" s="249" t="s">
        <v>142</v>
      </c>
      <c r="AO36" s="249" t="s">
        <v>142</v>
      </c>
      <c r="AP36" s="249" t="s">
        <v>142</v>
      </c>
      <c r="AQ36" s="249" t="s">
        <v>142</v>
      </c>
    </row>
    <row r="37" spans="1:43">
      <c r="A37" s="245" t="s">
        <v>227</v>
      </c>
      <c r="B37" s="263">
        <v>215819</v>
      </c>
      <c r="C37" s="264">
        <v>1386999</v>
      </c>
      <c r="D37" s="264">
        <v>1386999</v>
      </c>
      <c r="E37" s="264">
        <v>1396426</v>
      </c>
      <c r="F37" s="264">
        <v>1490781</v>
      </c>
      <c r="G37" s="249">
        <v>1388524</v>
      </c>
      <c r="H37" s="249">
        <v>1126394</v>
      </c>
      <c r="I37" s="249">
        <v>838277</v>
      </c>
      <c r="J37" s="249">
        <v>871062</v>
      </c>
      <c r="K37" s="249">
        <v>577188</v>
      </c>
      <c r="L37" s="249">
        <v>645978</v>
      </c>
      <c r="M37" s="249">
        <v>593785</v>
      </c>
      <c r="N37" s="249">
        <v>838522</v>
      </c>
      <c r="O37" s="249">
        <v>1711364</v>
      </c>
      <c r="P37" s="249">
        <v>1923570</v>
      </c>
      <c r="Q37" s="249">
        <v>1820739</v>
      </c>
      <c r="R37" s="249">
        <v>1730089</v>
      </c>
      <c r="S37" s="249">
        <v>1662478</v>
      </c>
      <c r="T37" s="249" t="s">
        <v>142</v>
      </c>
      <c r="U37" s="249" t="s">
        <v>142</v>
      </c>
      <c r="V37" s="249" t="s">
        <v>142</v>
      </c>
      <c r="W37" s="249" t="s">
        <v>142</v>
      </c>
      <c r="X37" s="249" t="s">
        <v>142</v>
      </c>
      <c r="Y37" s="249" t="s">
        <v>142</v>
      </c>
      <c r="Z37" s="249" t="s">
        <v>142</v>
      </c>
      <c r="AA37" s="249" t="s">
        <v>142</v>
      </c>
      <c r="AB37" s="249" t="s">
        <v>142</v>
      </c>
      <c r="AC37" s="249" t="s">
        <v>142</v>
      </c>
      <c r="AD37" s="249" t="s">
        <v>142</v>
      </c>
      <c r="AE37" s="249" t="s">
        <v>142</v>
      </c>
      <c r="AF37" s="249" t="s">
        <v>142</v>
      </c>
      <c r="AG37" s="249" t="s">
        <v>142</v>
      </c>
      <c r="AH37" s="249" t="s">
        <v>142</v>
      </c>
      <c r="AI37" s="249" t="s">
        <v>142</v>
      </c>
      <c r="AJ37" s="249" t="s">
        <v>142</v>
      </c>
      <c r="AK37" s="249" t="s">
        <v>142</v>
      </c>
      <c r="AL37" s="249" t="s">
        <v>142</v>
      </c>
      <c r="AM37" s="249" t="s">
        <v>142</v>
      </c>
      <c r="AN37" s="249" t="s">
        <v>142</v>
      </c>
      <c r="AO37" s="249" t="s">
        <v>142</v>
      </c>
      <c r="AP37" s="249" t="s">
        <v>142</v>
      </c>
      <c r="AQ37" s="249" t="s">
        <v>142</v>
      </c>
    </row>
    <row r="38" spans="1:43">
      <c r="A38" s="245" t="s">
        <v>228</v>
      </c>
      <c r="B38" s="263">
        <v>222763</v>
      </c>
      <c r="C38" s="264">
        <v>1387979</v>
      </c>
      <c r="D38" s="264">
        <v>1387979</v>
      </c>
      <c r="E38" s="264">
        <v>1397393</v>
      </c>
      <c r="F38" s="264">
        <v>1491714</v>
      </c>
      <c r="G38" s="249">
        <v>1389421</v>
      </c>
      <c r="H38" s="249">
        <v>1127384</v>
      </c>
      <c r="I38" s="249">
        <v>840433</v>
      </c>
      <c r="J38" s="249">
        <v>873241</v>
      </c>
      <c r="K38" s="249">
        <v>579987</v>
      </c>
      <c r="L38" s="249">
        <v>648365</v>
      </c>
      <c r="M38" s="249">
        <v>596075</v>
      </c>
      <c r="N38" s="249">
        <v>840839</v>
      </c>
      <c r="O38" s="249">
        <v>1713099</v>
      </c>
      <c r="P38" s="249">
        <v>1925560</v>
      </c>
      <c r="Q38" s="249">
        <v>1900761</v>
      </c>
      <c r="R38" s="249">
        <v>1862053</v>
      </c>
      <c r="S38" s="249">
        <v>1794686</v>
      </c>
      <c r="T38" s="249" t="s">
        <v>142</v>
      </c>
      <c r="U38" s="249" t="s">
        <v>142</v>
      </c>
      <c r="V38" s="249" t="s">
        <v>142</v>
      </c>
      <c r="W38" s="249" t="s">
        <v>142</v>
      </c>
      <c r="X38" s="249" t="s">
        <v>142</v>
      </c>
      <c r="Y38" s="249" t="s">
        <v>142</v>
      </c>
      <c r="Z38" s="249" t="s">
        <v>142</v>
      </c>
      <c r="AA38" s="249" t="s">
        <v>142</v>
      </c>
      <c r="AB38" s="249" t="s">
        <v>142</v>
      </c>
      <c r="AC38" s="249" t="s">
        <v>142</v>
      </c>
      <c r="AD38" s="249" t="s">
        <v>142</v>
      </c>
      <c r="AE38" s="249" t="s">
        <v>142</v>
      </c>
      <c r="AF38" s="249" t="s">
        <v>142</v>
      </c>
      <c r="AG38" s="249" t="s">
        <v>142</v>
      </c>
      <c r="AH38" s="249" t="s">
        <v>142</v>
      </c>
      <c r="AI38" s="249" t="s">
        <v>142</v>
      </c>
      <c r="AJ38" s="249" t="s">
        <v>142</v>
      </c>
      <c r="AK38" s="249" t="s">
        <v>142</v>
      </c>
      <c r="AL38" s="249" t="s">
        <v>142</v>
      </c>
      <c r="AM38" s="249" t="s">
        <v>142</v>
      </c>
      <c r="AN38" s="249" t="s">
        <v>142</v>
      </c>
      <c r="AO38" s="249" t="s">
        <v>142</v>
      </c>
      <c r="AP38" s="249" t="s">
        <v>142</v>
      </c>
      <c r="AQ38" s="249" t="s">
        <v>142</v>
      </c>
    </row>
    <row r="39" spans="1:43">
      <c r="A39" s="245" t="s">
        <v>229</v>
      </c>
      <c r="B39" s="261">
        <v>206614</v>
      </c>
      <c r="C39" s="262">
        <v>1643714</v>
      </c>
      <c r="D39" s="262">
        <v>1643714</v>
      </c>
      <c r="E39" s="262">
        <v>1445898</v>
      </c>
      <c r="F39" s="262">
        <v>1402299</v>
      </c>
      <c r="G39" s="249">
        <v>1334561</v>
      </c>
      <c r="H39" s="249">
        <v>1247933</v>
      </c>
      <c r="I39" s="249">
        <v>1140417</v>
      </c>
      <c r="J39" s="249">
        <v>1113850</v>
      </c>
      <c r="K39" s="249">
        <v>1024678</v>
      </c>
      <c r="L39" s="249">
        <v>1031742</v>
      </c>
      <c r="M39" s="249">
        <v>1008070</v>
      </c>
      <c r="N39" s="249">
        <v>1001111</v>
      </c>
      <c r="O39" s="249">
        <v>959839</v>
      </c>
      <c r="P39" s="249">
        <v>944939</v>
      </c>
      <c r="Q39" s="249">
        <v>857727</v>
      </c>
      <c r="R39" s="249">
        <v>881728</v>
      </c>
      <c r="S39" s="249">
        <v>820997</v>
      </c>
      <c r="T39" s="249" t="s">
        <v>142</v>
      </c>
      <c r="U39" s="249" t="s">
        <v>142</v>
      </c>
      <c r="V39" s="249" t="s">
        <v>142</v>
      </c>
      <c r="W39" s="249" t="s">
        <v>142</v>
      </c>
      <c r="X39" s="249" t="s">
        <v>142</v>
      </c>
      <c r="Y39" s="249" t="s">
        <v>142</v>
      </c>
      <c r="Z39" s="249" t="s">
        <v>142</v>
      </c>
      <c r="AA39" s="249" t="s">
        <v>142</v>
      </c>
      <c r="AB39" s="249" t="s">
        <v>142</v>
      </c>
      <c r="AC39" s="249" t="s">
        <v>142</v>
      </c>
      <c r="AD39" s="249" t="s">
        <v>142</v>
      </c>
      <c r="AE39" s="249" t="s">
        <v>142</v>
      </c>
      <c r="AF39" s="249" t="s">
        <v>142</v>
      </c>
      <c r="AG39" s="249" t="s">
        <v>142</v>
      </c>
      <c r="AH39" s="249" t="s">
        <v>142</v>
      </c>
      <c r="AI39" s="249" t="s">
        <v>142</v>
      </c>
      <c r="AJ39" s="249" t="s">
        <v>142</v>
      </c>
      <c r="AK39" s="249" t="s">
        <v>142</v>
      </c>
      <c r="AL39" s="249" t="s">
        <v>142</v>
      </c>
      <c r="AM39" s="249" t="s">
        <v>142</v>
      </c>
      <c r="AN39" s="249" t="s">
        <v>142</v>
      </c>
      <c r="AO39" s="249" t="s">
        <v>142</v>
      </c>
      <c r="AP39" s="249" t="s">
        <v>142</v>
      </c>
      <c r="AQ39" s="249" t="s">
        <v>142</v>
      </c>
    </row>
    <row r="40" spans="1:43">
      <c r="A40" s="245" t="s">
        <v>230</v>
      </c>
      <c r="B40" s="263">
        <v>215822</v>
      </c>
      <c r="C40" s="264">
        <v>51988323</v>
      </c>
      <c r="D40" s="264">
        <v>51988323</v>
      </c>
      <c r="E40" s="264">
        <v>50804410</v>
      </c>
      <c r="F40" s="264">
        <v>51232493</v>
      </c>
      <c r="G40" s="249">
        <v>49422500</v>
      </c>
      <c r="H40" s="249">
        <v>45755275</v>
      </c>
      <c r="I40" s="249">
        <v>43495623</v>
      </c>
      <c r="J40" s="249">
        <v>42029465</v>
      </c>
      <c r="K40" s="249">
        <v>40249209</v>
      </c>
      <c r="L40" s="249">
        <v>16592421</v>
      </c>
      <c r="M40" s="249">
        <v>16291217</v>
      </c>
      <c r="N40" s="249">
        <v>16744834</v>
      </c>
      <c r="O40" s="249">
        <v>17887864</v>
      </c>
      <c r="P40" s="249">
        <v>17797039</v>
      </c>
      <c r="Q40" s="249">
        <v>17152780</v>
      </c>
      <c r="R40" s="249">
        <v>17121210</v>
      </c>
      <c r="S40" s="249">
        <v>16278649</v>
      </c>
      <c r="T40" s="249" t="s">
        <v>142</v>
      </c>
      <c r="U40" s="249" t="s">
        <v>142</v>
      </c>
      <c r="V40" s="249" t="s">
        <v>142</v>
      </c>
      <c r="W40" s="249" t="s">
        <v>142</v>
      </c>
      <c r="X40" s="249" t="s">
        <v>142</v>
      </c>
      <c r="Y40" s="249" t="s">
        <v>142</v>
      </c>
      <c r="Z40" s="249" t="s">
        <v>142</v>
      </c>
      <c r="AA40" s="249" t="s">
        <v>142</v>
      </c>
      <c r="AB40" s="249" t="s">
        <v>142</v>
      </c>
      <c r="AC40" s="249" t="s">
        <v>142</v>
      </c>
      <c r="AD40" s="249" t="s">
        <v>142</v>
      </c>
      <c r="AE40" s="249" t="s">
        <v>142</v>
      </c>
      <c r="AF40" s="249" t="s">
        <v>142</v>
      </c>
      <c r="AG40" s="249" t="s">
        <v>142</v>
      </c>
      <c r="AH40" s="249" t="s">
        <v>142</v>
      </c>
      <c r="AI40" s="249" t="s">
        <v>142</v>
      </c>
      <c r="AJ40" s="249" t="s">
        <v>142</v>
      </c>
      <c r="AK40" s="249" t="s">
        <v>142</v>
      </c>
      <c r="AL40" s="249" t="s">
        <v>142</v>
      </c>
      <c r="AM40" s="249" t="s">
        <v>142</v>
      </c>
      <c r="AN40" s="249" t="s">
        <v>142</v>
      </c>
      <c r="AO40" s="249" t="s">
        <v>142</v>
      </c>
      <c r="AP40" s="249" t="s">
        <v>142</v>
      </c>
      <c r="AQ40" s="249" t="s">
        <v>142</v>
      </c>
    </row>
    <row r="41" spans="1:43">
      <c r="A41" s="245" t="s">
        <v>231</v>
      </c>
      <c r="B41" s="263">
        <v>215823</v>
      </c>
      <c r="C41" s="264">
        <v>82721018</v>
      </c>
      <c r="D41" s="264">
        <v>82721018</v>
      </c>
      <c r="E41" s="264">
        <v>81700429</v>
      </c>
      <c r="F41" s="264">
        <v>81370586</v>
      </c>
      <c r="G41" s="249">
        <v>79882060</v>
      </c>
      <c r="H41" s="249">
        <v>76292813</v>
      </c>
      <c r="I41" s="249">
        <v>74803876</v>
      </c>
      <c r="J41" s="249">
        <v>75928295</v>
      </c>
      <c r="K41" s="249">
        <v>74313076</v>
      </c>
      <c r="L41" s="249">
        <v>50050626</v>
      </c>
      <c r="M41" s="249">
        <v>49905881</v>
      </c>
      <c r="N41" s="249">
        <v>50352595</v>
      </c>
      <c r="O41" s="249">
        <v>52424082</v>
      </c>
      <c r="P41" s="249">
        <v>53232353</v>
      </c>
      <c r="Q41" s="249">
        <v>52964390</v>
      </c>
      <c r="R41" s="249">
        <v>52922468</v>
      </c>
      <c r="S41" s="249">
        <v>52282165</v>
      </c>
      <c r="T41" s="249" t="s">
        <v>142</v>
      </c>
      <c r="U41" s="249" t="s">
        <v>142</v>
      </c>
      <c r="V41" s="249" t="s">
        <v>142</v>
      </c>
      <c r="W41" s="249" t="s">
        <v>142</v>
      </c>
      <c r="X41" s="249" t="s">
        <v>142</v>
      </c>
      <c r="Y41" s="249" t="s">
        <v>142</v>
      </c>
      <c r="Z41" s="249" t="s">
        <v>142</v>
      </c>
      <c r="AA41" s="249" t="s">
        <v>142</v>
      </c>
      <c r="AB41" s="249" t="s">
        <v>142</v>
      </c>
      <c r="AC41" s="249" t="s">
        <v>142</v>
      </c>
      <c r="AD41" s="249" t="s">
        <v>142</v>
      </c>
      <c r="AE41" s="249" t="s">
        <v>142</v>
      </c>
      <c r="AF41" s="249" t="s">
        <v>142</v>
      </c>
      <c r="AG41" s="249" t="s">
        <v>142</v>
      </c>
      <c r="AH41" s="249" t="s">
        <v>142</v>
      </c>
      <c r="AI41" s="249" t="s">
        <v>142</v>
      </c>
      <c r="AJ41" s="249" t="s">
        <v>142</v>
      </c>
      <c r="AK41" s="249" t="s">
        <v>142</v>
      </c>
      <c r="AL41" s="249" t="s">
        <v>142</v>
      </c>
      <c r="AM41" s="249" t="s">
        <v>142</v>
      </c>
      <c r="AN41" s="249" t="s">
        <v>142</v>
      </c>
      <c r="AO41" s="249" t="s">
        <v>142</v>
      </c>
      <c r="AP41" s="249" t="s">
        <v>142</v>
      </c>
      <c r="AQ41" s="249" t="s">
        <v>142</v>
      </c>
    </row>
    <row r="42" spans="1:43">
      <c r="A42" s="245" t="s">
        <v>232</v>
      </c>
      <c r="B42" s="261">
        <v>206163</v>
      </c>
      <c r="C42" s="262">
        <v>82721018</v>
      </c>
      <c r="D42" s="262">
        <v>82721018</v>
      </c>
      <c r="E42" s="262">
        <v>81700429</v>
      </c>
      <c r="F42" s="262">
        <v>81370586</v>
      </c>
      <c r="G42" s="249">
        <v>79882060</v>
      </c>
      <c r="H42" s="249">
        <v>76292813</v>
      </c>
      <c r="I42" s="249">
        <v>74803876</v>
      </c>
      <c r="J42" s="249">
        <v>75928295</v>
      </c>
      <c r="K42" s="249">
        <v>74313076</v>
      </c>
      <c r="L42" s="249">
        <v>50050626</v>
      </c>
      <c r="M42" s="249">
        <v>49905881</v>
      </c>
      <c r="N42" s="249">
        <v>50352595</v>
      </c>
      <c r="O42" s="249">
        <v>52424082</v>
      </c>
      <c r="P42" s="249">
        <v>53232353</v>
      </c>
      <c r="Q42" s="249">
        <v>52964390</v>
      </c>
      <c r="R42" s="249">
        <v>52922468</v>
      </c>
      <c r="S42" s="249">
        <v>52282165</v>
      </c>
      <c r="T42" s="249" t="s">
        <v>142</v>
      </c>
      <c r="U42" s="249" t="s">
        <v>142</v>
      </c>
      <c r="V42" s="249" t="s">
        <v>142</v>
      </c>
      <c r="W42" s="249" t="s">
        <v>142</v>
      </c>
      <c r="X42" s="249" t="s">
        <v>142</v>
      </c>
      <c r="Y42" s="249" t="s">
        <v>142</v>
      </c>
      <c r="Z42" s="249" t="s">
        <v>142</v>
      </c>
      <c r="AA42" s="249" t="s">
        <v>142</v>
      </c>
      <c r="AB42" s="249" t="s">
        <v>142</v>
      </c>
      <c r="AC42" s="249" t="s">
        <v>142</v>
      </c>
      <c r="AD42" s="249" t="s">
        <v>142</v>
      </c>
      <c r="AE42" s="249" t="s">
        <v>142</v>
      </c>
      <c r="AF42" s="249" t="s">
        <v>142</v>
      </c>
      <c r="AG42" s="249" t="s">
        <v>142</v>
      </c>
      <c r="AH42" s="249" t="s">
        <v>142</v>
      </c>
      <c r="AI42" s="249" t="s">
        <v>142</v>
      </c>
      <c r="AJ42" s="249" t="s">
        <v>142</v>
      </c>
      <c r="AK42" s="249" t="s">
        <v>142</v>
      </c>
      <c r="AL42" s="249" t="s">
        <v>142</v>
      </c>
      <c r="AM42" s="249" t="s">
        <v>142</v>
      </c>
      <c r="AN42" s="249" t="s">
        <v>142</v>
      </c>
      <c r="AO42" s="249" t="s">
        <v>142</v>
      </c>
      <c r="AP42" s="249" t="s">
        <v>142</v>
      </c>
      <c r="AQ42" s="249" t="s">
        <v>142</v>
      </c>
    </row>
    <row r="43" spans="1:43">
      <c r="A43" s="245" t="s">
        <v>233</v>
      </c>
      <c r="B43" s="261">
        <v>206105</v>
      </c>
      <c r="C43" s="262">
        <v>3192750</v>
      </c>
      <c r="D43" s="262">
        <v>3192750</v>
      </c>
      <c r="E43" s="262">
        <v>2912346</v>
      </c>
      <c r="F43" s="262">
        <v>3070458</v>
      </c>
      <c r="G43" s="249">
        <v>2493240</v>
      </c>
      <c r="H43" s="249">
        <v>2108817</v>
      </c>
      <c r="I43" s="249">
        <v>1805389</v>
      </c>
      <c r="J43" s="249">
        <v>1425856</v>
      </c>
      <c r="K43" s="249">
        <v>1110592</v>
      </c>
      <c r="L43" s="249">
        <v>834337</v>
      </c>
      <c r="M43" s="249">
        <v>875971</v>
      </c>
      <c r="N43" s="249">
        <v>924862</v>
      </c>
      <c r="O43" s="249">
        <v>971092</v>
      </c>
      <c r="P43" s="249">
        <v>1013469</v>
      </c>
      <c r="Q43" s="249">
        <v>980121</v>
      </c>
      <c r="R43" s="249">
        <v>1055501</v>
      </c>
      <c r="S43" s="249">
        <v>1082014</v>
      </c>
      <c r="T43" s="249" t="s">
        <v>142</v>
      </c>
      <c r="U43" s="249" t="s">
        <v>142</v>
      </c>
      <c r="V43" s="249" t="s">
        <v>142</v>
      </c>
      <c r="W43" s="249" t="s">
        <v>142</v>
      </c>
      <c r="X43" s="249" t="s">
        <v>142</v>
      </c>
      <c r="Y43" s="249" t="s">
        <v>142</v>
      </c>
      <c r="Z43" s="249" t="s">
        <v>142</v>
      </c>
      <c r="AA43" s="249" t="s">
        <v>142</v>
      </c>
      <c r="AB43" s="249" t="s">
        <v>142</v>
      </c>
      <c r="AC43" s="249" t="s">
        <v>142</v>
      </c>
      <c r="AD43" s="249" t="s">
        <v>142</v>
      </c>
      <c r="AE43" s="249" t="s">
        <v>142</v>
      </c>
      <c r="AF43" s="249" t="s">
        <v>142</v>
      </c>
      <c r="AG43" s="249" t="s">
        <v>142</v>
      </c>
      <c r="AH43" s="249" t="s">
        <v>142</v>
      </c>
      <c r="AI43" s="249" t="s">
        <v>142</v>
      </c>
      <c r="AJ43" s="249" t="s">
        <v>142</v>
      </c>
      <c r="AK43" s="249" t="s">
        <v>142</v>
      </c>
      <c r="AL43" s="249" t="s">
        <v>142</v>
      </c>
      <c r="AM43" s="249" t="s">
        <v>142</v>
      </c>
      <c r="AN43" s="249" t="s">
        <v>142</v>
      </c>
      <c r="AO43" s="249" t="s">
        <v>142</v>
      </c>
      <c r="AP43" s="249" t="s">
        <v>142</v>
      </c>
      <c r="AQ43" s="249" t="s">
        <v>142</v>
      </c>
    </row>
    <row r="44" spans="1:43">
      <c r="A44" s="245" t="s">
        <v>234</v>
      </c>
      <c r="B44" s="265">
        <v>206162</v>
      </c>
      <c r="C44" s="262">
        <v>79528268</v>
      </c>
      <c r="D44" s="262">
        <v>79528268</v>
      </c>
      <c r="E44" s="262">
        <v>78788083</v>
      </c>
      <c r="F44" s="262">
        <v>78300128</v>
      </c>
      <c r="G44" s="249">
        <v>77388820</v>
      </c>
      <c r="H44" s="249">
        <v>74183996</v>
      </c>
      <c r="I44" s="249">
        <v>72998487</v>
      </c>
      <c r="J44" s="249">
        <v>74502439</v>
      </c>
      <c r="K44" s="249">
        <v>73202484</v>
      </c>
      <c r="L44" s="249">
        <v>49216289</v>
      </c>
      <c r="M44" s="249">
        <v>49029910</v>
      </c>
      <c r="N44" s="249">
        <v>49427733</v>
      </c>
      <c r="O44" s="249">
        <v>51452990</v>
      </c>
      <c r="P44" s="249">
        <v>52218884</v>
      </c>
      <c r="Q44" s="249">
        <v>51984269</v>
      </c>
      <c r="R44" s="249">
        <v>51866967</v>
      </c>
      <c r="S44" s="249">
        <v>51200151</v>
      </c>
      <c r="T44" s="249" t="s">
        <v>142</v>
      </c>
      <c r="U44" s="249" t="s">
        <v>142</v>
      </c>
      <c r="V44" s="249" t="s">
        <v>142</v>
      </c>
      <c r="W44" s="249" t="s">
        <v>142</v>
      </c>
      <c r="X44" s="249" t="s">
        <v>142</v>
      </c>
      <c r="Y44" s="249" t="s">
        <v>142</v>
      </c>
      <c r="Z44" s="249" t="s">
        <v>142</v>
      </c>
      <c r="AA44" s="249" t="s">
        <v>142</v>
      </c>
      <c r="AB44" s="249" t="s">
        <v>142</v>
      </c>
      <c r="AC44" s="249" t="s">
        <v>142</v>
      </c>
      <c r="AD44" s="249" t="s">
        <v>142</v>
      </c>
      <c r="AE44" s="249" t="s">
        <v>142</v>
      </c>
      <c r="AF44" s="249" t="s">
        <v>142</v>
      </c>
      <c r="AG44" s="249" t="s">
        <v>142</v>
      </c>
      <c r="AH44" s="249" t="s">
        <v>142</v>
      </c>
      <c r="AI44" s="249" t="s">
        <v>142</v>
      </c>
      <c r="AJ44" s="249" t="s">
        <v>142</v>
      </c>
      <c r="AK44" s="249" t="s">
        <v>142</v>
      </c>
      <c r="AL44" s="249" t="s">
        <v>142</v>
      </c>
      <c r="AM44" s="249" t="s">
        <v>142</v>
      </c>
      <c r="AN44" s="249" t="s">
        <v>142</v>
      </c>
      <c r="AO44" s="249" t="s">
        <v>142</v>
      </c>
      <c r="AP44" s="249" t="s">
        <v>142</v>
      </c>
      <c r="AQ44" s="249" t="s">
        <v>142</v>
      </c>
    </row>
    <row r="45" spans="1:43">
      <c r="A45" s="245" t="s">
        <v>235</v>
      </c>
      <c r="B45" s="265">
        <v>206103</v>
      </c>
      <c r="C45" s="262">
        <v>3191762</v>
      </c>
      <c r="D45" s="262">
        <v>3191762</v>
      </c>
      <c r="E45" s="262">
        <v>2990708</v>
      </c>
      <c r="F45" s="262">
        <v>1886090</v>
      </c>
      <c r="G45" s="249">
        <v>1361895</v>
      </c>
      <c r="H45" s="249">
        <v>260252</v>
      </c>
      <c r="I45" s="249">
        <v>277058</v>
      </c>
      <c r="J45" s="249">
        <v>290407</v>
      </c>
      <c r="K45" s="249">
        <v>250461</v>
      </c>
      <c r="L45" s="249">
        <v>128949</v>
      </c>
      <c r="M45" s="249">
        <v>171612</v>
      </c>
      <c r="N45" s="249">
        <v>454262</v>
      </c>
      <c r="O45" s="249">
        <v>671023</v>
      </c>
      <c r="P45" s="249">
        <v>843442</v>
      </c>
      <c r="Q45" s="249">
        <v>772088</v>
      </c>
      <c r="R45" s="249">
        <v>429443</v>
      </c>
      <c r="S45" s="249">
        <v>184642</v>
      </c>
      <c r="T45" s="249" t="s">
        <v>142</v>
      </c>
      <c r="U45" s="249" t="s">
        <v>142</v>
      </c>
      <c r="V45" s="249" t="s">
        <v>142</v>
      </c>
      <c r="W45" s="249" t="s">
        <v>142</v>
      </c>
      <c r="X45" s="249" t="s">
        <v>142</v>
      </c>
      <c r="Y45" s="249" t="s">
        <v>142</v>
      </c>
      <c r="Z45" s="249" t="s">
        <v>142</v>
      </c>
      <c r="AA45" s="249" t="s">
        <v>142</v>
      </c>
      <c r="AB45" s="249" t="s">
        <v>142</v>
      </c>
      <c r="AC45" s="249" t="s">
        <v>142</v>
      </c>
      <c r="AD45" s="249" t="s">
        <v>142</v>
      </c>
      <c r="AE45" s="249" t="s">
        <v>142</v>
      </c>
      <c r="AF45" s="249" t="s">
        <v>142</v>
      </c>
      <c r="AG45" s="249" t="s">
        <v>142</v>
      </c>
      <c r="AH45" s="249" t="s">
        <v>142</v>
      </c>
      <c r="AI45" s="249" t="s">
        <v>142</v>
      </c>
      <c r="AJ45" s="249" t="s">
        <v>142</v>
      </c>
      <c r="AK45" s="249" t="s">
        <v>142</v>
      </c>
      <c r="AL45" s="249" t="s">
        <v>142</v>
      </c>
      <c r="AM45" s="249" t="s">
        <v>142</v>
      </c>
      <c r="AN45" s="249" t="s">
        <v>142</v>
      </c>
      <c r="AO45" s="249" t="s">
        <v>142</v>
      </c>
      <c r="AP45" s="249" t="s">
        <v>142</v>
      </c>
      <c r="AQ45" s="249" t="s">
        <v>142</v>
      </c>
    </row>
    <row r="46" spans="1:43" s="245" customFormat="1">
      <c r="A46" s="245" t="s">
        <v>236</v>
      </c>
      <c r="B46" s="265">
        <v>206104</v>
      </c>
      <c r="C46" s="266">
        <v>79529256</v>
      </c>
      <c r="D46" s="266">
        <v>79529256</v>
      </c>
      <c r="E46" s="266">
        <v>78709721</v>
      </c>
      <c r="F46" s="266">
        <v>79484496</v>
      </c>
      <c r="G46" s="267">
        <v>78520165</v>
      </c>
      <c r="H46" s="267">
        <v>76032561</v>
      </c>
      <c r="I46" s="267">
        <v>74526818</v>
      </c>
      <c r="J46" s="267">
        <v>75637888</v>
      </c>
      <c r="K46" s="267">
        <v>74062615</v>
      </c>
      <c r="L46" s="267">
        <v>49921677</v>
      </c>
      <c r="M46" s="267">
        <v>49734269</v>
      </c>
      <c r="N46" s="267">
        <v>49898333</v>
      </c>
      <c r="O46" s="267">
        <v>51753059</v>
      </c>
      <c r="P46" s="267">
        <v>52388911</v>
      </c>
      <c r="Q46" s="267">
        <v>52192302</v>
      </c>
      <c r="R46" s="267">
        <v>52493025</v>
      </c>
      <c r="S46" s="267">
        <v>52097523</v>
      </c>
      <c r="T46" s="267" t="s">
        <v>142</v>
      </c>
      <c r="U46" s="267" t="s">
        <v>142</v>
      </c>
      <c r="V46" s="267" t="s">
        <v>142</v>
      </c>
      <c r="W46" s="267" t="s">
        <v>142</v>
      </c>
      <c r="X46" s="267" t="s">
        <v>142</v>
      </c>
      <c r="Y46" s="267" t="s">
        <v>142</v>
      </c>
      <c r="Z46" s="267" t="s">
        <v>142</v>
      </c>
      <c r="AA46" s="267" t="s">
        <v>142</v>
      </c>
      <c r="AB46" s="267" t="s">
        <v>142</v>
      </c>
      <c r="AC46" s="267" t="s">
        <v>142</v>
      </c>
      <c r="AD46" s="267" t="s">
        <v>142</v>
      </c>
      <c r="AE46" s="267" t="s">
        <v>142</v>
      </c>
      <c r="AF46" s="267" t="s">
        <v>142</v>
      </c>
      <c r="AG46" s="267" t="s">
        <v>142</v>
      </c>
      <c r="AH46" s="267" t="s">
        <v>142</v>
      </c>
      <c r="AI46" s="267" t="s">
        <v>142</v>
      </c>
      <c r="AJ46" s="267" t="s">
        <v>142</v>
      </c>
      <c r="AK46" s="267" t="s">
        <v>142</v>
      </c>
      <c r="AL46" s="267" t="s">
        <v>142</v>
      </c>
      <c r="AM46" s="267" t="s">
        <v>142</v>
      </c>
      <c r="AN46" s="267" t="s">
        <v>142</v>
      </c>
      <c r="AO46" s="267" t="s">
        <v>142</v>
      </c>
      <c r="AP46" s="267" t="s">
        <v>142</v>
      </c>
      <c r="AQ46" s="267" t="s">
        <v>142</v>
      </c>
    </row>
    <row r="47" spans="1:43" s="245" customFormat="1">
      <c r="A47" s="245" t="s">
        <v>237</v>
      </c>
      <c r="B47" s="265">
        <v>206108</v>
      </c>
      <c r="C47" s="266">
        <v>76336506</v>
      </c>
      <c r="D47" s="266">
        <v>76336506</v>
      </c>
      <c r="E47" s="266">
        <v>75797375</v>
      </c>
      <c r="F47" s="266">
        <v>76414038</v>
      </c>
      <c r="G47" s="267">
        <v>76026925</v>
      </c>
      <c r="H47" s="267">
        <v>73923744</v>
      </c>
      <c r="I47" s="267">
        <v>72721429</v>
      </c>
      <c r="J47" s="267">
        <v>74212032</v>
      </c>
      <c r="K47" s="267">
        <v>72952023</v>
      </c>
      <c r="L47" s="267">
        <v>49087340</v>
      </c>
      <c r="M47" s="267">
        <v>48858298</v>
      </c>
      <c r="N47" s="267">
        <v>48973471</v>
      </c>
      <c r="O47" s="267">
        <v>50781967</v>
      </c>
      <c r="P47" s="267">
        <v>51375442</v>
      </c>
      <c r="Q47" s="267">
        <v>51212181</v>
      </c>
      <c r="R47" s="267">
        <v>51437524</v>
      </c>
      <c r="S47" s="267">
        <v>51015509</v>
      </c>
      <c r="T47" s="267" t="s">
        <v>142</v>
      </c>
      <c r="U47" s="267" t="s">
        <v>142</v>
      </c>
      <c r="V47" s="267" t="s">
        <v>142</v>
      </c>
      <c r="W47" s="267" t="s">
        <v>142</v>
      </c>
      <c r="X47" s="267" t="s">
        <v>142</v>
      </c>
      <c r="Y47" s="267" t="s">
        <v>142</v>
      </c>
      <c r="Z47" s="267" t="s">
        <v>142</v>
      </c>
      <c r="AA47" s="267" t="s">
        <v>142</v>
      </c>
      <c r="AB47" s="267" t="s">
        <v>142</v>
      </c>
      <c r="AC47" s="267" t="s">
        <v>142</v>
      </c>
      <c r="AD47" s="267" t="s">
        <v>142</v>
      </c>
      <c r="AE47" s="267" t="s">
        <v>142</v>
      </c>
      <c r="AF47" s="267" t="s">
        <v>142</v>
      </c>
      <c r="AG47" s="267" t="s">
        <v>142</v>
      </c>
      <c r="AH47" s="267" t="s">
        <v>142</v>
      </c>
      <c r="AI47" s="267" t="s">
        <v>142</v>
      </c>
      <c r="AJ47" s="267" t="s">
        <v>142</v>
      </c>
      <c r="AK47" s="267" t="s">
        <v>142</v>
      </c>
      <c r="AL47" s="267" t="s">
        <v>142</v>
      </c>
      <c r="AM47" s="267" t="s">
        <v>142</v>
      </c>
      <c r="AN47" s="267" t="s">
        <v>142</v>
      </c>
      <c r="AO47" s="267" t="s">
        <v>142</v>
      </c>
      <c r="AP47" s="267" t="s">
        <v>142</v>
      </c>
      <c r="AQ47" s="267" t="s">
        <v>142</v>
      </c>
    </row>
    <row r="48" spans="1:43" s="245" customFormat="1">
      <c r="A48" s="245" t="s">
        <v>399</v>
      </c>
      <c r="B48" s="265">
        <v>215663</v>
      </c>
      <c r="C48" s="266">
        <v>3.86</v>
      </c>
      <c r="D48" s="266">
        <v>3.86</v>
      </c>
      <c r="E48" s="266">
        <v>3.56</v>
      </c>
      <c r="F48" s="266">
        <v>3.77</v>
      </c>
      <c r="G48" s="267">
        <v>3.12</v>
      </c>
      <c r="H48" s="267">
        <v>2.76</v>
      </c>
      <c r="I48" s="267">
        <v>2.41</v>
      </c>
      <c r="J48" s="267">
        <v>1.88</v>
      </c>
      <c r="K48" s="267">
        <v>1.49</v>
      </c>
      <c r="L48" s="267">
        <v>1.67</v>
      </c>
      <c r="M48" s="267">
        <v>1.76</v>
      </c>
      <c r="N48" s="267">
        <v>1.84</v>
      </c>
      <c r="O48" s="267">
        <v>1.85</v>
      </c>
      <c r="P48" s="267">
        <v>1.9</v>
      </c>
      <c r="Q48" s="267">
        <v>1.85</v>
      </c>
      <c r="R48" s="267">
        <v>1.99</v>
      </c>
      <c r="S48" s="267">
        <v>2.0699999999999998</v>
      </c>
      <c r="T48" s="267" t="s">
        <v>142</v>
      </c>
      <c r="U48" s="267" t="s">
        <v>142</v>
      </c>
      <c r="V48" s="267" t="s">
        <v>142</v>
      </c>
      <c r="W48" s="267" t="s">
        <v>142</v>
      </c>
      <c r="X48" s="267" t="s">
        <v>142</v>
      </c>
      <c r="Y48" s="267" t="s">
        <v>142</v>
      </c>
      <c r="Z48" s="267" t="s">
        <v>142</v>
      </c>
      <c r="AA48" s="267" t="s">
        <v>142</v>
      </c>
      <c r="AB48" s="267" t="s">
        <v>142</v>
      </c>
      <c r="AC48" s="267" t="s">
        <v>142</v>
      </c>
      <c r="AD48" s="267" t="s">
        <v>142</v>
      </c>
      <c r="AE48" s="267" t="s">
        <v>142</v>
      </c>
      <c r="AF48" s="267" t="s">
        <v>142</v>
      </c>
      <c r="AG48" s="267" t="s">
        <v>142</v>
      </c>
      <c r="AH48" s="267" t="s">
        <v>142</v>
      </c>
      <c r="AI48" s="267" t="s">
        <v>142</v>
      </c>
      <c r="AJ48" s="267" t="s">
        <v>142</v>
      </c>
      <c r="AK48" s="267" t="s">
        <v>142</v>
      </c>
      <c r="AL48" s="267" t="s">
        <v>142</v>
      </c>
      <c r="AM48" s="267" t="s">
        <v>142</v>
      </c>
      <c r="AN48" s="267" t="s">
        <v>142</v>
      </c>
      <c r="AO48" s="267" t="s">
        <v>142</v>
      </c>
      <c r="AP48" s="267" t="s">
        <v>142</v>
      </c>
      <c r="AQ48" s="267" t="s">
        <v>142</v>
      </c>
    </row>
    <row r="49" spans="1:44" s="245" customFormat="1">
      <c r="A49" s="245" t="s">
        <v>400</v>
      </c>
      <c r="B49" s="265">
        <v>247216</v>
      </c>
      <c r="C49" s="266">
        <v>3535</v>
      </c>
      <c r="D49" s="266">
        <v>3535</v>
      </c>
      <c r="E49" s="266">
        <v>3297</v>
      </c>
      <c r="F49" s="266">
        <v>3598</v>
      </c>
      <c r="G49" s="267">
        <v>5768</v>
      </c>
      <c r="H49" s="267">
        <v>6334</v>
      </c>
      <c r="I49" s="267">
        <v>6926</v>
      </c>
      <c r="J49" s="267">
        <v>7695</v>
      </c>
      <c r="K49" s="267">
        <v>47377</v>
      </c>
      <c r="L49" s="267">
        <v>50262</v>
      </c>
      <c r="M49" s="267">
        <v>47384</v>
      </c>
      <c r="N49" s="267">
        <v>51616</v>
      </c>
      <c r="O49" s="267">
        <v>54076</v>
      </c>
      <c r="P49" s="267" t="s">
        <v>142</v>
      </c>
      <c r="Q49" s="267" t="s">
        <v>142</v>
      </c>
      <c r="R49" s="267" t="s">
        <v>142</v>
      </c>
      <c r="S49" s="267" t="s">
        <v>142</v>
      </c>
      <c r="T49" s="267" t="s">
        <v>142</v>
      </c>
      <c r="U49" s="267" t="s">
        <v>142</v>
      </c>
      <c r="V49" s="267" t="s">
        <v>142</v>
      </c>
      <c r="W49" s="267" t="s">
        <v>142</v>
      </c>
      <c r="X49" s="267" t="s">
        <v>142</v>
      </c>
      <c r="Y49" s="267" t="s">
        <v>142</v>
      </c>
      <c r="Z49" s="267" t="s">
        <v>142</v>
      </c>
      <c r="AA49" s="267" t="s">
        <v>142</v>
      </c>
      <c r="AB49" s="267" t="s">
        <v>142</v>
      </c>
      <c r="AC49" s="267" t="s">
        <v>142</v>
      </c>
      <c r="AD49" s="267" t="s">
        <v>142</v>
      </c>
      <c r="AE49" s="267" t="s">
        <v>142</v>
      </c>
      <c r="AF49" s="267" t="s">
        <v>142</v>
      </c>
      <c r="AG49" s="267" t="s">
        <v>142</v>
      </c>
      <c r="AH49" s="267" t="s">
        <v>142</v>
      </c>
      <c r="AI49" s="267" t="s">
        <v>142</v>
      </c>
      <c r="AJ49" s="267" t="s">
        <v>142</v>
      </c>
      <c r="AK49" s="267" t="s">
        <v>142</v>
      </c>
      <c r="AL49" s="267" t="s">
        <v>142</v>
      </c>
      <c r="AM49" s="267" t="s">
        <v>142</v>
      </c>
      <c r="AN49" s="267" t="s">
        <v>142</v>
      </c>
      <c r="AO49" s="267" t="s">
        <v>142</v>
      </c>
      <c r="AP49" s="267" t="s">
        <v>142</v>
      </c>
      <c r="AQ49" s="267" t="s">
        <v>142</v>
      </c>
    </row>
    <row r="50" spans="1:44" s="245" customFormat="1">
      <c r="A50" s="245" t="s">
        <v>401</v>
      </c>
      <c r="B50" s="265">
        <v>247217</v>
      </c>
      <c r="C50" s="266">
        <v>324105</v>
      </c>
      <c r="D50" s="266">
        <v>324105</v>
      </c>
      <c r="E50" s="266">
        <v>266754</v>
      </c>
      <c r="F50" s="266">
        <v>268912</v>
      </c>
      <c r="G50" s="267">
        <v>272274</v>
      </c>
      <c r="H50" s="267">
        <v>266523</v>
      </c>
      <c r="I50" s="267">
        <v>267938</v>
      </c>
      <c r="J50" s="267">
        <v>753626</v>
      </c>
      <c r="K50" s="267">
        <v>755922</v>
      </c>
      <c r="L50" s="267">
        <v>754191</v>
      </c>
      <c r="M50" s="267">
        <v>758334</v>
      </c>
      <c r="N50" s="267">
        <v>757627</v>
      </c>
      <c r="O50" s="267">
        <v>752565</v>
      </c>
      <c r="P50" s="267" t="s">
        <v>142</v>
      </c>
      <c r="Q50" s="267" t="s">
        <v>142</v>
      </c>
      <c r="R50" s="267" t="s">
        <v>142</v>
      </c>
      <c r="S50" s="267" t="s">
        <v>142</v>
      </c>
      <c r="T50" s="267" t="s">
        <v>142</v>
      </c>
      <c r="U50" s="267" t="s">
        <v>142</v>
      </c>
      <c r="V50" s="267" t="s">
        <v>142</v>
      </c>
      <c r="W50" s="267" t="s">
        <v>142</v>
      </c>
      <c r="X50" s="267" t="s">
        <v>142</v>
      </c>
      <c r="Y50" s="267" t="s">
        <v>142</v>
      </c>
      <c r="Z50" s="267" t="s">
        <v>142</v>
      </c>
      <c r="AA50" s="267" t="s">
        <v>142</v>
      </c>
      <c r="AB50" s="267" t="s">
        <v>142</v>
      </c>
      <c r="AC50" s="267" t="s">
        <v>142</v>
      </c>
      <c r="AD50" s="267" t="s">
        <v>142</v>
      </c>
      <c r="AE50" s="267" t="s">
        <v>142</v>
      </c>
      <c r="AF50" s="267" t="s">
        <v>142</v>
      </c>
      <c r="AG50" s="267" t="s">
        <v>142</v>
      </c>
      <c r="AH50" s="267" t="s">
        <v>142</v>
      </c>
      <c r="AI50" s="267" t="s">
        <v>142</v>
      </c>
      <c r="AJ50" s="267" t="s">
        <v>142</v>
      </c>
      <c r="AK50" s="267" t="s">
        <v>142</v>
      </c>
      <c r="AL50" s="267" t="s">
        <v>142</v>
      </c>
      <c r="AM50" s="267" t="s">
        <v>142</v>
      </c>
      <c r="AN50" s="267" t="s">
        <v>142</v>
      </c>
      <c r="AO50" s="267" t="s">
        <v>142</v>
      </c>
      <c r="AP50" s="267" t="s">
        <v>142</v>
      </c>
      <c r="AQ50" s="267" t="s">
        <v>142</v>
      </c>
    </row>
    <row r="51" spans="1:44" s="245" customFormat="1">
      <c r="A51" s="245" t="s">
        <v>402</v>
      </c>
      <c r="B51" s="265">
        <v>247218</v>
      </c>
      <c r="C51" s="266">
        <v>204639</v>
      </c>
      <c r="D51" s="266">
        <v>204639</v>
      </c>
      <c r="E51" s="266">
        <v>204157</v>
      </c>
      <c r="F51" s="266">
        <v>224806</v>
      </c>
      <c r="G51" s="267">
        <v>277438</v>
      </c>
      <c r="H51" s="267">
        <v>308052</v>
      </c>
      <c r="I51" s="267">
        <v>326097</v>
      </c>
      <c r="J51" s="267">
        <v>303166</v>
      </c>
      <c r="K51" s="267">
        <v>302374</v>
      </c>
      <c r="L51" s="267">
        <v>307832</v>
      </c>
      <c r="M51" s="267">
        <v>303199</v>
      </c>
      <c r="N51" s="267">
        <v>349972</v>
      </c>
      <c r="O51" s="267">
        <v>372522</v>
      </c>
      <c r="P51" s="267" t="s">
        <v>142</v>
      </c>
      <c r="Q51" s="267" t="s">
        <v>142</v>
      </c>
      <c r="R51" s="267" t="s">
        <v>142</v>
      </c>
      <c r="S51" s="267" t="s">
        <v>142</v>
      </c>
      <c r="T51" s="267" t="s">
        <v>142</v>
      </c>
      <c r="U51" s="267" t="s">
        <v>142</v>
      </c>
      <c r="V51" s="267" t="s">
        <v>142</v>
      </c>
      <c r="W51" s="267" t="s">
        <v>142</v>
      </c>
      <c r="X51" s="267" t="s">
        <v>142</v>
      </c>
      <c r="Y51" s="267" t="s">
        <v>142</v>
      </c>
      <c r="Z51" s="267" t="s">
        <v>142</v>
      </c>
      <c r="AA51" s="267" t="s">
        <v>142</v>
      </c>
      <c r="AB51" s="267" t="s">
        <v>142</v>
      </c>
      <c r="AC51" s="267" t="s">
        <v>142</v>
      </c>
      <c r="AD51" s="267" t="s">
        <v>142</v>
      </c>
      <c r="AE51" s="267" t="s">
        <v>142</v>
      </c>
      <c r="AF51" s="267" t="s">
        <v>142</v>
      </c>
      <c r="AG51" s="267" t="s">
        <v>142</v>
      </c>
      <c r="AH51" s="267" t="s">
        <v>142</v>
      </c>
      <c r="AI51" s="267" t="s">
        <v>142</v>
      </c>
      <c r="AJ51" s="267" t="s">
        <v>142</v>
      </c>
      <c r="AK51" s="267" t="s">
        <v>142</v>
      </c>
      <c r="AL51" s="267" t="s">
        <v>142</v>
      </c>
      <c r="AM51" s="267" t="s">
        <v>142</v>
      </c>
      <c r="AN51" s="267" t="s">
        <v>142</v>
      </c>
      <c r="AO51" s="267" t="s">
        <v>142</v>
      </c>
      <c r="AP51" s="267" t="s">
        <v>142</v>
      </c>
      <c r="AQ51" s="267" t="s">
        <v>142</v>
      </c>
    </row>
    <row r="52" spans="1:44" s="245" customFormat="1">
      <c r="A52" s="245" t="s">
        <v>403</v>
      </c>
      <c r="B52" s="265">
        <v>247222</v>
      </c>
      <c r="C52" s="266">
        <v>117602</v>
      </c>
      <c r="D52" s="266">
        <v>117602</v>
      </c>
      <c r="E52" s="266">
        <v>82782</v>
      </c>
      <c r="F52" s="266">
        <v>86243</v>
      </c>
      <c r="G52" s="267">
        <v>90196</v>
      </c>
      <c r="H52" s="267">
        <v>75847</v>
      </c>
      <c r="I52" s="267">
        <v>65690</v>
      </c>
      <c r="J52" s="267">
        <v>108767</v>
      </c>
      <c r="K52" s="267">
        <v>108467</v>
      </c>
      <c r="L52" s="267">
        <v>115557</v>
      </c>
      <c r="M52" s="267">
        <v>91446</v>
      </c>
      <c r="N52" s="267">
        <v>96883</v>
      </c>
      <c r="O52" s="267">
        <v>131225</v>
      </c>
      <c r="P52" s="267" t="s">
        <v>142</v>
      </c>
      <c r="Q52" s="267" t="s">
        <v>142</v>
      </c>
      <c r="R52" s="267" t="s">
        <v>142</v>
      </c>
      <c r="S52" s="267" t="s">
        <v>142</v>
      </c>
      <c r="T52" s="267" t="s">
        <v>142</v>
      </c>
      <c r="U52" s="267" t="s">
        <v>142</v>
      </c>
      <c r="V52" s="267" t="s">
        <v>142</v>
      </c>
      <c r="W52" s="267" t="s">
        <v>142</v>
      </c>
      <c r="X52" s="267" t="s">
        <v>142</v>
      </c>
      <c r="Y52" s="267" t="s">
        <v>142</v>
      </c>
      <c r="Z52" s="267" t="s">
        <v>142</v>
      </c>
      <c r="AA52" s="267" t="s">
        <v>142</v>
      </c>
      <c r="AB52" s="267" t="s">
        <v>142</v>
      </c>
      <c r="AC52" s="267" t="s">
        <v>142</v>
      </c>
      <c r="AD52" s="267" t="s">
        <v>142</v>
      </c>
      <c r="AE52" s="267" t="s">
        <v>142</v>
      </c>
      <c r="AF52" s="267" t="s">
        <v>142</v>
      </c>
      <c r="AG52" s="267" t="s">
        <v>142</v>
      </c>
      <c r="AH52" s="267" t="s">
        <v>142</v>
      </c>
      <c r="AI52" s="267" t="s">
        <v>142</v>
      </c>
      <c r="AJ52" s="267" t="s">
        <v>142</v>
      </c>
      <c r="AK52" s="267" t="s">
        <v>142</v>
      </c>
      <c r="AL52" s="267" t="s">
        <v>142</v>
      </c>
      <c r="AM52" s="267" t="s">
        <v>142</v>
      </c>
      <c r="AN52" s="267" t="s">
        <v>142</v>
      </c>
      <c r="AO52" s="267" t="s">
        <v>142</v>
      </c>
      <c r="AP52" s="267" t="s">
        <v>142</v>
      </c>
      <c r="AQ52" s="267" t="s">
        <v>142</v>
      </c>
    </row>
    <row r="53" spans="1:44" s="245" customFormat="1">
      <c r="A53" s="245" t="s">
        <v>404</v>
      </c>
      <c r="B53" s="265">
        <v>247223</v>
      </c>
      <c r="C53" s="266">
        <v>1292</v>
      </c>
      <c r="D53" s="266">
        <v>1292</v>
      </c>
      <c r="E53" s="266">
        <v>1322</v>
      </c>
      <c r="F53" s="266">
        <v>1389</v>
      </c>
      <c r="G53" s="267">
        <v>1535</v>
      </c>
      <c r="H53" s="267">
        <v>1610</v>
      </c>
      <c r="I53" s="267">
        <v>1699</v>
      </c>
      <c r="J53" s="267">
        <v>1757</v>
      </c>
      <c r="K53" s="267">
        <v>2053</v>
      </c>
      <c r="L53" s="267">
        <v>2535</v>
      </c>
      <c r="M53" s="267">
        <v>3017</v>
      </c>
      <c r="N53" s="267">
        <v>3838</v>
      </c>
      <c r="O53" s="267">
        <v>4994</v>
      </c>
      <c r="P53" s="267" t="s">
        <v>142</v>
      </c>
      <c r="Q53" s="267" t="s">
        <v>142</v>
      </c>
      <c r="R53" s="267" t="s">
        <v>142</v>
      </c>
      <c r="S53" s="267" t="s">
        <v>142</v>
      </c>
      <c r="T53" s="267" t="s">
        <v>142</v>
      </c>
      <c r="U53" s="267" t="s">
        <v>142</v>
      </c>
      <c r="V53" s="267" t="s">
        <v>142</v>
      </c>
      <c r="W53" s="267" t="s">
        <v>142</v>
      </c>
      <c r="X53" s="267" t="s">
        <v>142</v>
      </c>
      <c r="Y53" s="267" t="s">
        <v>142</v>
      </c>
      <c r="Z53" s="267" t="s">
        <v>142</v>
      </c>
      <c r="AA53" s="267" t="s">
        <v>142</v>
      </c>
      <c r="AB53" s="267" t="s">
        <v>142</v>
      </c>
      <c r="AC53" s="267" t="s">
        <v>142</v>
      </c>
      <c r="AD53" s="267" t="s">
        <v>142</v>
      </c>
      <c r="AE53" s="267" t="s">
        <v>142</v>
      </c>
      <c r="AF53" s="267" t="s">
        <v>142</v>
      </c>
      <c r="AG53" s="267" t="s">
        <v>142</v>
      </c>
      <c r="AH53" s="267" t="s">
        <v>142</v>
      </c>
      <c r="AI53" s="267" t="s">
        <v>142</v>
      </c>
      <c r="AJ53" s="267" t="s">
        <v>142</v>
      </c>
      <c r="AK53" s="267" t="s">
        <v>142</v>
      </c>
      <c r="AL53" s="267" t="s">
        <v>142</v>
      </c>
      <c r="AM53" s="267" t="s">
        <v>142</v>
      </c>
      <c r="AN53" s="267" t="s">
        <v>142</v>
      </c>
      <c r="AO53" s="267" t="s">
        <v>142</v>
      </c>
      <c r="AP53" s="267" t="s">
        <v>142</v>
      </c>
      <c r="AQ53" s="267" t="s">
        <v>142</v>
      </c>
    </row>
    <row r="54" spans="1:44" s="245" customFormat="1">
      <c r="A54" s="245" t="s">
        <v>405</v>
      </c>
      <c r="B54" s="265">
        <v>247224</v>
      </c>
      <c r="C54" s="266">
        <v>3789513</v>
      </c>
      <c r="D54" s="266">
        <v>3789513</v>
      </c>
      <c r="E54" s="266">
        <v>3395853</v>
      </c>
      <c r="F54" s="266">
        <v>3275872</v>
      </c>
      <c r="G54" s="267">
        <v>2696840</v>
      </c>
      <c r="H54" s="267">
        <v>1849122</v>
      </c>
      <c r="I54" s="267">
        <v>845793</v>
      </c>
      <c r="J54" s="267">
        <v>327764</v>
      </c>
      <c r="K54" s="267">
        <v>2592</v>
      </c>
      <c r="L54" s="267">
        <v>2774</v>
      </c>
      <c r="M54" s="267">
        <v>3126</v>
      </c>
      <c r="N54" s="267">
        <v>3305</v>
      </c>
      <c r="O54" s="267">
        <v>3937</v>
      </c>
      <c r="P54" s="267" t="s">
        <v>142</v>
      </c>
      <c r="Q54" s="267" t="s">
        <v>142</v>
      </c>
      <c r="R54" s="267" t="s">
        <v>142</v>
      </c>
      <c r="S54" s="267" t="s">
        <v>142</v>
      </c>
      <c r="T54" s="267" t="s">
        <v>142</v>
      </c>
      <c r="U54" s="267" t="s">
        <v>142</v>
      </c>
      <c r="V54" s="267" t="s">
        <v>142</v>
      </c>
      <c r="W54" s="267" t="s">
        <v>142</v>
      </c>
      <c r="X54" s="267" t="s">
        <v>142</v>
      </c>
      <c r="Y54" s="267" t="s">
        <v>142</v>
      </c>
      <c r="Z54" s="267" t="s">
        <v>142</v>
      </c>
      <c r="AA54" s="267" t="s">
        <v>142</v>
      </c>
      <c r="AB54" s="267" t="s">
        <v>142</v>
      </c>
      <c r="AC54" s="267" t="s">
        <v>142</v>
      </c>
      <c r="AD54" s="267" t="s">
        <v>142</v>
      </c>
      <c r="AE54" s="267" t="s">
        <v>142</v>
      </c>
      <c r="AF54" s="267" t="s">
        <v>142</v>
      </c>
      <c r="AG54" s="267" t="s">
        <v>142</v>
      </c>
      <c r="AH54" s="267" t="s">
        <v>142</v>
      </c>
      <c r="AI54" s="267" t="s">
        <v>142</v>
      </c>
      <c r="AJ54" s="267" t="s">
        <v>142</v>
      </c>
      <c r="AK54" s="267" t="s">
        <v>142</v>
      </c>
      <c r="AL54" s="267" t="s">
        <v>142</v>
      </c>
      <c r="AM54" s="267" t="s">
        <v>142</v>
      </c>
      <c r="AN54" s="267" t="s">
        <v>142</v>
      </c>
      <c r="AO54" s="267" t="s">
        <v>142</v>
      </c>
      <c r="AP54" s="267" t="s">
        <v>142</v>
      </c>
      <c r="AQ54" s="267" t="s">
        <v>142</v>
      </c>
    </row>
    <row r="55" spans="1:44" s="245" customFormat="1">
      <c r="A55" s="245" t="s">
        <v>406</v>
      </c>
      <c r="B55" s="265">
        <v>132470</v>
      </c>
      <c r="C55" s="266">
        <v>78709721</v>
      </c>
      <c r="D55" s="266" t="s">
        <v>142</v>
      </c>
      <c r="E55" s="266">
        <v>78709721</v>
      </c>
      <c r="F55" s="266">
        <v>79484496</v>
      </c>
      <c r="G55" s="267">
        <v>78520165</v>
      </c>
      <c r="H55" s="267">
        <v>76032562</v>
      </c>
      <c r="I55" s="267">
        <v>74526819</v>
      </c>
      <c r="J55" s="267">
        <v>75637888</v>
      </c>
      <c r="K55" s="267">
        <v>74062616</v>
      </c>
      <c r="L55" s="267">
        <v>49921677</v>
      </c>
      <c r="M55" s="267">
        <v>49734269</v>
      </c>
      <c r="N55" s="267">
        <v>49898333</v>
      </c>
      <c r="O55" s="267">
        <v>51753059</v>
      </c>
      <c r="P55" s="267">
        <v>52388911</v>
      </c>
      <c r="Q55" s="267">
        <v>52192302</v>
      </c>
      <c r="R55" s="267">
        <v>52493025</v>
      </c>
      <c r="S55" s="267">
        <v>52095941</v>
      </c>
      <c r="T55" s="267">
        <v>51307380</v>
      </c>
      <c r="U55" s="267">
        <v>65626619</v>
      </c>
      <c r="V55" s="267">
        <v>66049363</v>
      </c>
      <c r="W55" s="267">
        <v>66463415</v>
      </c>
      <c r="X55" s="267">
        <v>65017884</v>
      </c>
      <c r="Y55" s="267">
        <v>64160259</v>
      </c>
      <c r="Z55" s="267">
        <v>58295047</v>
      </c>
      <c r="AA55" s="267">
        <v>58649611</v>
      </c>
      <c r="AB55" s="267">
        <v>57552177</v>
      </c>
      <c r="AC55" s="267">
        <v>57095687</v>
      </c>
      <c r="AD55" s="267">
        <v>51753651</v>
      </c>
      <c r="AE55" s="267">
        <v>53723663</v>
      </c>
      <c r="AF55" s="267">
        <v>55541899</v>
      </c>
      <c r="AG55" s="267">
        <v>56677410</v>
      </c>
      <c r="AH55" s="267">
        <v>56936597</v>
      </c>
      <c r="AI55" s="267" t="s">
        <v>142</v>
      </c>
      <c r="AJ55" s="267">
        <v>57232019</v>
      </c>
      <c r="AK55" s="267">
        <v>57148364</v>
      </c>
      <c r="AL55" s="267">
        <v>56527118</v>
      </c>
      <c r="AM55" s="267">
        <v>55722849</v>
      </c>
      <c r="AN55" s="267">
        <v>54976675</v>
      </c>
      <c r="AO55" s="267">
        <v>63177720</v>
      </c>
      <c r="AP55" s="267">
        <v>61610111</v>
      </c>
      <c r="AQ55" s="267">
        <v>45164413</v>
      </c>
    </row>
    <row r="56" spans="1:44" s="245" customFormat="1">
      <c r="B56" s="268"/>
      <c r="C56" s="268"/>
      <c r="D56" s="268"/>
      <c r="E56" s="268"/>
      <c r="F56" s="268"/>
    </row>
    <row r="57" spans="1:44" s="260" customFormat="1" ht="15.75">
      <c r="A57" s="258" t="s">
        <v>407</v>
      </c>
      <c r="B57" s="259"/>
      <c r="C57" s="259"/>
      <c r="D57" s="259"/>
      <c r="E57" s="259"/>
      <c r="F57" s="259"/>
    </row>
    <row r="58" spans="1:44">
      <c r="A58" s="244" t="s">
        <v>169</v>
      </c>
      <c r="B58" s="240">
        <v>142761</v>
      </c>
      <c r="C58" s="249">
        <v>3520</v>
      </c>
      <c r="D58" s="249">
        <v>3520</v>
      </c>
      <c r="E58" s="249">
        <v>4552</v>
      </c>
      <c r="F58" s="249">
        <v>5336</v>
      </c>
      <c r="G58" s="249">
        <v>6248</v>
      </c>
      <c r="H58" s="249">
        <v>8650</v>
      </c>
      <c r="I58" s="249">
        <v>141843</v>
      </c>
      <c r="J58" s="249">
        <v>12878</v>
      </c>
      <c r="K58" s="249">
        <v>5679</v>
      </c>
      <c r="L58" s="249">
        <v>13967</v>
      </c>
      <c r="M58" s="249">
        <v>8117</v>
      </c>
      <c r="N58" s="249">
        <v>9163</v>
      </c>
      <c r="O58" s="249">
        <v>17509</v>
      </c>
      <c r="P58" s="249">
        <v>14901</v>
      </c>
      <c r="Q58" s="249">
        <v>26033</v>
      </c>
      <c r="R58" s="249">
        <v>25433</v>
      </c>
      <c r="S58" s="249">
        <v>23549</v>
      </c>
      <c r="T58" s="249" t="s">
        <v>142</v>
      </c>
      <c r="U58" s="249" t="s">
        <v>142</v>
      </c>
      <c r="V58" s="249" t="s">
        <v>142</v>
      </c>
      <c r="W58" s="249" t="s">
        <v>142</v>
      </c>
      <c r="X58" s="249" t="s">
        <v>142</v>
      </c>
      <c r="Y58" s="249" t="s">
        <v>142</v>
      </c>
      <c r="Z58" s="249" t="s">
        <v>142</v>
      </c>
      <c r="AA58" s="249" t="s">
        <v>142</v>
      </c>
      <c r="AB58" s="249" t="s">
        <v>142</v>
      </c>
      <c r="AC58" s="249" t="s">
        <v>142</v>
      </c>
      <c r="AD58" s="249" t="s">
        <v>142</v>
      </c>
      <c r="AE58" s="249" t="s">
        <v>142</v>
      </c>
      <c r="AF58" s="249" t="s">
        <v>142</v>
      </c>
      <c r="AG58" s="249" t="s">
        <v>142</v>
      </c>
      <c r="AH58" s="249" t="s">
        <v>142</v>
      </c>
      <c r="AI58" s="249" t="s">
        <v>142</v>
      </c>
      <c r="AJ58" s="249" t="s">
        <v>142</v>
      </c>
      <c r="AK58" s="249" t="s">
        <v>142</v>
      </c>
      <c r="AL58" s="249" t="s">
        <v>142</v>
      </c>
      <c r="AM58" s="249" t="s">
        <v>142</v>
      </c>
      <c r="AN58" s="249" t="s">
        <v>142</v>
      </c>
      <c r="AO58" s="249" t="s">
        <v>142</v>
      </c>
      <c r="AP58" s="249" t="s">
        <v>142</v>
      </c>
      <c r="AQ58" s="249" t="s">
        <v>142</v>
      </c>
    </row>
    <row r="59" spans="1:44">
      <c r="A59" s="244" t="s">
        <v>170</v>
      </c>
      <c r="B59" s="240">
        <v>142762</v>
      </c>
      <c r="C59" s="249">
        <v>1471</v>
      </c>
      <c r="D59" s="249">
        <v>1471</v>
      </c>
      <c r="E59" s="249">
        <v>727</v>
      </c>
      <c r="F59" s="249">
        <v>976</v>
      </c>
      <c r="G59" s="249">
        <v>707</v>
      </c>
      <c r="H59" s="249">
        <v>968</v>
      </c>
      <c r="I59" s="249">
        <v>1249</v>
      </c>
      <c r="J59" s="249">
        <v>1907</v>
      </c>
      <c r="K59" s="249">
        <v>2016</v>
      </c>
      <c r="L59" s="249">
        <v>2032</v>
      </c>
      <c r="M59" s="249">
        <v>3034</v>
      </c>
      <c r="N59" s="249">
        <v>854</v>
      </c>
      <c r="O59" s="249">
        <v>3330</v>
      </c>
      <c r="P59" s="249">
        <v>4927</v>
      </c>
      <c r="Q59" s="249">
        <v>11114</v>
      </c>
      <c r="R59" s="249">
        <v>4685</v>
      </c>
      <c r="S59" s="249">
        <v>4804</v>
      </c>
      <c r="T59" s="249" t="s">
        <v>142</v>
      </c>
      <c r="U59" s="249" t="s">
        <v>142</v>
      </c>
      <c r="V59" s="249" t="s">
        <v>142</v>
      </c>
      <c r="W59" s="249" t="s">
        <v>142</v>
      </c>
      <c r="X59" s="249" t="s">
        <v>142</v>
      </c>
      <c r="Y59" s="249" t="s">
        <v>142</v>
      </c>
      <c r="Z59" s="249" t="s">
        <v>142</v>
      </c>
      <c r="AA59" s="249" t="s">
        <v>142</v>
      </c>
      <c r="AB59" s="249" t="s">
        <v>142</v>
      </c>
      <c r="AC59" s="249" t="s">
        <v>142</v>
      </c>
      <c r="AD59" s="249" t="s">
        <v>142</v>
      </c>
      <c r="AE59" s="249" t="s">
        <v>142</v>
      </c>
      <c r="AF59" s="249" t="s">
        <v>142</v>
      </c>
      <c r="AG59" s="249" t="s">
        <v>142</v>
      </c>
      <c r="AH59" s="249" t="s">
        <v>142</v>
      </c>
      <c r="AI59" s="249" t="s">
        <v>142</v>
      </c>
      <c r="AJ59" s="249" t="s">
        <v>142</v>
      </c>
      <c r="AK59" s="249" t="s">
        <v>142</v>
      </c>
      <c r="AL59" s="249" t="s">
        <v>142</v>
      </c>
      <c r="AM59" s="249" t="s">
        <v>142</v>
      </c>
      <c r="AN59" s="249" t="s">
        <v>142</v>
      </c>
      <c r="AO59" s="249" t="s">
        <v>142</v>
      </c>
      <c r="AP59" s="249" t="s">
        <v>142</v>
      </c>
      <c r="AQ59" s="249" t="s">
        <v>142</v>
      </c>
    </row>
    <row r="60" spans="1:44">
      <c r="A60" s="244" t="s">
        <v>171</v>
      </c>
      <c r="B60" s="240">
        <v>142763</v>
      </c>
      <c r="C60" s="249">
        <v>4001</v>
      </c>
      <c r="D60" s="249">
        <v>4001</v>
      </c>
      <c r="E60" s="249">
        <v>2979</v>
      </c>
      <c r="F60" s="249">
        <v>4148</v>
      </c>
      <c r="G60" s="249">
        <v>3122</v>
      </c>
      <c r="H60" s="249">
        <v>3017</v>
      </c>
      <c r="I60" s="249">
        <v>3446</v>
      </c>
      <c r="J60" s="249">
        <v>4678</v>
      </c>
      <c r="K60" s="249">
        <v>4698</v>
      </c>
      <c r="L60" s="249">
        <v>4772</v>
      </c>
      <c r="M60" s="249">
        <v>8071</v>
      </c>
      <c r="N60" s="249">
        <v>4686</v>
      </c>
      <c r="O60" s="249">
        <v>6221</v>
      </c>
      <c r="P60" s="249">
        <v>5734</v>
      </c>
      <c r="Q60" s="249">
        <v>13332</v>
      </c>
      <c r="R60" s="249">
        <v>6750</v>
      </c>
      <c r="S60" s="249">
        <v>5473</v>
      </c>
      <c r="T60" s="249" t="s">
        <v>142</v>
      </c>
      <c r="U60" s="249" t="s">
        <v>142</v>
      </c>
      <c r="V60" s="249" t="s">
        <v>142</v>
      </c>
      <c r="W60" s="249" t="s">
        <v>142</v>
      </c>
      <c r="X60" s="249" t="s">
        <v>142</v>
      </c>
      <c r="Y60" s="249" t="s">
        <v>142</v>
      </c>
      <c r="Z60" s="249" t="s">
        <v>142</v>
      </c>
      <c r="AA60" s="249" t="s">
        <v>142</v>
      </c>
      <c r="AB60" s="249" t="s">
        <v>142</v>
      </c>
      <c r="AC60" s="249" t="s">
        <v>142</v>
      </c>
      <c r="AD60" s="249" t="s">
        <v>142</v>
      </c>
      <c r="AE60" s="249" t="s">
        <v>142</v>
      </c>
      <c r="AF60" s="249" t="s">
        <v>142</v>
      </c>
      <c r="AG60" s="249" t="s">
        <v>142</v>
      </c>
      <c r="AH60" s="249" t="s">
        <v>142</v>
      </c>
      <c r="AI60" s="249" t="s">
        <v>142</v>
      </c>
      <c r="AJ60" s="249" t="s">
        <v>142</v>
      </c>
      <c r="AK60" s="249" t="s">
        <v>142</v>
      </c>
      <c r="AL60" s="249" t="s">
        <v>142</v>
      </c>
      <c r="AM60" s="249" t="s">
        <v>142</v>
      </c>
      <c r="AN60" s="249" t="s">
        <v>142</v>
      </c>
      <c r="AO60" s="249" t="s">
        <v>142</v>
      </c>
      <c r="AP60" s="249" t="s">
        <v>142</v>
      </c>
      <c r="AQ60" s="249" t="s">
        <v>142</v>
      </c>
      <c r="AR60" s="259"/>
    </row>
    <row r="61" spans="1:44">
      <c r="A61" s="244" t="s">
        <v>172</v>
      </c>
      <c r="B61" s="240">
        <v>127277</v>
      </c>
      <c r="C61" s="249">
        <v>0</v>
      </c>
      <c r="D61" s="249">
        <v>0</v>
      </c>
      <c r="E61" s="249">
        <v>0</v>
      </c>
      <c r="F61" s="249">
        <v>543</v>
      </c>
      <c r="G61" s="249">
        <v>0</v>
      </c>
      <c r="H61" s="249">
        <v>-59</v>
      </c>
      <c r="I61" s="249">
        <v>5</v>
      </c>
      <c r="J61" s="249">
        <v>0</v>
      </c>
      <c r="K61" s="249">
        <v>0</v>
      </c>
      <c r="L61" s="249">
        <v>-2</v>
      </c>
      <c r="M61" s="249">
        <v>0</v>
      </c>
      <c r="N61" s="249">
        <v>462</v>
      </c>
      <c r="O61" s="249">
        <v>146</v>
      </c>
      <c r="P61" s="249">
        <v>-2166</v>
      </c>
      <c r="Q61" s="249">
        <v>249</v>
      </c>
      <c r="R61" s="249">
        <v>-89</v>
      </c>
      <c r="S61" s="249">
        <v>3105</v>
      </c>
      <c r="T61" s="249" t="s">
        <v>142</v>
      </c>
      <c r="U61" s="249" t="s">
        <v>142</v>
      </c>
      <c r="V61" s="249" t="s">
        <v>142</v>
      </c>
      <c r="W61" s="249" t="s">
        <v>142</v>
      </c>
      <c r="X61" s="249" t="s">
        <v>142</v>
      </c>
      <c r="Y61" s="249" t="s">
        <v>142</v>
      </c>
      <c r="Z61" s="249" t="s">
        <v>142</v>
      </c>
      <c r="AA61" s="249" t="s">
        <v>142</v>
      </c>
      <c r="AB61" s="249" t="s">
        <v>142</v>
      </c>
      <c r="AC61" s="249" t="s">
        <v>142</v>
      </c>
      <c r="AD61" s="249" t="s">
        <v>142</v>
      </c>
      <c r="AE61" s="249" t="s">
        <v>142</v>
      </c>
      <c r="AF61" s="249" t="s">
        <v>142</v>
      </c>
      <c r="AG61" s="249" t="s">
        <v>142</v>
      </c>
      <c r="AH61" s="249" t="s">
        <v>142</v>
      </c>
      <c r="AI61" s="249" t="s">
        <v>142</v>
      </c>
      <c r="AJ61" s="249" t="s">
        <v>142</v>
      </c>
      <c r="AK61" s="249" t="s">
        <v>142</v>
      </c>
      <c r="AL61" s="249" t="s">
        <v>142</v>
      </c>
      <c r="AM61" s="249" t="s">
        <v>142</v>
      </c>
      <c r="AN61" s="249" t="s">
        <v>142</v>
      </c>
      <c r="AO61" s="249" t="s">
        <v>142</v>
      </c>
      <c r="AP61" s="249" t="s">
        <v>142</v>
      </c>
      <c r="AQ61" s="249" t="s">
        <v>142</v>
      </c>
    </row>
    <row r="62" spans="1:44">
      <c r="A62" s="244" t="s">
        <v>173</v>
      </c>
      <c r="B62" s="240">
        <v>127278</v>
      </c>
      <c r="C62" s="249">
        <v>0</v>
      </c>
      <c r="D62" s="249">
        <v>0</v>
      </c>
      <c r="E62" s="249">
        <v>-4</v>
      </c>
      <c r="F62" s="249">
        <v>-20</v>
      </c>
      <c r="G62" s="249">
        <v>0</v>
      </c>
      <c r="H62" s="249">
        <v>0</v>
      </c>
      <c r="I62" s="249">
        <v>0</v>
      </c>
      <c r="J62" s="249">
        <v>-1222</v>
      </c>
      <c r="K62" s="249">
        <v>17915</v>
      </c>
      <c r="L62" s="249">
        <v>0</v>
      </c>
      <c r="M62" s="249">
        <v>150</v>
      </c>
      <c r="N62" s="249">
        <v>68</v>
      </c>
      <c r="O62" s="249">
        <v>0</v>
      </c>
      <c r="P62" s="249">
        <v>11012</v>
      </c>
      <c r="Q62" s="249">
        <v>78</v>
      </c>
      <c r="R62" s="249">
        <v>1194</v>
      </c>
      <c r="S62" s="249">
        <v>4170</v>
      </c>
      <c r="T62" s="249" t="s">
        <v>142</v>
      </c>
      <c r="U62" s="249" t="s">
        <v>142</v>
      </c>
      <c r="V62" s="249" t="s">
        <v>142</v>
      </c>
      <c r="W62" s="249" t="s">
        <v>142</v>
      </c>
      <c r="X62" s="249" t="s">
        <v>142</v>
      </c>
      <c r="Y62" s="249" t="s">
        <v>142</v>
      </c>
      <c r="Z62" s="249" t="s">
        <v>142</v>
      </c>
      <c r="AA62" s="249" t="s">
        <v>142</v>
      </c>
      <c r="AB62" s="249" t="s">
        <v>142</v>
      </c>
      <c r="AC62" s="249" t="s">
        <v>142</v>
      </c>
      <c r="AD62" s="249" t="s">
        <v>142</v>
      </c>
      <c r="AE62" s="249" t="s">
        <v>142</v>
      </c>
      <c r="AF62" s="249" t="s">
        <v>142</v>
      </c>
      <c r="AG62" s="249" t="s">
        <v>142</v>
      </c>
      <c r="AH62" s="249" t="s">
        <v>142</v>
      </c>
      <c r="AI62" s="249" t="s">
        <v>142</v>
      </c>
      <c r="AJ62" s="249" t="s">
        <v>142</v>
      </c>
      <c r="AK62" s="249" t="s">
        <v>142</v>
      </c>
      <c r="AL62" s="249" t="s">
        <v>142</v>
      </c>
      <c r="AM62" s="249" t="s">
        <v>142</v>
      </c>
      <c r="AN62" s="249" t="s">
        <v>142</v>
      </c>
      <c r="AO62" s="249" t="s">
        <v>142</v>
      </c>
      <c r="AP62" s="249" t="s">
        <v>142</v>
      </c>
      <c r="AQ62" s="249" t="s">
        <v>142</v>
      </c>
    </row>
    <row r="63" spans="1:44">
      <c r="A63" s="244" t="s">
        <v>174</v>
      </c>
      <c r="B63" s="240">
        <v>142764</v>
      </c>
      <c r="C63" s="249">
        <v>-62</v>
      </c>
      <c r="D63" s="249">
        <v>-62</v>
      </c>
      <c r="E63" s="249">
        <v>633</v>
      </c>
      <c r="F63" s="249">
        <v>1002</v>
      </c>
      <c r="G63" s="249">
        <v>-1192</v>
      </c>
      <c r="H63" s="249">
        <v>1733</v>
      </c>
      <c r="I63" s="249">
        <v>-1150</v>
      </c>
      <c r="J63" s="249">
        <v>-167</v>
      </c>
      <c r="K63" s="249">
        <v>790</v>
      </c>
      <c r="L63" s="249">
        <v>2506</v>
      </c>
      <c r="M63" s="249">
        <v>-5418</v>
      </c>
      <c r="N63" s="249">
        <v>512</v>
      </c>
      <c r="O63" s="249">
        <v>3318</v>
      </c>
      <c r="P63" s="249">
        <v>1850</v>
      </c>
      <c r="Q63" s="249">
        <v>6023</v>
      </c>
      <c r="R63" s="249">
        <v>8239</v>
      </c>
      <c r="S63" s="249">
        <v>15247</v>
      </c>
      <c r="T63" s="249" t="s">
        <v>142</v>
      </c>
      <c r="U63" s="249" t="s">
        <v>142</v>
      </c>
      <c r="V63" s="249" t="s">
        <v>142</v>
      </c>
      <c r="W63" s="249" t="s">
        <v>142</v>
      </c>
      <c r="X63" s="249" t="s">
        <v>142</v>
      </c>
      <c r="Y63" s="249" t="s">
        <v>142</v>
      </c>
      <c r="Z63" s="249" t="s">
        <v>142</v>
      </c>
      <c r="AA63" s="249" t="s">
        <v>142</v>
      </c>
      <c r="AB63" s="249" t="s">
        <v>142</v>
      </c>
      <c r="AC63" s="249" t="s">
        <v>142</v>
      </c>
      <c r="AD63" s="249" t="s">
        <v>142</v>
      </c>
      <c r="AE63" s="249" t="s">
        <v>142</v>
      </c>
      <c r="AF63" s="249" t="s">
        <v>142</v>
      </c>
      <c r="AG63" s="249" t="s">
        <v>142</v>
      </c>
      <c r="AH63" s="249" t="s">
        <v>142</v>
      </c>
      <c r="AI63" s="249" t="s">
        <v>142</v>
      </c>
      <c r="AJ63" s="249" t="s">
        <v>142</v>
      </c>
      <c r="AK63" s="249" t="s">
        <v>142</v>
      </c>
      <c r="AL63" s="249" t="s">
        <v>142</v>
      </c>
      <c r="AM63" s="249" t="s">
        <v>142</v>
      </c>
      <c r="AN63" s="249" t="s">
        <v>142</v>
      </c>
      <c r="AO63" s="249" t="s">
        <v>142</v>
      </c>
      <c r="AP63" s="249" t="s">
        <v>142</v>
      </c>
      <c r="AQ63" s="249" t="s">
        <v>142</v>
      </c>
    </row>
    <row r="64" spans="1:44">
      <c r="A64" s="244" t="s">
        <v>175</v>
      </c>
      <c r="B64" s="240">
        <v>127279</v>
      </c>
      <c r="C64" s="249">
        <v>1222</v>
      </c>
      <c r="D64" s="249">
        <v>1222</v>
      </c>
      <c r="E64" s="249">
        <v>-401</v>
      </c>
      <c r="F64" s="249">
        <v>4730</v>
      </c>
      <c r="G64" s="249">
        <v>4010</v>
      </c>
      <c r="H64" s="249">
        <v>-5704</v>
      </c>
      <c r="I64" s="249">
        <v>-146</v>
      </c>
      <c r="J64" s="249">
        <v>5562</v>
      </c>
      <c r="K64" s="249">
        <v>-32</v>
      </c>
      <c r="L64" s="249">
        <v>4996</v>
      </c>
      <c r="M64" s="249">
        <v>5464</v>
      </c>
      <c r="N64" s="249">
        <v>10323</v>
      </c>
      <c r="O64" s="249">
        <v>435</v>
      </c>
      <c r="P64" s="249">
        <v>3239</v>
      </c>
      <c r="Q64" s="249">
        <v>2929</v>
      </c>
      <c r="R64" s="249">
        <v>2931</v>
      </c>
      <c r="S64" s="249">
        <v>6192</v>
      </c>
      <c r="T64" s="249" t="s">
        <v>142</v>
      </c>
      <c r="U64" s="249" t="s">
        <v>142</v>
      </c>
      <c r="V64" s="249" t="s">
        <v>142</v>
      </c>
      <c r="W64" s="249" t="s">
        <v>142</v>
      </c>
      <c r="X64" s="249" t="s">
        <v>142</v>
      </c>
      <c r="Y64" s="249" t="s">
        <v>142</v>
      </c>
      <c r="Z64" s="249" t="s">
        <v>142</v>
      </c>
      <c r="AA64" s="249" t="s">
        <v>142</v>
      </c>
      <c r="AB64" s="249" t="s">
        <v>142</v>
      </c>
      <c r="AC64" s="249" t="s">
        <v>142</v>
      </c>
      <c r="AD64" s="249" t="s">
        <v>142</v>
      </c>
      <c r="AE64" s="249" t="s">
        <v>142</v>
      </c>
      <c r="AF64" s="249" t="s">
        <v>142</v>
      </c>
      <c r="AG64" s="249" t="s">
        <v>142</v>
      </c>
      <c r="AH64" s="249" t="s">
        <v>142</v>
      </c>
      <c r="AI64" s="249" t="s">
        <v>142</v>
      </c>
      <c r="AJ64" s="249" t="s">
        <v>142</v>
      </c>
      <c r="AK64" s="249" t="s">
        <v>142</v>
      </c>
      <c r="AL64" s="249" t="s">
        <v>142</v>
      </c>
      <c r="AM64" s="249" t="s">
        <v>142</v>
      </c>
      <c r="AN64" s="249" t="s">
        <v>142</v>
      </c>
      <c r="AO64" s="249" t="s">
        <v>142</v>
      </c>
      <c r="AP64" s="249" t="s">
        <v>142</v>
      </c>
      <c r="AQ64" s="249" t="s">
        <v>142</v>
      </c>
    </row>
    <row r="65" spans="1:43">
      <c r="A65" s="244" t="s">
        <v>176</v>
      </c>
      <c r="B65" s="240">
        <v>127280</v>
      </c>
      <c r="C65" s="249">
        <v>-419</v>
      </c>
      <c r="D65" s="249">
        <v>-419</v>
      </c>
      <c r="E65" s="249">
        <v>53</v>
      </c>
      <c r="F65" s="249">
        <v>6631</v>
      </c>
      <c r="G65" s="249">
        <v>-38</v>
      </c>
      <c r="H65" s="249">
        <v>-1617</v>
      </c>
      <c r="I65" s="249">
        <v>-365</v>
      </c>
      <c r="J65" s="249">
        <v>1351</v>
      </c>
      <c r="K65" s="249">
        <v>-146</v>
      </c>
      <c r="L65" s="249">
        <v>4744</v>
      </c>
      <c r="M65" s="249">
        <v>7185</v>
      </c>
      <c r="N65" s="249">
        <v>3076</v>
      </c>
      <c r="O65" s="249">
        <v>-3878</v>
      </c>
      <c r="P65" s="249">
        <v>26641</v>
      </c>
      <c r="Q65" s="249">
        <v>20152</v>
      </c>
      <c r="R65" s="249">
        <v>12636</v>
      </c>
      <c r="S65" s="249">
        <v>19176</v>
      </c>
      <c r="T65" s="249" t="s">
        <v>142</v>
      </c>
      <c r="U65" s="249" t="s">
        <v>142</v>
      </c>
      <c r="V65" s="249" t="s">
        <v>142</v>
      </c>
      <c r="W65" s="249" t="s">
        <v>142</v>
      </c>
      <c r="X65" s="249" t="s">
        <v>142</v>
      </c>
      <c r="Y65" s="249" t="s">
        <v>142</v>
      </c>
      <c r="Z65" s="249" t="s">
        <v>142</v>
      </c>
      <c r="AA65" s="249" t="s">
        <v>142</v>
      </c>
      <c r="AB65" s="249" t="s">
        <v>142</v>
      </c>
      <c r="AC65" s="249" t="s">
        <v>142</v>
      </c>
      <c r="AD65" s="249" t="s">
        <v>142</v>
      </c>
      <c r="AE65" s="249" t="s">
        <v>142</v>
      </c>
      <c r="AF65" s="249" t="s">
        <v>142</v>
      </c>
      <c r="AG65" s="249" t="s">
        <v>142</v>
      </c>
      <c r="AH65" s="249" t="s">
        <v>142</v>
      </c>
      <c r="AI65" s="249" t="s">
        <v>142</v>
      </c>
      <c r="AJ65" s="249" t="s">
        <v>142</v>
      </c>
      <c r="AK65" s="249" t="s">
        <v>142</v>
      </c>
      <c r="AL65" s="249" t="s">
        <v>142</v>
      </c>
      <c r="AM65" s="249" t="s">
        <v>142</v>
      </c>
      <c r="AN65" s="249" t="s">
        <v>142</v>
      </c>
      <c r="AO65" s="249" t="s">
        <v>142</v>
      </c>
      <c r="AP65" s="249" t="s">
        <v>142</v>
      </c>
      <c r="AQ65" s="249" t="s">
        <v>142</v>
      </c>
    </row>
    <row r="66" spans="1:43">
      <c r="A66" s="244" t="s">
        <v>177</v>
      </c>
      <c r="B66" s="240">
        <v>142767</v>
      </c>
      <c r="C66" s="249">
        <v>803</v>
      </c>
      <c r="D66" s="249">
        <v>803</v>
      </c>
      <c r="E66" s="249">
        <v>-348</v>
      </c>
      <c r="F66" s="249">
        <v>11361</v>
      </c>
      <c r="G66" s="249">
        <v>3972</v>
      </c>
      <c r="H66" s="249">
        <v>-7321</v>
      </c>
      <c r="I66" s="249">
        <v>-511</v>
      </c>
      <c r="J66" s="249">
        <v>6913</v>
      </c>
      <c r="K66" s="249">
        <v>-178</v>
      </c>
      <c r="L66" s="249">
        <v>9740</v>
      </c>
      <c r="M66" s="249">
        <v>12649</v>
      </c>
      <c r="N66" s="249">
        <v>13399</v>
      </c>
      <c r="O66" s="249">
        <v>-3443</v>
      </c>
      <c r="P66" s="249">
        <v>29880</v>
      </c>
      <c r="Q66" s="249">
        <v>23081</v>
      </c>
      <c r="R66" s="249">
        <v>15567</v>
      </c>
      <c r="S66" s="249">
        <v>25368</v>
      </c>
      <c r="T66" s="249" t="s">
        <v>142</v>
      </c>
      <c r="U66" s="249" t="s">
        <v>142</v>
      </c>
      <c r="V66" s="249" t="s">
        <v>142</v>
      </c>
      <c r="W66" s="249" t="s">
        <v>142</v>
      </c>
      <c r="X66" s="249" t="s">
        <v>142</v>
      </c>
      <c r="Y66" s="249" t="s">
        <v>142</v>
      </c>
      <c r="Z66" s="249" t="s">
        <v>142</v>
      </c>
      <c r="AA66" s="249" t="s">
        <v>142</v>
      </c>
      <c r="AB66" s="249" t="s">
        <v>142</v>
      </c>
      <c r="AC66" s="249" t="s">
        <v>142</v>
      </c>
      <c r="AD66" s="249" t="s">
        <v>142</v>
      </c>
      <c r="AE66" s="249" t="s">
        <v>142</v>
      </c>
      <c r="AF66" s="249" t="s">
        <v>142</v>
      </c>
      <c r="AG66" s="249" t="s">
        <v>142</v>
      </c>
      <c r="AH66" s="249" t="s">
        <v>142</v>
      </c>
      <c r="AI66" s="249" t="s">
        <v>142</v>
      </c>
      <c r="AJ66" s="249" t="s">
        <v>142</v>
      </c>
      <c r="AK66" s="249" t="s">
        <v>142</v>
      </c>
      <c r="AL66" s="249" t="s">
        <v>142</v>
      </c>
      <c r="AM66" s="249" t="s">
        <v>142</v>
      </c>
      <c r="AN66" s="249" t="s">
        <v>142</v>
      </c>
      <c r="AO66" s="249" t="s">
        <v>142</v>
      </c>
      <c r="AP66" s="249" t="s">
        <v>142</v>
      </c>
      <c r="AQ66" s="249" t="s">
        <v>142</v>
      </c>
    </row>
    <row r="67" spans="1:43">
      <c r="A67" s="244" t="s">
        <v>178</v>
      </c>
      <c r="B67" s="240">
        <v>142766</v>
      </c>
      <c r="C67" s="249">
        <v>0</v>
      </c>
      <c r="D67" s="249">
        <v>0</v>
      </c>
      <c r="E67" s="249">
        <v>0</v>
      </c>
      <c r="F67" s="249">
        <v>0</v>
      </c>
      <c r="G67" s="249">
        <v>0</v>
      </c>
      <c r="H67" s="249">
        <v>0</v>
      </c>
      <c r="I67" s="249">
        <v>0</v>
      </c>
      <c r="J67" s="249">
        <v>0</v>
      </c>
      <c r="K67" s="249">
        <v>0</v>
      </c>
      <c r="L67" s="249">
        <v>0</v>
      </c>
      <c r="M67" s="249">
        <v>0</v>
      </c>
      <c r="N67" s="249">
        <v>0</v>
      </c>
      <c r="O67" s="249">
        <v>0</v>
      </c>
      <c r="P67" s="249">
        <v>0</v>
      </c>
      <c r="Q67" s="249">
        <v>0</v>
      </c>
      <c r="R67" s="249">
        <v>0</v>
      </c>
      <c r="S67" s="249">
        <v>0</v>
      </c>
      <c r="T67" s="249" t="s">
        <v>142</v>
      </c>
      <c r="U67" s="249" t="s">
        <v>142</v>
      </c>
      <c r="V67" s="249" t="s">
        <v>142</v>
      </c>
      <c r="W67" s="249" t="s">
        <v>142</v>
      </c>
      <c r="X67" s="249" t="s">
        <v>142</v>
      </c>
      <c r="Y67" s="249" t="s">
        <v>142</v>
      </c>
      <c r="Z67" s="249" t="s">
        <v>142</v>
      </c>
      <c r="AA67" s="249" t="s">
        <v>142</v>
      </c>
      <c r="AB67" s="249" t="s">
        <v>142</v>
      </c>
      <c r="AC67" s="249" t="s">
        <v>142</v>
      </c>
      <c r="AD67" s="249" t="s">
        <v>142</v>
      </c>
      <c r="AE67" s="249" t="s">
        <v>142</v>
      </c>
      <c r="AF67" s="249" t="s">
        <v>142</v>
      </c>
      <c r="AG67" s="249" t="s">
        <v>142</v>
      </c>
      <c r="AH67" s="249" t="s">
        <v>142</v>
      </c>
      <c r="AI67" s="249" t="s">
        <v>142</v>
      </c>
      <c r="AJ67" s="249" t="s">
        <v>142</v>
      </c>
      <c r="AK67" s="249" t="s">
        <v>142</v>
      </c>
      <c r="AL67" s="249" t="s">
        <v>142</v>
      </c>
      <c r="AM67" s="249" t="s">
        <v>142</v>
      </c>
      <c r="AN67" s="249" t="s">
        <v>142</v>
      </c>
      <c r="AO67" s="249" t="s">
        <v>142</v>
      </c>
      <c r="AP67" s="249" t="s">
        <v>142</v>
      </c>
      <c r="AQ67" s="249" t="s">
        <v>142</v>
      </c>
    </row>
    <row r="68" spans="1:43">
      <c r="A68" s="244" t="s">
        <v>179</v>
      </c>
      <c r="B68" s="240">
        <v>142765</v>
      </c>
      <c r="C68" s="249">
        <v>803</v>
      </c>
      <c r="D68" s="249">
        <v>803</v>
      </c>
      <c r="E68" s="249">
        <v>-348</v>
      </c>
      <c r="F68" s="249">
        <v>11361</v>
      </c>
      <c r="G68" s="249">
        <v>3972</v>
      </c>
      <c r="H68" s="249">
        <v>-7321</v>
      </c>
      <c r="I68" s="249">
        <v>-511</v>
      </c>
      <c r="J68" s="249">
        <v>6913</v>
      </c>
      <c r="K68" s="249">
        <v>-178</v>
      </c>
      <c r="L68" s="249">
        <v>9740</v>
      </c>
      <c r="M68" s="249">
        <v>12649</v>
      </c>
      <c r="N68" s="249">
        <v>13399</v>
      </c>
      <c r="O68" s="249">
        <v>-3443</v>
      </c>
      <c r="P68" s="249">
        <v>29880</v>
      </c>
      <c r="Q68" s="249">
        <v>23081</v>
      </c>
      <c r="R68" s="249">
        <v>15567</v>
      </c>
      <c r="S68" s="249">
        <v>25368</v>
      </c>
      <c r="T68" s="249" t="s">
        <v>142</v>
      </c>
      <c r="U68" s="249" t="s">
        <v>142</v>
      </c>
      <c r="V68" s="249" t="s">
        <v>142</v>
      </c>
      <c r="W68" s="249" t="s">
        <v>142</v>
      </c>
      <c r="X68" s="249" t="s">
        <v>142</v>
      </c>
      <c r="Y68" s="249" t="s">
        <v>142</v>
      </c>
      <c r="Z68" s="249" t="s">
        <v>142</v>
      </c>
      <c r="AA68" s="249" t="s">
        <v>142</v>
      </c>
      <c r="AB68" s="249" t="s">
        <v>142</v>
      </c>
      <c r="AC68" s="249" t="s">
        <v>142</v>
      </c>
      <c r="AD68" s="249" t="s">
        <v>142</v>
      </c>
      <c r="AE68" s="249" t="s">
        <v>142</v>
      </c>
      <c r="AF68" s="249" t="s">
        <v>142</v>
      </c>
      <c r="AG68" s="249" t="s">
        <v>142</v>
      </c>
      <c r="AH68" s="249" t="s">
        <v>142</v>
      </c>
      <c r="AI68" s="249" t="s">
        <v>142</v>
      </c>
      <c r="AJ68" s="249" t="s">
        <v>142</v>
      </c>
      <c r="AK68" s="249" t="s">
        <v>142</v>
      </c>
      <c r="AL68" s="249" t="s">
        <v>142</v>
      </c>
      <c r="AM68" s="249" t="s">
        <v>142</v>
      </c>
      <c r="AN68" s="249" t="s">
        <v>142</v>
      </c>
      <c r="AO68" s="249" t="s">
        <v>142</v>
      </c>
      <c r="AP68" s="249" t="s">
        <v>142</v>
      </c>
      <c r="AQ68" s="249" t="s">
        <v>142</v>
      </c>
    </row>
    <row r="69" spans="1:43">
      <c r="A69" s="244" t="s">
        <v>180</v>
      </c>
      <c r="B69" s="240">
        <v>142755</v>
      </c>
      <c r="C69" s="249">
        <v>9733</v>
      </c>
      <c r="D69" s="249">
        <v>9733</v>
      </c>
      <c r="E69" s="249">
        <v>8539</v>
      </c>
      <c r="F69" s="249">
        <v>23346</v>
      </c>
      <c r="G69" s="249">
        <v>12857</v>
      </c>
      <c r="H69" s="249">
        <v>6988</v>
      </c>
      <c r="I69" s="249">
        <v>144882</v>
      </c>
      <c r="J69" s="249">
        <v>24987</v>
      </c>
      <c r="K69" s="249">
        <v>30920</v>
      </c>
      <c r="L69" s="249">
        <v>33015</v>
      </c>
      <c r="M69" s="249">
        <v>26603</v>
      </c>
      <c r="N69" s="249">
        <v>29144</v>
      </c>
      <c r="O69" s="249">
        <v>27081</v>
      </c>
      <c r="P69" s="249">
        <v>66138</v>
      </c>
      <c r="Q69" s="249">
        <v>79910</v>
      </c>
      <c r="R69" s="249">
        <v>61779</v>
      </c>
      <c r="S69" s="249">
        <v>81716</v>
      </c>
      <c r="T69" s="249" t="s">
        <v>142</v>
      </c>
      <c r="U69" s="249" t="s">
        <v>142</v>
      </c>
      <c r="V69" s="249" t="s">
        <v>142</v>
      </c>
      <c r="W69" s="249" t="s">
        <v>142</v>
      </c>
      <c r="X69" s="249" t="s">
        <v>142</v>
      </c>
      <c r="Y69" s="249" t="s">
        <v>142</v>
      </c>
      <c r="Z69" s="249" t="s">
        <v>142</v>
      </c>
      <c r="AA69" s="249" t="s">
        <v>142</v>
      </c>
      <c r="AB69" s="249" t="s">
        <v>142</v>
      </c>
      <c r="AC69" s="249" t="s">
        <v>142</v>
      </c>
      <c r="AD69" s="249" t="s">
        <v>142</v>
      </c>
      <c r="AE69" s="249" t="s">
        <v>142</v>
      </c>
      <c r="AF69" s="249" t="s">
        <v>142</v>
      </c>
      <c r="AG69" s="249" t="s">
        <v>142</v>
      </c>
      <c r="AH69" s="249" t="s">
        <v>142</v>
      </c>
      <c r="AI69" s="249" t="s">
        <v>142</v>
      </c>
      <c r="AJ69" s="249" t="s">
        <v>142</v>
      </c>
      <c r="AK69" s="249" t="s">
        <v>142</v>
      </c>
      <c r="AL69" s="249" t="s">
        <v>142</v>
      </c>
      <c r="AM69" s="249" t="s">
        <v>142</v>
      </c>
      <c r="AN69" s="249" t="s">
        <v>142</v>
      </c>
      <c r="AO69" s="249" t="s">
        <v>142</v>
      </c>
      <c r="AP69" s="249" t="s">
        <v>142</v>
      </c>
      <c r="AQ69" s="249" t="s">
        <v>142</v>
      </c>
    </row>
    <row r="70" spans="1:43">
      <c r="A70" s="244" t="s">
        <v>181</v>
      </c>
      <c r="B70" s="240">
        <v>142770</v>
      </c>
      <c r="C70" s="249">
        <v>9783</v>
      </c>
      <c r="D70" s="249">
        <v>9783</v>
      </c>
      <c r="E70" s="249">
        <v>12581</v>
      </c>
      <c r="F70" s="249">
        <v>27932</v>
      </c>
      <c r="G70" s="249">
        <v>17975</v>
      </c>
      <c r="H70" s="249">
        <v>24610</v>
      </c>
      <c r="I70" s="249">
        <v>34699</v>
      </c>
      <c r="J70" s="249">
        <v>20768</v>
      </c>
      <c r="K70" s="249">
        <v>4403</v>
      </c>
      <c r="L70" s="249">
        <v>3378</v>
      </c>
      <c r="M70" s="249">
        <v>7250</v>
      </c>
      <c r="N70" s="249">
        <v>11440</v>
      </c>
      <c r="O70" s="249">
        <v>12854</v>
      </c>
      <c r="P70" s="249">
        <v>15705</v>
      </c>
      <c r="Q70" s="249">
        <v>32622</v>
      </c>
      <c r="R70" s="249">
        <v>57191</v>
      </c>
      <c r="S70" s="249">
        <v>32566</v>
      </c>
      <c r="T70" s="249" t="s">
        <v>142</v>
      </c>
      <c r="U70" s="249" t="s">
        <v>142</v>
      </c>
      <c r="V70" s="249" t="s">
        <v>142</v>
      </c>
      <c r="W70" s="249" t="s">
        <v>142</v>
      </c>
      <c r="X70" s="249" t="s">
        <v>142</v>
      </c>
      <c r="Y70" s="249" t="s">
        <v>142</v>
      </c>
      <c r="Z70" s="249" t="s">
        <v>142</v>
      </c>
      <c r="AA70" s="249" t="s">
        <v>142</v>
      </c>
      <c r="AB70" s="249" t="s">
        <v>142</v>
      </c>
      <c r="AC70" s="249" t="s">
        <v>142</v>
      </c>
      <c r="AD70" s="249" t="s">
        <v>142</v>
      </c>
      <c r="AE70" s="249" t="s">
        <v>142</v>
      </c>
      <c r="AF70" s="249" t="s">
        <v>142</v>
      </c>
      <c r="AG70" s="249" t="s">
        <v>142</v>
      </c>
      <c r="AH70" s="249" t="s">
        <v>142</v>
      </c>
      <c r="AI70" s="249" t="s">
        <v>142</v>
      </c>
      <c r="AJ70" s="249" t="s">
        <v>142</v>
      </c>
      <c r="AK70" s="249" t="s">
        <v>142</v>
      </c>
      <c r="AL70" s="249" t="s">
        <v>142</v>
      </c>
      <c r="AM70" s="249" t="s">
        <v>142</v>
      </c>
      <c r="AN70" s="249" t="s">
        <v>142</v>
      </c>
      <c r="AO70" s="249" t="s">
        <v>142</v>
      </c>
      <c r="AP70" s="249" t="s">
        <v>142</v>
      </c>
      <c r="AQ70" s="249" t="s">
        <v>142</v>
      </c>
    </row>
    <row r="71" spans="1:43">
      <c r="A71" s="244" t="s">
        <v>182</v>
      </c>
      <c r="B71" s="240">
        <v>142775</v>
      </c>
      <c r="C71" s="249">
        <v>2244</v>
      </c>
      <c r="D71" s="249">
        <v>2244</v>
      </c>
      <c r="E71" s="249">
        <v>18734</v>
      </c>
      <c r="F71" s="249">
        <v>3361</v>
      </c>
      <c r="G71" s="249">
        <v>2509</v>
      </c>
      <c r="H71" s="249">
        <v>2011</v>
      </c>
      <c r="I71" s="249">
        <v>1692</v>
      </c>
      <c r="J71" s="249">
        <v>1780</v>
      </c>
      <c r="K71" s="249">
        <v>1895</v>
      </c>
      <c r="L71" s="249">
        <v>2545</v>
      </c>
      <c r="M71" s="249">
        <v>2431</v>
      </c>
      <c r="N71" s="249">
        <v>2486</v>
      </c>
      <c r="O71" s="249">
        <v>2020</v>
      </c>
      <c r="P71" s="249">
        <v>2005</v>
      </c>
      <c r="Q71" s="249">
        <v>2064</v>
      </c>
      <c r="R71" s="249">
        <v>632</v>
      </c>
      <c r="S71" s="249">
        <v>883</v>
      </c>
      <c r="T71" s="249" t="s">
        <v>142</v>
      </c>
      <c r="U71" s="249" t="s">
        <v>142</v>
      </c>
      <c r="V71" s="249" t="s">
        <v>142</v>
      </c>
      <c r="W71" s="249" t="s">
        <v>142</v>
      </c>
      <c r="X71" s="249" t="s">
        <v>142</v>
      </c>
      <c r="Y71" s="249" t="s">
        <v>142</v>
      </c>
      <c r="Z71" s="249" t="s">
        <v>142</v>
      </c>
      <c r="AA71" s="249" t="s">
        <v>142</v>
      </c>
      <c r="AB71" s="249" t="s">
        <v>142</v>
      </c>
      <c r="AC71" s="249" t="s">
        <v>142</v>
      </c>
      <c r="AD71" s="249" t="s">
        <v>142</v>
      </c>
      <c r="AE71" s="249" t="s">
        <v>142</v>
      </c>
      <c r="AF71" s="249" t="s">
        <v>142</v>
      </c>
      <c r="AG71" s="249" t="s">
        <v>142</v>
      </c>
      <c r="AH71" s="249" t="s">
        <v>142</v>
      </c>
      <c r="AI71" s="249" t="s">
        <v>142</v>
      </c>
      <c r="AJ71" s="249" t="s">
        <v>142</v>
      </c>
      <c r="AK71" s="249" t="s">
        <v>142</v>
      </c>
      <c r="AL71" s="249" t="s">
        <v>142</v>
      </c>
      <c r="AM71" s="249" t="s">
        <v>142</v>
      </c>
      <c r="AN71" s="249" t="s">
        <v>142</v>
      </c>
      <c r="AO71" s="249" t="s">
        <v>142</v>
      </c>
      <c r="AP71" s="249" t="s">
        <v>142</v>
      </c>
      <c r="AQ71" s="249" t="s">
        <v>142</v>
      </c>
    </row>
    <row r="72" spans="1:43">
      <c r="A72" s="244" t="s">
        <v>183</v>
      </c>
      <c r="B72" s="240">
        <v>142777</v>
      </c>
      <c r="C72" s="249" t="s">
        <v>142</v>
      </c>
      <c r="D72" s="249" t="s">
        <v>142</v>
      </c>
      <c r="E72" s="249" t="s">
        <v>142</v>
      </c>
      <c r="F72" s="249" t="s">
        <v>142</v>
      </c>
      <c r="G72" s="249" t="s">
        <v>142</v>
      </c>
      <c r="H72" s="249" t="s">
        <v>142</v>
      </c>
      <c r="I72" s="249" t="s">
        <v>142</v>
      </c>
      <c r="J72" s="249" t="s">
        <v>142</v>
      </c>
      <c r="K72" s="249" t="s">
        <v>142</v>
      </c>
      <c r="L72" s="249" t="s">
        <v>142</v>
      </c>
      <c r="M72" s="249" t="s">
        <v>142</v>
      </c>
      <c r="N72" s="249" t="s">
        <v>142</v>
      </c>
      <c r="O72" s="249" t="s">
        <v>142</v>
      </c>
      <c r="P72" s="249" t="s">
        <v>142</v>
      </c>
      <c r="Q72" s="249" t="s">
        <v>142</v>
      </c>
      <c r="R72" s="249" t="s">
        <v>142</v>
      </c>
      <c r="S72" s="249" t="s">
        <v>142</v>
      </c>
      <c r="T72" s="249" t="s">
        <v>142</v>
      </c>
      <c r="U72" s="249" t="s">
        <v>142</v>
      </c>
      <c r="V72" s="249" t="s">
        <v>142</v>
      </c>
      <c r="W72" s="249" t="s">
        <v>142</v>
      </c>
      <c r="X72" s="249" t="s">
        <v>142</v>
      </c>
      <c r="Y72" s="249" t="s">
        <v>142</v>
      </c>
      <c r="Z72" s="249" t="s">
        <v>142</v>
      </c>
      <c r="AA72" s="249" t="s">
        <v>142</v>
      </c>
      <c r="AB72" s="249" t="s">
        <v>142</v>
      </c>
      <c r="AC72" s="249" t="s">
        <v>142</v>
      </c>
      <c r="AD72" s="249" t="s">
        <v>142</v>
      </c>
      <c r="AE72" s="249" t="s">
        <v>142</v>
      </c>
      <c r="AF72" s="249" t="s">
        <v>142</v>
      </c>
      <c r="AG72" s="249" t="s">
        <v>142</v>
      </c>
      <c r="AH72" s="249" t="s">
        <v>142</v>
      </c>
      <c r="AI72" s="249" t="s">
        <v>142</v>
      </c>
      <c r="AJ72" s="249" t="s">
        <v>142</v>
      </c>
      <c r="AK72" s="249" t="s">
        <v>142</v>
      </c>
      <c r="AL72" s="249" t="s">
        <v>142</v>
      </c>
      <c r="AM72" s="249" t="s">
        <v>142</v>
      </c>
      <c r="AN72" s="249" t="s">
        <v>142</v>
      </c>
      <c r="AO72" s="249" t="s">
        <v>142</v>
      </c>
      <c r="AP72" s="249" t="s">
        <v>142</v>
      </c>
      <c r="AQ72" s="249" t="s">
        <v>142</v>
      </c>
    </row>
    <row r="73" spans="1:43">
      <c r="A73" s="244" t="s">
        <v>184</v>
      </c>
      <c r="B73" s="240">
        <v>142778</v>
      </c>
      <c r="C73" s="249" t="s">
        <v>142</v>
      </c>
      <c r="D73" s="249" t="s">
        <v>142</v>
      </c>
      <c r="E73" s="249" t="s">
        <v>142</v>
      </c>
      <c r="F73" s="249" t="s">
        <v>142</v>
      </c>
      <c r="G73" s="249" t="s">
        <v>142</v>
      </c>
      <c r="H73" s="249" t="s">
        <v>142</v>
      </c>
      <c r="I73" s="249" t="s">
        <v>142</v>
      </c>
      <c r="J73" s="249" t="s">
        <v>142</v>
      </c>
      <c r="K73" s="249" t="s">
        <v>142</v>
      </c>
      <c r="L73" s="249" t="s">
        <v>142</v>
      </c>
      <c r="M73" s="249" t="s">
        <v>142</v>
      </c>
      <c r="N73" s="249" t="s">
        <v>142</v>
      </c>
      <c r="O73" s="249" t="s">
        <v>142</v>
      </c>
      <c r="P73" s="249" t="s">
        <v>142</v>
      </c>
      <c r="Q73" s="249" t="s">
        <v>142</v>
      </c>
      <c r="R73" s="249" t="s">
        <v>142</v>
      </c>
      <c r="S73" s="249" t="s">
        <v>142</v>
      </c>
      <c r="T73" s="249" t="s">
        <v>142</v>
      </c>
      <c r="U73" s="249" t="s">
        <v>142</v>
      </c>
      <c r="V73" s="249" t="s">
        <v>142</v>
      </c>
      <c r="W73" s="249" t="s">
        <v>142</v>
      </c>
      <c r="X73" s="249" t="s">
        <v>142</v>
      </c>
      <c r="Y73" s="249" t="s">
        <v>142</v>
      </c>
      <c r="Z73" s="249" t="s">
        <v>142</v>
      </c>
      <c r="AA73" s="249" t="s">
        <v>142</v>
      </c>
      <c r="AB73" s="249" t="s">
        <v>142</v>
      </c>
      <c r="AC73" s="249" t="s">
        <v>142</v>
      </c>
      <c r="AD73" s="249" t="s">
        <v>142</v>
      </c>
      <c r="AE73" s="249" t="s">
        <v>142</v>
      </c>
      <c r="AF73" s="249" t="s">
        <v>142</v>
      </c>
      <c r="AG73" s="249" t="s">
        <v>142</v>
      </c>
      <c r="AH73" s="249" t="s">
        <v>142</v>
      </c>
      <c r="AI73" s="249" t="s">
        <v>142</v>
      </c>
      <c r="AJ73" s="249" t="s">
        <v>142</v>
      </c>
      <c r="AK73" s="249" t="s">
        <v>142</v>
      </c>
      <c r="AL73" s="249" t="s">
        <v>142</v>
      </c>
      <c r="AM73" s="249" t="s">
        <v>142</v>
      </c>
      <c r="AN73" s="249" t="s">
        <v>142</v>
      </c>
      <c r="AO73" s="249" t="s">
        <v>142</v>
      </c>
      <c r="AP73" s="249" t="s">
        <v>142</v>
      </c>
      <c r="AQ73" s="249" t="s">
        <v>142</v>
      </c>
    </row>
    <row r="74" spans="1:43">
      <c r="A74" s="244" t="s">
        <v>185</v>
      </c>
      <c r="B74" s="240">
        <v>232893</v>
      </c>
      <c r="C74" s="249">
        <v>371294</v>
      </c>
      <c r="D74" s="249">
        <v>371294</v>
      </c>
      <c r="E74" s="249">
        <v>766920</v>
      </c>
      <c r="F74" s="249">
        <v>241288</v>
      </c>
      <c r="G74" s="249">
        <v>355125</v>
      </c>
      <c r="H74" s="249">
        <v>397135</v>
      </c>
      <c r="I74" s="249">
        <v>294394</v>
      </c>
      <c r="J74" s="249">
        <v>317111</v>
      </c>
      <c r="K74" s="249">
        <v>48308</v>
      </c>
      <c r="L74" s="249">
        <v>-608</v>
      </c>
      <c r="M74" s="249">
        <v>-687</v>
      </c>
      <c r="N74" s="249">
        <v>-1518</v>
      </c>
      <c r="O74" s="249">
        <v>-143</v>
      </c>
      <c r="P74" s="249">
        <v>2154</v>
      </c>
      <c r="Q74" s="249">
        <v>-8835</v>
      </c>
      <c r="R74" s="249">
        <v>10332</v>
      </c>
      <c r="S74" s="249">
        <v>10470</v>
      </c>
      <c r="T74" s="249" t="s">
        <v>142</v>
      </c>
      <c r="U74" s="249" t="s">
        <v>142</v>
      </c>
      <c r="V74" s="249" t="s">
        <v>142</v>
      </c>
      <c r="W74" s="249" t="s">
        <v>142</v>
      </c>
      <c r="X74" s="249" t="s">
        <v>142</v>
      </c>
      <c r="Y74" s="249" t="s">
        <v>142</v>
      </c>
      <c r="Z74" s="249" t="s">
        <v>142</v>
      </c>
      <c r="AA74" s="249" t="s">
        <v>142</v>
      </c>
      <c r="AB74" s="249" t="s">
        <v>142</v>
      </c>
      <c r="AC74" s="249" t="s">
        <v>142</v>
      </c>
      <c r="AD74" s="249" t="s">
        <v>142</v>
      </c>
      <c r="AE74" s="249" t="s">
        <v>142</v>
      </c>
      <c r="AF74" s="249" t="s">
        <v>142</v>
      </c>
      <c r="AG74" s="249" t="s">
        <v>142</v>
      </c>
      <c r="AH74" s="249" t="s">
        <v>142</v>
      </c>
      <c r="AI74" s="249" t="s">
        <v>142</v>
      </c>
      <c r="AJ74" s="249" t="s">
        <v>142</v>
      </c>
      <c r="AK74" s="249" t="s">
        <v>142</v>
      </c>
      <c r="AL74" s="249" t="s">
        <v>142</v>
      </c>
      <c r="AM74" s="249" t="s">
        <v>142</v>
      </c>
      <c r="AN74" s="249" t="s">
        <v>142</v>
      </c>
      <c r="AO74" s="249" t="s">
        <v>142</v>
      </c>
      <c r="AP74" s="249" t="s">
        <v>142</v>
      </c>
      <c r="AQ74" s="249" t="s">
        <v>142</v>
      </c>
    </row>
    <row r="75" spans="1:43">
      <c r="A75" s="244" t="s">
        <v>186</v>
      </c>
      <c r="B75" s="240">
        <v>232894</v>
      </c>
      <c r="C75" s="249">
        <v>278094</v>
      </c>
      <c r="D75" s="249">
        <v>278094</v>
      </c>
      <c r="E75" s="249">
        <v>202424</v>
      </c>
      <c r="F75" s="249">
        <v>110555</v>
      </c>
      <c r="G75" s="249">
        <v>104129</v>
      </c>
      <c r="H75" s="249">
        <v>96026</v>
      </c>
      <c r="I75" s="249">
        <v>177361</v>
      </c>
      <c r="J75" s="249">
        <v>11125</v>
      </c>
      <c r="K75" s="249">
        <v>12074</v>
      </c>
      <c r="L75" s="249">
        <v>13070</v>
      </c>
      <c r="M75" s="249">
        <v>13540</v>
      </c>
      <c r="N75" s="249">
        <v>13422</v>
      </c>
      <c r="O75" s="249">
        <v>18535</v>
      </c>
      <c r="P75" s="249">
        <v>16993</v>
      </c>
      <c r="Q75" s="249">
        <v>37158</v>
      </c>
      <c r="R75" s="249">
        <v>2894</v>
      </c>
      <c r="S75" s="249">
        <v>3769</v>
      </c>
      <c r="T75" s="249" t="s">
        <v>142</v>
      </c>
      <c r="U75" s="249" t="s">
        <v>142</v>
      </c>
      <c r="V75" s="249" t="s">
        <v>142</v>
      </c>
      <c r="W75" s="249" t="s">
        <v>142</v>
      </c>
      <c r="X75" s="249" t="s">
        <v>142</v>
      </c>
      <c r="Y75" s="249" t="s">
        <v>142</v>
      </c>
      <c r="Z75" s="249" t="s">
        <v>142</v>
      </c>
      <c r="AA75" s="249" t="s">
        <v>142</v>
      </c>
      <c r="AB75" s="249" t="s">
        <v>142</v>
      </c>
      <c r="AC75" s="249" t="s">
        <v>142</v>
      </c>
      <c r="AD75" s="249" t="s">
        <v>142</v>
      </c>
      <c r="AE75" s="249" t="s">
        <v>142</v>
      </c>
      <c r="AF75" s="249" t="s">
        <v>142</v>
      </c>
      <c r="AG75" s="249" t="s">
        <v>142</v>
      </c>
      <c r="AH75" s="249" t="s">
        <v>142</v>
      </c>
      <c r="AI75" s="249" t="s">
        <v>142</v>
      </c>
      <c r="AJ75" s="249" t="s">
        <v>142</v>
      </c>
      <c r="AK75" s="249" t="s">
        <v>142</v>
      </c>
      <c r="AL75" s="249" t="s">
        <v>142</v>
      </c>
      <c r="AM75" s="249" t="s">
        <v>142</v>
      </c>
      <c r="AN75" s="249" t="s">
        <v>142</v>
      </c>
      <c r="AO75" s="249" t="s">
        <v>142</v>
      </c>
      <c r="AP75" s="249" t="s">
        <v>142</v>
      </c>
      <c r="AQ75" s="249" t="s">
        <v>142</v>
      </c>
    </row>
    <row r="76" spans="1:43">
      <c r="A76" s="244" t="s">
        <v>187</v>
      </c>
      <c r="B76" s="240">
        <v>142776</v>
      </c>
      <c r="C76" s="249">
        <v>649388</v>
      </c>
      <c r="D76" s="249">
        <v>649388</v>
      </c>
      <c r="E76" s="249">
        <v>969344</v>
      </c>
      <c r="F76" s="249">
        <v>351843</v>
      </c>
      <c r="G76" s="249">
        <v>459254</v>
      </c>
      <c r="H76" s="249">
        <v>493161</v>
      </c>
      <c r="I76" s="249">
        <v>471755</v>
      </c>
      <c r="J76" s="249">
        <v>328236</v>
      </c>
      <c r="K76" s="249">
        <v>60382</v>
      </c>
      <c r="L76" s="249">
        <v>12462</v>
      </c>
      <c r="M76" s="249">
        <v>12853</v>
      </c>
      <c r="N76" s="249">
        <v>11904</v>
      </c>
      <c r="O76" s="249">
        <v>18392</v>
      </c>
      <c r="P76" s="249">
        <v>19147</v>
      </c>
      <c r="Q76" s="249">
        <v>28323</v>
      </c>
      <c r="R76" s="249">
        <v>13226</v>
      </c>
      <c r="S76" s="249">
        <v>14239</v>
      </c>
      <c r="T76" s="249" t="s">
        <v>142</v>
      </c>
      <c r="U76" s="249" t="s">
        <v>142</v>
      </c>
      <c r="V76" s="249" t="s">
        <v>142</v>
      </c>
      <c r="W76" s="249" t="s">
        <v>142</v>
      </c>
      <c r="X76" s="249" t="s">
        <v>142</v>
      </c>
      <c r="Y76" s="249" t="s">
        <v>142</v>
      </c>
      <c r="Z76" s="249" t="s">
        <v>142</v>
      </c>
      <c r="AA76" s="249" t="s">
        <v>142</v>
      </c>
      <c r="AB76" s="249" t="s">
        <v>142</v>
      </c>
      <c r="AC76" s="249" t="s">
        <v>142</v>
      </c>
      <c r="AD76" s="249" t="s">
        <v>142</v>
      </c>
      <c r="AE76" s="249" t="s">
        <v>142</v>
      </c>
      <c r="AF76" s="249" t="s">
        <v>142</v>
      </c>
      <c r="AG76" s="249" t="s">
        <v>142</v>
      </c>
      <c r="AH76" s="249" t="s">
        <v>142</v>
      </c>
      <c r="AI76" s="249" t="s">
        <v>142</v>
      </c>
      <c r="AJ76" s="249" t="s">
        <v>142</v>
      </c>
      <c r="AK76" s="249" t="s">
        <v>142</v>
      </c>
      <c r="AL76" s="249" t="s">
        <v>142</v>
      </c>
      <c r="AM76" s="249" t="s">
        <v>142</v>
      </c>
      <c r="AN76" s="249" t="s">
        <v>142</v>
      </c>
      <c r="AO76" s="249" t="s">
        <v>142</v>
      </c>
      <c r="AP76" s="249" t="s">
        <v>142</v>
      </c>
      <c r="AQ76" s="249" t="s">
        <v>142</v>
      </c>
    </row>
    <row r="77" spans="1:43">
      <c r="A77" s="244" t="s">
        <v>188</v>
      </c>
      <c r="B77" s="240">
        <v>142774</v>
      </c>
      <c r="C77" s="249">
        <v>651632</v>
      </c>
      <c r="D77" s="249">
        <v>651632</v>
      </c>
      <c r="E77" s="249">
        <v>988078</v>
      </c>
      <c r="F77" s="249">
        <v>355204</v>
      </c>
      <c r="G77" s="249">
        <v>461763</v>
      </c>
      <c r="H77" s="249">
        <v>495172</v>
      </c>
      <c r="I77" s="249">
        <v>473447</v>
      </c>
      <c r="J77" s="249">
        <v>330016</v>
      </c>
      <c r="K77" s="249">
        <v>62277</v>
      </c>
      <c r="L77" s="249">
        <v>15007</v>
      </c>
      <c r="M77" s="249">
        <v>15284</v>
      </c>
      <c r="N77" s="249">
        <v>14390</v>
      </c>
      <c r="O77" s="249">
        <v>20412</v>
      </c>
      <c r="P77" s="249">
        <v>21152</v>
      </c>
      <c r="Q77" s="249">
        <v>30387</v>
      </c>
      <c r="R77" s="249">
        <v>13858</v>
      </c>
      <c r="S77" s="249">
        <v>15122</v>
      </c>
      <c r="T77" s="249" t="s">
        <v>142</v>
      </c>
      <c r="U77" s="249" t="s">
        <v>142</v>
      </c>
      <c r="V77" s="249" t="s">
        <v>142</v>
      </c>
      <c r="W77" s="249" t="s">
        <v>142</v>
      </c>
      <c r="X77" s="249" t="s">
        <v>142</v>
      </c>
      <c r="Y77" s="249" t="s">
        <v>142</v>
      </c>
      <c r="Z77" s="249" t="s">
        <v>142</v>
      </c>
      <c r="AA77" s="249" t="s">
        <v>142</v>
      </c>
      <c r="AB77" s="249" t="s">
        <v>142</v>
      </c>
      <c r="AC77" s="249" t="s">
        <v>142</v>
      </c>
      <c r="AD77" s="249" t="s">
        <v>142</v>
      </c>
      <c r="AE77" s="249" t="s">
        <v>142</v>
      </c>
      <c r="AF77" s="249" t="s">
        <v>142</v>
      </c>
      <c r="AG77" s="249" t="s">
        <v>142</v>
      </c>
      <c r="AH77" s="249" t="s">
        <v>142</v>
      </c>
      <c r="AI77" s="249" t="s">
        <v>142</v>
      </c>
      <c r="AJ77" s="249" t="s">
        <v>142</v>
      </c>
      <c r="AK77" s="249" t="s">
        <v>142</v>
      </c>
      <c r="AL77" s="249" t="s">
        <v>142</v>
      </c>
      <c r="AM77" s="249" t="s">
        <v>142</v>
      </c>
      <c r="AN77" s="249" t="s">
        <v>142</v>
      </c>
      <c r="AO77" s="249" t="s">
        <v>142</v>
      </c>
      <c r="AP77" s="249" t="s">
        <v>142</v>
      </c>
      <c r="AQ77" s="249" t="s">
        <v>142</v>
      </c>
    </row>
    <row r="78" spans="1:43">
      <c r="A78" s="244" t="s">
        <v>189</v>
      </c>
      <c r="B78" s="240">
        <v>142779</v>
      </c>
      <c r="C78" s="249">
        <v>0</v>
      </c>
      <c r="D78" s="249">
        <v>0</v>
      </c>
      <c r="E78" s="249">
        <v>0</v>
      </c>
      <c r="F78" s="249">
        <v>0</v>
      </c>
      <c r="G78" s="249">
        <v>0</v>
      </c>
      <c r="H78" s="249">
        <v>0</v>
      </c>
      <c r="I78" s="249">
        <v>0</v>
      </c>
      <c r="J78" s="249">
        <v>0</v>
      </c>
      <c r="K78" s="249">
        <v>0</v>
      </c>
      <c r="L78" s="249">
        <v>0</v>
      </c>
      <c r="M78" s="249">
        <v>0</v>
      </c>
      <c r="N78" s="249">
        <v>0</v>
      </c>
      <c r="O78" s="249">
        <v>0</v>
      </c>
      <c r="P78" s="249">
        <v>0</v>
      </c>
      <c r="Q78" s="249">
        <v>0</v>
      </c>
      <c r="R78" s="249">
        <v>0</v>
      </c>
      <c r="S78" s="249">
        <v>0</v>
      </c>
      <c r="T78" s="249" t="s">
        <v>142</v>
      </c>
      <c r="U78" s="249" t="s">
        <v>142</v>
      </c>
      <c r="V78" s="249" t="s">
        <v>142</v>
      </c>
      <c r="W78" s="249" t="s">
        <v>142</v>
      </c>
      <c r="X78" s="249" t="s">
        <v>142</v>
      </c>
      <c r="Y78" s="249" t="s">
        <v>142</v>
      </c>
      <c r="Z78" s="249" t="s">
        <v>142</v>
      </c>
      <c r="AA78" s="249" t="s">
        <v>142</v>
      </c>
      <c r="AB78" s="249" t="s">
        <v>142</v>
      </c>
      <c r="AC78" s="249" t="s">
        <v>142</v>
      </c>
      <c r="AD78" s="249" t="s">
        <v>142</v>
      </c>
      <c r="AE78" s="249" t="s">
        <v>142</v>
      </c>
      <c r="AF78" s="249" t="s">
        <v>142</v>
      </c>
      <c r="AG78" s="249" t="s">
        <v>142</v>
      </c>
      <c r="AH78" s="249" t="s">
        <v>142</v>
      </c>
      <c r="AI78" s="249" t="s">
        <v>142</v>
      </c>
      <c r="AJ78" s="249" t="s">
        <v>142</v>
      </c>
      <c r="AK78" s="249" t="s">
        <v>142</v>
      </c>
      <c r="AL78" s="249" t="s">
        <v>142</v>
      </c>
      <c r="AM78" s="249" t="s">
        <v>142</v>
      </c>
      <c r="AN78" s="249" t="s">
        <v>142</v>
      </c>
      <c r="AO78" s="249" t="s">
        <v>142</v>
      </c>
      <c r="AP78" s="249" t="s">
        <v>142</v>
      </c>
      <c r="AQ78" s="249" t="s">
        <v>142</v>
      </c>
    </row>
    <row r="79" spans="1:43">
      <c r="A79" s="244" t="s">
        <v>190</v>
      </c>
      <c r="B79" s="240">
        <v>142782</v>
      </c>
      <c r="C79" s="249">
        <v>0</v>
      </c>
      <c r="D79" s="249">
        <v>0</v>
      </c>
      <c r="E79" s="249">
        <v>0</v>
      </c>
      <c r="F79" s="249">
        <v>0</v>
      </c>
      <c r="G79" s="249">
        <v>0</v>
      </c>
      <c r="H79" s="249">
        <v>0</v>
      </c>
      <c r="I79" s="249">
        <v>0</v>
      </c>
      <c r="J79" s="249">
        <v>0</v>
      </c>
      <c r="K79" s="249">
        <v>0</v>
      </c>
      <c r="L79" s="249">
        <v>0</v>
      </c>
      <c r="M79" s="249">
        <v>0</v>
      </c>
      <c r="N79" s="249">
        <v>0</v>
      </c>
      <c r="O79" s="249">
        <v>0</v>
      </c>
      <c r="P79" s="249">
        <v>0</v>
      </c>
      <c r="Q79" s="249">
        <v>0</v>
      </c>
      <c r="R79" s="249">
        <v>0</v>
      </c>
      <c r="S79" s="249">
        <v>0</v>
      </c>
      <c r="T79" s="249" t="s">
        <v>142</v>
      </c>
      <c r="U79" s="249" t="s">
        <v>142</v>
      </c>
      <c r="V79" s="249" t="s">
        <v>142</v>
      </c>
      <c r="W79" s="249" t="s">
        <v>142</v>
      </c>
      <c r="X79" s="249" t="s">
        <v>142</v>
      </c>
      <c r="Y79" s="249" t="s">
        <v>142</v>
      </c>
      <c r="Z79" s="249" t="s">
        <v>142</v>
      </c>
      <c r="AA79" s="249" t="s">
        <v>142</v>
      </c>
      <c r="AB79" s="249" t="s">
        <v>142</v>
      </c>
      <c r="AC79" s="249" t="s">
        <v>142</v>
      </c>
      <c r="AD79" s="249" t="s">
        <v>142</v>
      </c>
      <c r="AE79" s="249" t="s">
        <v>142</v>
      </c>
      <c r="AF79" s="249" t="s">
        <v>142</v>
      </c>
      <c r="AG79" s="249" t="s">
        <v>142</v>
      </c>
      <c r="AH79" s="249" t="s">
        <v>142</v>
      </c>
      <c r="AI79" s="249" t="s">
        <v>142</v>
      </c>
      <c r="AJ79" s="249" t="s">
        <v>142</v>
      </c>
      <c r="AK79" s="249" t="s">
        <v>142</v>
      </c>
      <c r="AL79" s="249" t="s">
        <v>142</v>
      </c>
      <c r="AM79" s="249" t="s">
        <v>142</v>
      </c>
      <c r="AN79" s="249" t="s">
        <v>142</v>
      </c>
      <c r="AO79" s="249" t="s">
        <v>142</v>
      </c>
      <c r="AP79" s="249" t="s">
        <v>142</v>
      </c>
      <c r="AQ79" s="249" t="s">
        <v>142</v>
      </c>
    </row>
    <row r="80" spans="1:43">
      <c r="A80" s="244" t="s">
        <v>191</v>
      </c>
      <c r="B80" s="240">
        <v>142773</v>
      </c>
      <c r="C80" s="249">
        <v>-284</v>
      </c>
      <c r="D80" s="249">
        <v>-284</v>
      </c>
      <c r="E80" s="249">
        <v>-4</v>
      </c>
      <c r="F80" s="249">
        <v>-657</v>
      </c>
      <c r="G80" s="249">
        <v>-263</v>
      </c>
      <c r="H80" s="249">
        <v>-2791</v>
      </c>
      <c r="I80" s="249">
        <v>-2</v>
      </c>
      <c r="J80" s="249">
        <v>-1</v>
      </c>
      <c r="K80" s="249">
        <v>1475</v>
      </c>
      <c r="L80" s="249">
        <v>-6</v>
      </c>
      <c r="M80" s="249">
        <v>-300</v>
      </c>
      <c r="N80" s="249">
        <v>1168</v>
      </c>
      <c r="O80" s="249">
        <v>-1220</v>
      </c>
      <c r="P80" s="249">
        <v>-415</v>
      </c>
      <c r="Q80" s="249">
        <v>3651</v>
      </c>
      <c r="R80" s="249">
        <v>1384</v>
      </c>
      <c r="S80" s="249">
        <v>0</v>
      </c>
      <c r="T80" s="249" t="s">
        <v>142</v>
      </c>
      <c r="U80" s="249" t="s">
        <v>142</v>
      </c>
      <c r="V80" s="249" t="s">
        <v>142</v>
      </c>
      <c r="W80" s="249" t="s">
        <v>142</v>
      </c>
      <c r="X80" s="249" t="s">
        <v>142</v>
      </c>
      <c r="Y80" s="249" t="s">
        <v>142</v>
      </c>
      <c r="Z80" s="249" t="s">
        <v>142</v>
      </c>
      <c r="AA80" s="249" t="s">
        <v>142</v>
      </c>
      <c r="AB80" s="249" t="s">
        <v>142</v>
      </c>
      <c r="AC80" s="249" t="s">
        <v>142</v>
      </c>
      <c r="AD80" s="249" t="s">
        <v>142</v>
      </c>
      <c r="AE80" s="249" t="s">
        <v>142</v>
      </c>
      <c r="AF80" s="249" t="s">
        <v>142</v>
      </c>
      <c r="AG80" s="249" t="s">
        <v>142</v>
      </c>
      <c r="AH80" s="249" t="s">
        <v>142</v>
      </c>
      <c r="AI80" s="249" t="s">
        <v>142</v>
      </c>
      <c r="AJ80" s="249" t="s">
        <v>142</v>
      </c>
      <c r="AK80" s="249" t="s">
        <v>142</v>
      </c>
      <c r="AL80" s="249" t="s">
        <v>142</v>
      </c>
      <c r="AM80" s="249" t="s">
        <v>142</v>
      </c>
      <c r="AN80" s="249" t="s">
        <v>142</v>
      </c>
      <c r="AO80" s="249" t="s">
        <v>142</v>
      </c>
      <c r="AP80" s="249" t="s">
        <v>142</v>
      </c>
      <c r="AQ80" s="249" t="s">
        <v>142</v>
      </c>
    </row>
    <row r="81" spans="1:43">
      <c r="A81" s="244" t="s">
        <v>192</v>
      </c>
      <c r="B81" s="240">
        <v>142783</v>
      </c>
      <c r="C81" s="249">
        <v>0</v>
      </c>
      <c r="D81" s="249">
        <v>0</v>
      </c>
      <c r="E81" s="249">
        <v>-5</v>
      </c>
      <c r="F81" s="249">
        <v>23</v>
      </c>
      <c r="G81" s="249">
        <v>0</v>
      </c>
      <c r="H81" s="249">
        <v>0</v>
      </c>
      <c r="I81" s="249">
        <v>0</v>
      </c>
      <c r="J81" s="249">
        <v>0</v>
      </c>
      <c r="K81" s="249">
        <v>0</v>
      </c>
      <c r="L81" s="249">
        <v>0</v>
      </c>
      <c r="M81" s="249">
        <v>0</v>
      </c>
      <c r="N81" s="249">
        <v>0</v>
      </c>
      <c r="O81" s="249">
        <v>0</v>
      </c>
      <c r="P81" s="249">
        <v>0</v>
      </c>
      <c r="Q81" s="249">
        <v>0</v>
      </c>
      <c r="R81" s="249">
        <v>0</v>
      </c>
      <c r="S81" s="249">
        <v>0</v>
      </c>
      <c r="T81" s="249" t="s">
        <v>142</v>
      </c>
      <c r="U81" s="249" t="s">
        <v>142</v>
      </c>
      <c r="V81" s="249" t="s">
        <v>142</v>
      </c>
      <c r="W81" s="249" t="s">
        <v>142</v>
      </c>
      <c r="X81" s="249" t="s">
        <v>142</v>
      </c>
      <c r="Y81" s="249" t="s">
        <v>142</v>
      </c>
      <c r="Z81" s="249" t="s">
        <v>142</v>
      </c>
      <c r="AA81" s="249" t="s">
        <v>142</v>
      </c>
      <c r="AB81" s="249" t="s">
        <v>142</v>
      </c>
      <c r="AC81" s="249" t="s">
        <v>142</v>
      </c>
      <c r="AD81" s="249" t="s">
        <v>142</v>
      </c>
      <c r="AE81" s="249" t="s">
        <v>142</v>
      </c>
      <c r="AF81" s="249" t="s">
        <v>142</v>
      </c>
      <c r="AG81" s="249" t="s">
        <v>142</v>
      </c>
      <c r="AH81" s="249" t="s">
        <v>142</v>
      </c>
      <c r="AI81" s="249" t="s">
        <v>142</v>
      </c>
      <c r="AJ81" s="249" t="s">
        <v>142</v>
      </c>
      <c r="AK81" s="249" t="s">
        <v>142</v>
      </c>
      <c r="AL81" s="249" t="s">
        <v>142</v>
      </c>
      <c r="AM81" s="249" t="s">
        <v>142</v>
      </c>
      <c r="AN81" s="249" t="s">
        <v>142</v>
      </c>
      <c r="AO81" s="249" t="s">
        <v>142</v>
      </c>
      <c r="AP81" s="249" t="s">
        <v>142</v>
      </c>
      <c r="AQ81" s="249" t="s">
        <v>142</v>
      </c>
    </row>
    <row r="82" spans="1:43">
      <c r="A82" s="244" t="s">
        <v>193</v>
      </c>
      <c r="B82" s="240">
        <v>222809</v>
      </c>
      <c r="C82" s="249">
        <v>-284</v>
      </c>
      <c r="D82" s="249">
        <v>-284</v>
      </c>
      <c r="E82" s="249">
        <v>-9</v>
      </c>
      <c r="F82" s="249">
        <v>-634</v>
      </c>
      <c r="G82" s="249">
        <v>-263</v>
      </c>
      <c r="H82" s="249">
        <v>-2791</v>
      </c>
      <c r="I82" s="249">
        <v>-2</v>
      </c>
      <c r="J82" s="249">
        <v>-1</v>
      </c>
      <c r="K82" s="249">
        <v>1475</v>
      </c>
      <c r="L82" s="249">
        <v>-6</v>
      </c>
      <c r="M82" s="249">
        <v>-300</v>
      </c>
      <c r="N82" s="249">
        <v>1168</v>
      </c>
      <c r="O82" s="249">
        <v>-1220</v>
      </c>
      <c r="P82" s="249">
        <v>-415</v>
      </c>
      <c r="Q82" s="249">
        <v>3651</v>
      </c>
      <c r="R82" s="249">
        <v>1384</v>
      </c>
      <c r="S82" s="249">
        <v>0</v>
      </c>
      <c r="T82" s="249" t="s">
        <v>142</v>
      </c>
      <c r="U82" s="249" t="s">
        <v>142</v>
      </c>
      <c r="V82" s="249" t="s">
        <v>142</v>
      </c>
      <c r="W82" s="249" t="s">
        <v>142</v>
      </c>
      <c r="X82" s="249" t="s">
        <v>142</v>
      </c>
      <c r="Y82" s="249" t="s">
        <v>142</v>
      </c>
      <c r="Z82" s="249" t="s">
        <v>142</v>
      </c>
      <c r="AA82" s="249" t="s">
        <v>142</v>
      </c>
      <c r="AB82" s="249" t="s">
        <v>142</v>
      </c>
      <c r="AC82" s="249" t="s">
        <v>142</v>
      </c>
      <c r="AD82" s="249" t="s">
        <v>142</v>
      </c>
      <c r="AE82" s="249" t="s">
        <v>142</v>
      </c>
      <c r="AF82" s="249" t="s">
        <v>142</v>
      </c>
      <c r="AG82" s="249" t="s">
        <v>142</v>
      </c>
      <c r="AH82" s="249" t="s">
        <v>142</v>
      </c>
      <c r="AI82" s="249" t="s">
        <v>142</v>
      </c>
      <c r="AJ82" s="249" t="s">
        <v>142</v>
      </c>
      <c r="AK82" s="249" t="s">
        <v>142</v>
      </c>
      <c r="AL82" s="249" t="s">
        <v>142</v>
      </c>
      <c r="AM82" s="249" t="s">
        <v>142</v>
      </c>
      <c r="AN82" s="249" t="s">
        <v>142</v>
      </c>
      <c r="AO82" s="249" t="s">
        <v>142</v>
      </c>
      <c r="AP82" s="249" t="s">
        <v>142</v>
      </c>
      <c r="AQ82" s="249" t="s">
        <v>142</v>
      </c>
    </row>
    <row r="83" spans="1:43">
      <c r="A83" s="244" t="s">
        <v>194</v>
      </c>
      <c r="B83" s="240">
        <v>142784</v>
      </c>
      <c r="C83" s="249">
        <v>6691</v>
      </c>
      <c r="D83" s="249">
        <v>6691</v>
      </c>
      <c r="E83" s="249">
        <v>3103</v>
      </c>
      <c r="F83" s="249">
        <v>8688</v>
      </c>
      <c r="G83" s="249">
        <v>429</v>
      </c>
      <c r="H83" s="249">
        <v>-589</v>
      </c>
      <c r="I83" s="249">
        <v>798</v>
      </c>
      <c r="J83" s="249">
        <v>0</v>
      </c>
      <c r="K83" s="249">
        <v>0</v>
      </c>
      <c r="L83" s="249">
        <v>240</v>
      </c>
      <c r="M83" s="249">
        <v>54</v>
      </c>
      <c r="N83" s="249">
        <v>88</v>
      </c>
      <c r="O83" s="249">
        <v>100</v>
      </c>
      <c r="P83" s="249">
        <v>28</v>
      </c>
      <c r="Q83" s="249">
        <v>224</v>
      </c>
      <c r="R83" s="249">
        <v>0</v>
      </c>
      <c r="S83" s="249">
        <v>0</v>
      </c>
      <c r="T83" s="249" t="s">
        <v>142</v>
      </c>
      <c r="U83" s="249" t="s">
        <v>142</v>
      </c>
      <c r="V83" s="249" t="s">
        <v>142</v>
      </c>
      <c r="W83" s="249" t="s">
        <v>142</v>
      </c>
      <c r="X83" s="249" t="s">
        <v>142</v>
      </c>
      <c r="Y83" s="249" t="s">
        <v>142</v>
      </c>
      <c r="Z83" s="249" t="s">
        <v>142</v>
      </c>
      <c r="AA83" s="249" t="s">
        <v>142</v>
      </c>
      <c r="AB83" s="249" t="s">
        <v>142</v>
      </c>
      <c r="AC83" s="249" t="s">
        <v>142</v>
      </c>
      <c r="AD83" s="249" t="s">
        <v>142</v>
      </c>
      <c r="AE83" s="249" t="s">
        <v>142</v>
      </c>
      <c r="AF83" s="249" t="s">
        <v>142</v>
      </c>
      <c r="AG83" s="249" t="s">
        <v>142</v>
      </c>
      <c r="AH83" s="249" t="s">
        <v>142</v>
      </c>
      <c r="AI83" s="249" t="s">
        <v>142</v>
      </c>
      <c r="AJ83" s="249" t="s">
        <v>142</v>
      </c>
      <c r="AK83" s="249" t="s">
        <v>142</v>
      </c>
      <c r="AL83" s="249" t="s">
        <v>142</v>
      </c>
      <c r="AM83" s="249" t="s">
        <v>142</v>
      </c>
      <c r="AN83" s="249" t="s">
        <v>142</v>
      </c>
      <c r="AO83" s="249" t="s">
        <v>142</v>
      </c>
      <c r="AP83" s="249" t="s">
        <v>142</v>
      </c>
      <c r="AQ83" s="249" t="s">
        <v>142</v>
      </c>
    </row>
    <row r="84" spans="1:43">
      <c r="A84" s="244" t="s">
        <v>195</v>
      </c>
      <c r="B84" s="240">
        <v>142769</v>
      </c>
      <c r="C84" s="249">
        <v>667822</v>
      </c>
      <c r="D84" s="249">
        <v>667822</v>
      </c>
      <c r="E84" s="249">
        <v>1003753</v>
      </c>
      <c r="F84" s="249">
        <v>391190</v>
      </c>
      <c r="G84" s="249">
        <v>479904</v>
      </c>
      <c r="H84" s="249">
        <v>516402</v>
      </c>
      <c r="I84" s="249">
        <v>508942</v>
      </c>
      <c r="J84" s="249">
        <v>350783</v>
      </c>
      <c r="K84" s="249">
        <v>68155</v>
      </c>
      <c r="L84" s="249">
        <v>18619</v>
      </c>
      <c r="M84" s="249">
        <v>22288</v>
      </c>
      <c r="N84" s="249">
        <v>27086</v>
      </c>
      <c r="O84" s="249">
        <v>32146</v>
      </c>
      <c r="P84" s="249">
        <v>36470</v>
      </c>
      <c r="Q84" s="249">
        <v>66884</v>
      </c>
      <c r="R84" s="249">
        <v>72433</v>
      </c>
      <c r="S84" s="249">
        <v>47688</v>
      </c>
      <c r="T84" s="249" t="s">
        <v>142</v>
      </c>
      <c r="U84" s="249" t="s">
        <v>142</v>
      </c>
      <c r="V84" s="249" t="s">
        <v>142</v>
      </c>
      <c r="W84" s="249" t="s">
        <v>142</v>
      </c>
      <c r="X84" s="249" t="s">
        <v>142</v>
      </c>
      <c r="Y84" s="249" t="s">
        <v>142</v>
      </c>
      <c r="Z84" s="249" t="s">
        <v>142</v>
      </c>
      <c r="AA84" s="249" t="s">
        <v>142</v>
      </c>
      <c r="AB84" s="249" t="s">
        <v>142</v>
      </c>
      <c r="AC84" s="249" t="s">
        <v>142</v>
      </c>
      <c r="AD84" s="249" t="s">
        <v>142</v>
      </c>
      <c r="AE84" s="249" t="s">
        <v>142</v>
      </c>
      <c r="AF84" s="249" t="s">
        <v>142</v>
      </c>
      <c r="AG84" s="249" t="s">
        <v>142</v>
      </c>
      <c r="AH84" s="249" t="s">
        <v>142</v>
      </c>
      <c r="AI84" s="249" t="s">
        <v>142</v>
      </c>
      <c r="AJ84" s="249" t="s">
        <v>142</v>
      </c>
      <c r="AK84" s="249" t="s">
        <v>142</v>
      </c>
      <c r="AL84" s="249" t="s">
        <v>142</v>
      </c>
      <c r="AM84" s="249" t="s">
        <v>142</v>
      </c>
      <c r="AN84" s="249" t="s">
        <v>142</v>
      </c>
      <c r="AO84" s="249" t="s">
        <v>142</v>
      </c>
      <c r="AP84" s="249" t="s">
        <v>142</v>
      </c>
      <c r="AQ84" s="249" t="s">
        <v>142</v>
      </c>
    </row>
    <row r="85" spans="1:43">
      <c r="A85" s="244" t="s">
        <v>196</v>
      </c>
      <c r="B85" s="240">
        <v>142787</v>
      </c>
      <c r="C85" s="249">
        <v>677555</v>
      </c>
      <c r="D85" s="249">
        <v>677555</v>
      </c>
      <c r="E85" s="249">
        <v>1012292</v>
      </c>
      <c r="F85" s="249">
        <v>414536</v>
      </c>
      <c r="G85" s="249">
        <v>492761</v>
      </c>
      <c r="H85" s="249">
        <v>523390</v>
      </c>
      <c r="I85" s="249">
        <v>653824</v>
      </c>
      <c r="J85" s="249">
        <v>375770</v>
      </c>
      <c r="K85" s="249">
        <v>99075</v>
      </c>
      <c r="L85" s="249">
        <v>51634</v>
      </c>
      <c r="M85" s="249">
        <v>48891</v>
      </c>
      <c r="N85" s="249">
        <v>56230</v>
      </c>
      <c r="O85" s="249">
        <v>59227</v>
      </c>
      <c r="P85" s="249">
        <v>102608</v>
      </c>
      <c r="Q85" s="249">
        <v>146794</v>
      </c>
      <c r="R85" s="249">
        <v>134212</v>
      </c>
      <c r="S85" s="249">
        <v>129404</v>
      </c>
      <c r="T85" s="249" t="s">
        <v>142</v>
      </c>
      <c r="U85" s="249" t="s">
        <v>142</v>
      </c>
      <c r="V85" s="249" t="s">
        <v>142</v>
      </c>
      <c r="W85" s="249" t="s">
        <v>142</v>
      </c>
      <c r="X85" s="249" t="s">
        <v>142</v>
      </c>
      <c r="Y85" s="249" t="s">
        <v>142</v>
      </c>
      <c r="Z85" s="249" t="s">
        <v>142</v>
      </c>
      <c r="AA85" s="249" t="s">
        <v>142</v>
      </c>
      <c r="AB85" s="249" t="s">
        <v>142</v>
      </c>
      <c r="AC85" s="249" t="s">
        <v>142</v>
      </c>
      <c r="AD85" s="249" t="s">
        <v>142</v>
      </c>
      <c r="AE85" s="249" t="s">
        <v>142</v>
      </c>
      <c r="AF85" s="249" t="s">
        <v>142</v>
      </c>
      <c r="AG85" s="249" t="s">
        <v>142</v>
      </c>
      <c r="AH85" s="249" t="s">
        <v>142</v>
      </c>
      <c r="AI85" s="249" t="s">
        <v>142</v>
      </c>
      <c r="AJ85" s="249" t="s">
        <v>142</v>
      </c>
      <c r="AK85" s="249" t="s">
        <v>142</v>
      </c>
      <c r="AL85" s="249" t="s">
        <v>142</v>
      </c>
      <c r="AM85" s="249" t="s">
        <v>142</v>
      </c>
      <c r="AN85" s="249" t="s">
        <v>142</v>
      </c>
      <c r="AO85" s="249" t="s">
        <v>142</v>
      </c>
      <c r="AP85" s="249" t="s">
        <v>142</v>
      </c>
      <c r="AQ85" s="249" t="s">
        <v>142</v>
      </c>
    </row>
    <row r="98" spans="7:44"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AR98" s="259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7"/>
  <sheetViews>
    <sheetView showGridLines="0" zoomScale="80" zoomScaleNormal="80" workbookViewId="0"/>
  </sheetViews>
  <sheetFormatPr defaultColWidth="9.140625" defaultRowHeight="12.75"/>
  <cols>
    <col min="1" max="1" width="5.5703125" style="20" customWidth="1"/>
    <col min="2" max="2" width="3.7109375" style="20" customWidth="1"/>
    <col min="3" max="3" width="34.5703125" style="20" bestFit="1" customWidth="1"/>
    <col min="4" max="4" width="12.42578125" style="20" customWidth="1"/>
    <col min="5" max="5" width="11.5703125" style="20" customWidth="1"/>
    <col min="6" max="6" width="11.85546875" style="20" customWidth="1"/>
    <col min="7" max="7" width="10.5703125" style="20" bestFit="1" customWidth="1"/>
    <col min="8" max="8" width="20.7109375" style="20" bestFit="1" customWidth="1"/>
    <col min="9" max="40" width="10.5703125" style="20" bestFit="1" customWidth="1"/>
    <col min="41" max="16384" width="9.140625" style="20"/>
  </cols>
  <sheetData>
    <row r="1" spans="1:40" s="1" customFormat="1" ht="18">
      <c r="A1" s="1" t="s">
        <v>0</v>
      </c>
    </row>
    <row r="2" spans="1:40" s="3" customFormat="1">
      <c r="A2" s="2" t="s">
        <v>1</v>
      </c>
      <c r="C2" s="4"/>
      <c r="D2" s="4"/>
      <c r="E2" s="4"/>
      <c r="F2" s="4"/>
      <c r="G2" s="4"/>
      <c r="H2" s="4"/>
      <c r="I2" s="4"/>
    </row>
    <row r="3" spans="1:40" s="5" customFormat="1" ht="13.5" thickBot="1">
      <c r="B3" s="6"/>
    </row>
    <row r="4" spans="1:40" s="5" customFormat="1" ht="15" customHeight="1">
      <c r="C4" s="7" t="s">
        <v>2</v>
      </c>
      <c r="D4" s="8"/>
      <c r="E4" s="8"/>
      <c r="F4" s="8"/>
      <c r="G4" s="9"/>
    </row>
    <row r="5" spans="1:40" s="5" customFormat="1" ht="15" customHeight="1">
      <c r="C5" s="10" t="s">
        <v>3</v>
      </c>
      <c r="G5" s="11"/>
    </row>
    <row r="6" spans="1:40" s="5" customFormat="1" ht="15" customHeight="1">
      <c r="C6" s="10"/>
      <c r="D6" s="5" t="s">
        <v>4</v>
      </c>
      <c r="G6" s="11"/>
    </row>
    <row r="7" spans="1:40" s="5" customFormat="1" ht="15" customHeight="1">
      <c r="C7" s="10"/>
      <c r="D7" s="5" t="s">
        <v>5</v>
      </c>
      <c r="G7" s="11"/>
    </row>
    <row r="8" spans="1:40" s="5" customFormat="1" ht="15" customHeight="1">
      <c r="C8" s="10"/>
      <c r="D8" s="5" t="s">
        <v>6</v>
      </c>
      <c r="G8" s="11"/>
    </row>
    <row r="9" spans="1:40" s="5" customFormat="1" ht="15" customHeight="1">
      <c r="C9" s="12" t="s">
        <v>7</v>
      </c>
      <c r="G9" s="11"/>
    </row>
    <row r="10" spans="1:40" s="5" customFormat="1" ht="15" customHeight="1">
      <c r="C10" s="10">
        <v>1</v>
      </c>
      <c r="D10" s="5" t="s">
        <v>8</v>
      </c>
      <c r="G10" s="11"/>
    </row>
    <row r="11" spans="1:40" s="5" customFormat="1" ht="15" customHeight="1" thickBot="1">
      <c r="C11" s="13"/>
      <c r="D11" s="14" t="s">
        <v>9</v>
      </c>
      <c r="E11" s="14"/>
      <c r="F11" s="14"/>
      <c r="G11" s="15"/>
    </row>
    <row r="13" spans="1:40" s="16" customFormat="1">
      <c r="A13" s="16" t="s">
        <v>10</v>
      </c>
      <c r="B13" s="17" t="s">
        <v>11</v>
      </c>
    </row>
    <row r="14" spans="1:40" s="18" customFormat="1">
      <c r="D14" s="19" t="s">
        <v>12</v>
      </c>
      <c r="E14" s="19" t="s">
        <v>13</v>
      </c>
      <c r="F14" s="19" t="s">
        <v>14</v>
      </c>
      <c r="G14" s="19" t="s">
        <v>15</v>
      </c>
      <c r="H14" s="19" t="s">
        <v>16</v>
      </c>
      <c r="I14" s="19" t="s">
        <v>17</v>
      </c>
      <c r="J14" s="19" t="s">
        <v>18</v>
      </c>
      <c r="K14" s="19" t="s">
        <v>19</v>
      </c>
      <c r="L14" s="19" t="s">
        <v>20</v>
      </c>
      <c r="M14" s="19" t="s">
        <v>21</v>
      </c>
      <c r="N14" s="19" t="s">
        <v>22</v>
      </c>
      <c r="O14" s="19" t="s">
        <v>23</v>
      </c>
      <c r="P14" s="19" t="s">
        <v>24</v>
      </c>
      <c r="Q14" s="19" t="s">
        <v>25</v>
      </c>
      <c r="R14" s="19" t="s">
        <v>26</v>
      </c>
      <c r="S14" s="19" t="s">
        <v>27</v>
      </c>
      <c r="T14" s="19" t="s">
        <v>28</v>
      </c>
      <c r="U14" s="19" t="s">
        <v>29</v>
      </c>
      <c r="V14" s="19" t="s">
        <v>30</v>
      </c>
      <c r="W14" s="19" t="s">
        <v>31</v>
      </c>
      <c r="X14" s="19" t="s">
        <v>32</v>
      </c>
      <c r="Y14" s="19" t="s">
        <v>33</v>
      </c>
      <c r="Z14" s="19" t="s">
        <v>34</v>
      </c>
      <c r="AA14" s="19" t="s">
        <v>35</v>
      </c>
      <c r="AB14" s="19" t="s">
        <v>36</v>
      </c>
      <c r="AC14" s="19" t="s">
        <v>37</v>
      </c>
      <c r="AD14" s="19" t="s">
        <v>38</v>
      </c>
      <c r="AE14" s="19" t="s">
        <v>39</v>
      </c>
      <c r="AF14" s="19" t="s">
        <v>40</v>
      </c>
      <c r="AG14" s="19" t="s">
        <v>41</v>
      </c>
      <c r="AH14" s="19" t="s">
        <v>42</v>
      </c>
      <c r="AI14" s="19" t="s">
        <v>43</v>
      </c>
      <c r="AJ14" s="19" t="s">
        <v>44</v>
      </c>
      <c r="AK14" s="19" t="s">
        <v>45</v>
      </c>
      <c r="AL14" s="19" t="s">
        <v>46</v>
      </c>
      <c r="AM14" s="19" t="s">
        <v>47</v>
      </c>
      <c r="AN14" s="19" t="s">
        <v>48</v>
      </c>
    </row>
    <row r="15" spans="1:40" ht="15">
      <c r="C15" s="18" t="s">
        <v>49</v>
      </c>
      <c r="D15" s="21"/>
      <c r="E15" s="22"/>
      <c r="F15" s="22"/>
      <c r="G15" s="22"/>
      <c r="H15" s="22"/>
      <c r="I15" s="22"/>
      <c r="J15" s="22"/>
      <c r="K15" s="22"/>
      <c r="L15" s="23">
        <v>1</v>
      </c>
      <c r="M15" s="23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>
      <c r="B16" s="24"/>
      <c r="C16" s="18" t="s">
        <v>50</v>
      </c>
      <c r="D16" s="23"/>
      <c r="E16" s="23"/>
      <c r="F16" s="23"/>
      <c r="G16" s="23"/>
      <c r="H16" s="23"/>
      <c r="I16" s="23"/>
      <c r="J16" s="23"/>
      <c r="K16" s="23"/>
      <c r="L16" s="23">
        <v>1</v>
      </c>
      <c r="M16" s="23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</row>
    <row r="17" spans="1:40">
      <c r="B17" s="24"/>
      <c r="C17" s="18" t="s">
        <v>51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  <c r="AH17" s="20">
        <v>1</v>
      </c>
      <c r="AI17" s="20">
        <v>1</v>
      </c>
      <c r="AJ17" s="20">
        <v>1</v>
      </c>
      <c r="AK17" s="20">
        <v>1</v>
      </c>
      <c r="AL17" s="20">
        <v>1</v>
      </c>
      <c r="AM17" s="20">
        <v>1</v>
      </c>
      <c r="AN17" s="20">
        <v>1</v>
      </c>
    </row>
    <row r="18" spans="1:40">
      <c r="C18" s="20" t="s">
        <v>52</v>
      </c>
      <c r="D18" s="25">
        <v>4.7315135022833488E-4</v>
      </c>
      <c r="E18" s="25">
        <v>5.9466780934931121E-4</v>
      </c>
      <c r="F18" s="25">
        <v>7.0293706768016285E-4</v>
      </c>
      <c r="G18" s="25">
        <v>1.5188538078907991E-2</v>
      </c>
      <c r="H18" s="25">
        <v>7.6066643647838749E-5</v>
      </c>
      <c r="I18" s="25">
        <v>9.218862442605564E-5</v>
      </c>
      <c r="J18" s="25">
        <v>-2.0365906454300179E-5</v>
      </c>
      <c r="K18" s="25">
        <v>1.8197458718742138E-4</v>
      </c>
      <c r="L18" s="25">
        <v>4.7063425668630464E-4</v>
      </c>
      <c r="M18" s="25">
        <v>3.9331969651113034E-4</v>
      </c>
      <c r="N18" s="25">
        <v>5.1636737077630007E-4</v>
      </c>
      <c r="O18" s="25">
        <v>4.4598438456876948E-4</v>
      </c>
      <c r="P18" s="25">
        <v>5.9712486465517709E-4</v>
      </c>
      <c r="Q18" s="25">
        <v>6.5880755343493619E-4</v>
      </c>
      <c r="R18" s="25">
        <v>8.3903150955691485E-4</v>
      </c>
      <c r="S18" s="25">
        <v>1.5132792137580011E-3</v>
      </c>
      <c r="T18" s="25">
        <v>1.5473247412179315E-3</v>
      </c>
      <c r="U18" s="25">
        <v>2.0197691811443021E-3</v>
      </c>
      <c r="V18" s="25">
        <v>1.8597182087359951E-3</v>
      </c>
      <c r="W18" s="25">
        <v>1.320421794774045E-3</v>
      </c>
      <c r="X18" s="25">
        <v>1.4940957213330083E-3</v>
      </c>
      <c r="Y18" s="25">
        <v>2.063162695245696E-3</v>
      </c>
      <c r="Z18" s="25">
        <v>7.4615180857638989E-3</v>
      </c>
      <c r="AA18" s="25">
        <v>1.9823508768980879E-3</v>
      </c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</row>
    <row r="19" spans="1:40">
      <c r="C19" s="27" t="s">
        <v>53</v>
      </c>
      <c r="D19" s="28">
        <f>D18*4</f>
        <v>1.8926054009133395E-3</v>
      </c>
      <c r="E19" s="28">
        <f t="shared" ref="E19:AA19" si="0">E18*4</f>
        <v>2.3786712373972448E-3</v>
      </c>
      <c r="F19" s="28">
        <f t="shared" si="0"/>
        <v>2.8117482707206514E-3</v>
      </c>
      <c r="G19" s="28">
        <f t="shared" si="0"/>
        <v>6.0754152315631964E-2</v>
      </c>
      <c r="H19" s="28">
        <f t="shared" si="0"/>
        <v>3.04266574591355E-4</v>
      </c>
      <c r="I19" s="28">
        <f t="shared" si="0"/>
        <v>3.6875449770422256E-4</v>
      </c>
      <c r="J19" s="28">
        <f t="shared" si="0"/>
        <v>-8.1463625817200717E-5</v>
      </c>
      <c r="K19" s="28">
        <f t="shared" si="0"/>
        <v>7.2789834874968553E-4</v>
      </c>
      <c r="L19" s="28">
        <f t="shared" si="0"/>
        <v>1.8825370267452186E-3</v>
      </c>
      <c r="M19" s="28">
        <f t="shared" si="0"/>
        <v>1.5732787860445214E-3</v>
      </c>
      <c r="N19" s="28">
        <f t="shared" si="0"/>
        <v>2.0654694831052003E-3</v>
      </c>
      <c r="O19" s="28">
        <f t="shared" si="0"/>
        <v>1.7839375382750779E-3</v>
      </c>
      <c r="P19" s="28">
        <f t="shared" si="0"/>
        <v>2.3884994586207083E-3</v>
      </c>
      <c r="Q19" s="28">
        <f t="shared" si="0"/>
        <v>2.6352302137397448E-3</v>
      </c>
      <c r="R19" s="28">
        <f t="shared" si="0"/>
        <v>3.3561260382276594E-3</v>
      </c>
      <c r="S19" s="28">
        <f t="shared" si="0"/>
        <v>6.0531168550320043E-3</v>
      </c>
      <c r="T19" s="28">
        <f t="shared" si="0"/>
        <v>6.1892989648717261E-3</v>
      </c>
      <c r="U19" s="28">
        <f t="shared" si="0"/>
        <v>8.0790767245772083E-3</v>
      </c>
      <c r="V19" s="28">
        <f t="shared" si="0"/>
        <v>7.4388728349439803E-3</v>
      </c>
      <c r="W19" s="28">
        <f t="shared" si="0"/>
        <v>5.2816871790961799E-3</v>
      </c>
      <c r="X19" s="28">
        <f t="shared" si="0"/>
        <v>5.9763828853320331E-3</v>
      </c>
      <c r="Y19" s="28">
        <f t="shared" si="0"/>
        <v>8.2526507809827839E-3</v>
      </c>
      <c r="Z19" s="28">
        <f t="shared" si="0"/>
        <v>2.9846072343055596E-2</v>
      </c>
      <c r="AA19" s="28">
        <f t="shared" si="0"/>
        <v>7.9294035075923516E-3</v>
      </c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</row>
    <row r="20" spans="1:40">
      <c r="C20" s="20" t="s">
        <v>54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30">
        <v>1.8321214336975802E-3</v>
      </c>
      <c r="AC20" s="30">
        <v>2.0023250389203696E-3</v>
      </c>
      <c r="AD20" s="30">
        <v>2.7480703922812097E-3</v>
      </c>
      <c r="AE20" s="30">
        <v>1.4271888578100708E-3</v>
      </c>
      <c r="AF20" s="30">
        <v>1.576015306801141E-3</v>
      </c>
      <c r="AG20" s="30">
        <v>8.8842622270693676E-4</v>
      </c>
      <c r="AH20" s="30">
        <v>1.1948216274027511E-3</v>
      </c>
      <c r="AI20" s="30">
        <v>1.297198467243631E-3</v>
      </c>
      <c r="AJ20" s="30">
        <v>7.8241496327422573E-4</v>
      </c>
      <c r="AK20" s="30">
        <v>1.2263214979835603E-3</v>
      </c>
      <c r="AL20" s="30">
        <v>1.0638991455729241E-2</v>
      </c>
      <c r="AM20" s="30">
        <v>9.5675360138033005E-4</v>
      </c>
      <c r="AN20" s="30">
        <v>7.6278776560183704E-4</v>
      </c>
    </row>
    <row r="21" spans="1:40">
      <c r="C21" s="27" t="s">
        <v>55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31">
        <f>AB20*4</f>
        <v>7.3284857347903206E-3</v>
      </c>
      <c r="AC21" s="31">
        <f t="shared" ref="AC21:AN21" si="1">AC20*4</f>
        <v>8.0093001556814786E-3</v>
      </c>
      <c r="AD21" s="31">
        <f t="shared" si="1"/>
        <v>1.0992281569124839E-2</v>
      </c>
      <c r="AE21" s="31">
        <f t="shared" si="1"/>
        <v>5.7087554312402833E-3</v>
      </c>
      <c r="AF21" s="31">
        <f t="shared" si="1"/>
        <v>6.3040612272045639E-3</v>
      </c>
      <c r="AG21" s="31">
        <f t="shared" si="1"/>
        <v>3.553704890827747E-3</v>
      </c>
      <c r="AH21" s="31">
        <f t="shared" si="1"/>
        <v>4.7792865096110042E-3</v>
      </c>
      <c r="AI21" s="31">
        <f t="shared" si="1"/>
        <v>5.188793868974524E-3</v>
      </c>
      <c r="AJ21" s="31">
        <f t="shared" si="1"/>
        <v>3.1296598530969029E-3</v>
      </c>
      <c r="AK21" s="31">
        <f t="shared" si="1"/>
        <v>4.905285991934241E-3</v>
      </c>
      <c r="AL21" s="31">
        <f t="shared" si="1"/>
        <v>4.2555965822916965E-2</v>
      </c>
      <c r="AM21" s="31">
        <f t="shared" si="1"/>
        <v>3.8270144055213202E-3</v>
      </c>
      <c r="AN21" s="31">
        <f t="shared" si="1"/>
        <v>3.0511510624073482E-3</v>
      </c>
    </row>
    <row r="22" spans="1:40">
      <c r="C22" s="32" t="s">
        <v>56</v>
      </c>
      <c r="D22" s="30">
        <v>1E-3</v>
      </c>
      <c r="E22" s="30">
        <v>8.0000000000000004E-4</v>
      </c>
      <c r="F22" s="30">
        <v>1.1000000000000001E-3</v>
      </c>
      <c r="G22" s="30">
        <v>1.2999999999999999E-3</v>
      </c>
      <c r="H22" s="30">
        <v>1.6000000000000001E-3</v>
      </c>
      <c r="I22" s="30">
        <v>1.9E-3</v>
      </c>
      <c r="J22" s="30">
        <v>2.7000000000000001E-3</v>
      </c>
      <c r="K22" s="30">
        <v>4.7999999999999996E-3</v>
      </c>
      <c r="L22" s="30">
        <v>9.5999999999999992E-3</v>
      </c>
      <c r="M22" s="30">
        <v>1.32E-2</v>
      </c>
      <c r="N22" s="30">
        <v>1.8500000000000003E-2</v>
      </c>
      <c r="O22" s="30">
        <v>1.8000000000000002E-2</v>
      </c>
      <c r="P22" s="30">
        <v>2.06E-2</v>
      </c>
      <c r="Q22" s="30">
        <v>2.63E-2</v>
      </c>
      <c r="R22" s="30">
        <v>2.7000000000000003E-2</v>
      </c>
      <c r="S22" s="30">
        <v>3.0800000000000001E-2</v>
      </c>
      <c r="T22" s="30">
        <v>2.75E-2</v>
      </c>
      <c r="U22" s="30">
        <v>2.3700000000000002E-2</v>
      </c>
      <c r="V22" s="30">
        <v>2.12E-2</v>
      </c>
      <c r="W22" s="30">
        <v>2.1700000000000001E-2</v>
      </c>
      <c r="X22" s="30">
        <v>1.8799999999999997E-2</v>
      </c>
      <c r="Y22" s="30">
        <v>1.83E-2</v>
      </c>
      <c r="Z22" s="30">
        <v>1.66E-2</v>
      </c>
      <c r="AA22" s="30">
        <v>1.49E-2</v>
      </c>
      <c r="AB22" s="30">
        <v>1.54E-2</v>
      </c>
      <c r="AC22" s="30">
        <v>1.3500000000000002E-2</v>
      </c>
      <c r="AD22" s="30">
        <v>1.9599999999999999E-2</v>
      </c>
      <c r="AE22" s="30">
        <v>1.1599999999999999E-2</v>
      </c>
      <c r="AF22" s="30">
        <v>1.01E-2</v>
      </c>
      <c r="AG22" s="30">
        <v>8.0000000000000002E-3</v>
      </c>
      <c r="AH22" s="30">
        <v>5.1000000000000004E-3</v>
      </c>
      <c r="AI22" s="30">
        <v>5.1999999999999998E-3</v>
      </c>
      <c r="AJ22" s="30">
        <v>4.0000000000000001E-3</v>
      </c>
      <c r="AK22" s="30">
        <v>2.8000000000000004E-3</v>
      </c>
      <c r="AL22" s="30">
        <v>2.8000000000000004E-3</v>
      </c>
      <c r="AM22" s="30">
        <v>2.8000000000000004E-3</v>
      </c>
      <c r="AN22" s="30">
        <v>3.2000000000000002E-3</v>
      </c>
    </row>
    <row r="23" spans="1:40">
      <c r="B23" s="33"/>
      <c r="C23" s="20" t="s">
        <v>57</v>
      </c>
      <c r="D23" s="34">
        <f t="shared" ref="D23:AA23" si="2">D18</f>
        <v>4.7315135022833488E-4</v>
      </c>
      <c r="E23" s="34">
        <f t="shared" si="2"/>
        <v>5.9466780934931121E-4</v>
      </c>
      <c r="F23" s="34">
        <f t="shared" si="2"/>
        <v>7.0293706768016285E-4</v>
      </c>
      <c r="G23" s="34">
        <f t="shared" si="2"/>
        <v>1.5188538078907991E-2</v>
      </c>
      <c r="H23" s="34">
        <f t="shared" si="2"/>
        <v>7.6066643647838749E-5</v>
      </c>
      <c r="I23" s="34">
        <f t="shared" si="2"/>
        <v>9.218862442605564E-5</v>
      </c>
      <c r="J23" s="34">
        <f t="shared" si="2"/>
        <v>-2.0365906454300179E-5</v>
      </c>
      <c r="K23" s="34">
        <f t="shared" si="2"/>
        <v>1.8197458718742138E-4</v>
      </c>
      <c r="L23" s="34">
        <f t="shared" si="2"/>
        <v>4.7063425668630464E-4</v>
      </c>
      <c r="M23" s="34">
        <f t="shared" si="2"/>
        <v>3.9331969651113034E-4</v>
      </c>
      <c r="N23" s="34">
        <f t="shared" si="2"/>
        <v>5.1636737077630007E-4</v>
      </c>
      <c r="O23" s="34">
        <f t="shared" si="2"/>
        <v>4.4598438456876948E-4</v>
      </c>
      <c r="P23" s="34">
        <f t="shared" si="2"/>
        <v>5.9712486465517709E-4</v>
      </c>
      <c r="Q23" s="34">
        <f t="shared" si="2"/>
        <v>6.5880755343493619E-4</v>
      </c>
      <c r="R23" s="34">
        <f t="shared" si="2"/>
        <v>8.3903150955691485E-4</v>
      </c>
      <c r="S23" s="34">
        <f t="shared" si="2"/>
        <v>1.5132792137580011E-3</v>
      </c>
      <c r="T23" s="34">
        <f t="shared" si="2"/>
        <v>1.5473247412179315E-3</v>
      </c>
      <c r="U23" s="34">
        <f t="shared" si="2"/>
        <v>2.0197691811443021E-3</v>
      </c>
      <c r="V23" s="34">
        <f t="shared" si="2"/>
        <v>1.8597182087359951E-3</v>
      </c>
      <c r="W23" s="34">
        <f t="shared" si="2"/>
        <v>1.320421794774045E-3</v>
      </c>
      <c r="X23" s="34">
        <f t="shared" si="2"/>
        <v>1.4940957213330083E-3</v>
      </c>
      <c r="Y23" s="34">
        <f t="shared" si="2"/>
        <v>2.063162695245696E-3</v>
      </c>
      <c r="Z23" s="34">
        <f t="shared" si="2"/>
        <v>7.4615180857638989E-3</v>
      </c>
      <c r="AA23" s="34">
        <f t="shared" si="2"/>
        <v>1.9823508768980879E-3</v>
      </c>
      <c r="AB23" s="31">
        <v>1.8321214336975799E-3</v>
      </c>
      <c r="AC23" s="31">
        <v>2.0023250389203696E-3</v>
      </c>
      <c r="AD23" s="31">
        <v>2.7480703922812097E-3</v>
      </c>
      <c r="AE23" s="31">
        <v>1.4271888578100708E-3</v>
      </c>
      <c r="AF23" s="31">
        <v>1.576015306801141E-3</v>
      </c>
      <c r="AG23" s="31">
        <v>8.8842622270693676E-4</v>
      </c>
      <c r="AH23" s="31">
        <v>1.1948216274027511E-3</v>
      </c>
      <c r="AI23" s="31">
        <v>1.297198467243631E-3</v>
      </c>
      <c r="AJ23" s="31">
        <v>7.8241496327422573E-4</v>
      </c>
      <c r="AK23" s="31">
        <v>1.2263214979835603E-3</v>
      </c>
      <c r="AL23" s="31">
        <v>1.0638991455729241E-2</v>
      </c>
      <c r="AM23" s="31">
        <v>9.5675360138033005E-4</v>
      </c>
      <c r="AN23" s="31">
        <v>7.6278776560183704E-4</v>
      </c>
    </row>
    <row r="24" spans="1:40">
      <c r="B24" s="33"/>
      <c r="C24" s="27" t="s">
        <v>58</v>
      </c>
      <c r="D24" s="31">
        <f>D23*4</f>
        <v>1.8926054009133395E-3</v>
      </c>
      <c r="E24" s="35">
        <f>E23*4</f>
        <v>2.3786712373972448E-3</v>
      </c>
      <c r="F24" s="35">
        <f t="shared" ref="F24:AN24" si="3">F23*4</f>
        <v>2.8117482707206514E-3</v>
      </c>
      <c r="G24" s="35">
        <f t="shared" si="3"/>
        <v>6.0754152315631964E-2</v>
      </c>
      <c r="H24" s="35">
        <f t="shared" si="3"/>
        <v>3.04266574591355E-4</v>
      </c>
      <c r="I24" s="35">
        <f t="shared" si="3"/>
        <v>3.6875449770422256E-4</v>
      </c>
      <c r="J24" s="35">
        <f t="shared" si="3"/>
        <v>-8.1463625817200717E-5</v>
      </c>
      <c r="K24" s="35">
        <f t="shared" si="3"/>
        <v>7.2789834874968553E-4</v>
      </c>
      <c r="L24" s="35">
        <f t="shared" si="3"/>
        <v>1.8825370267452186E-3</v>
      </c>
      <c r="M24" s="35">
        <f t="shared" si="3"/>
        <v>1.5732787860445214E-3</v>
      </c>
      <c r="N24" s="35">
        <f t="shared" si="3"/>
        <v>2.0654694831052003E-3</v>
      </c>
      <c r="O24" s="35">
        <f t="shared" si="3"/>
        <v>1.7839375382750779E-3</v>
      </c>
      <c r="P24" s="35">
        <f t="shared" si="3"/>
        <v>2.3884994586207083E-3</v>
      </c>
      <c r="Q24" s="35">
        <f t="shared" si="3"/>
        <v>2.6352302137397448E-3</v>
      </c>
      <c r="R24" s="35">
        <f t="shared" si="3"/>
        <v>3.3561260382276594E-3</v>
      </c>
      <c r="S24" s="35">
        <f t="shared" si="3"/>
        <v>6.0531168550320043E-3</v>
      </c>
      <c r="T24" s="35">
        <f t="shared" si="3"/>
        <v>6.1892989648717261E-3</v>
      </c>
      <c r="U24" s="35">
        <f t="shared" si="3"/>
        <v>8.0790767245772083E-3</v>
      </c>
      <c r="V24" s="35">
        <f t="shared" si="3"/>
        <v>7.4388728349439803E-3</v>
      </c>
      <c r="W24" s="35">
        <f t="shared" si="3"/>
        <v>5.2816871790961799E-3</v>
      </c>
      <c r="X24" s="35">
        <f t="shared" si="3"/>
        <v>5.9763828853320331E-3</v>
      </c>
      <c r="Y24" s="35">
        <f t="shared" si="3"/>
        <v>8.2526507809827839E-3</v>
      </c>
      <c r="Z24" s="35">
        <f t="shared" si="3"/>
        <v>2.9846072343055596E-2</v>
      </c>
      <c r="AA24" s="35">
        <f t="shared" si="3"/>
        <v>7.9294035075923516E-3</v>
      </c>
      <c r="AB24" s="35">
        <f t="shared" si="3"/>
        <v>7.3284857347903198E-3</v>
      </c>
      <c r="AC24" s="35">
        <f t="shared" si="3"/>
        <v>8.0093001556814786E-3</v>
      </c>
      <c r="AD24" s="35">
        <f t="shared" si="3"/>
        <v>1.0992281569124839E-2</v>
      </c>
      <c r="AE24" s="35">
        <f t="shared" si="3"/>
        <v>5.7087554312402833E-3</v>
      </c>
      <c r="AF24" s="35">
        <f t="shared" si="3"/>
        <v>6.3040612272045639E-3</v>
      </c>
      <c r="AG24" s="35">
        <f t="shared" si="3"/>
        <v>3.553704890827747E-3</v>
      </c>
      <c r="AH24" s="35">
        <f t="shared" si="3"/>
        <v>4.7792865096110042E-3</v>
      </c>
      <c r="AI24" s="35">
        <f t="shared" si="3"/>
        <v>5.188793868974524E-3</v>
      </c>
      <c r="AJ24" s="35">
        <f t="shared" si="3"/>
        <v>3.1296598530969029E-3</v>
      </c>
      <c r="AK24" s="35">
        <f t="shared" si="3"/>
        <v>4.905285991934241E-3</v>
      </c>
      <c r="AL24" s="35">
        <f t="shared" si="3"/>
        <v>4.2555965822916965E-2</v>
      </c>
      <c r="AM24" s="35">
        <f t="shared" si="3"/>
        <v>3.8270144055213202E-3</v>
      </c>
      <c r="AN24" s="35">
        <f t="shared" si="3"/>
        <v>3.0511510624073482E-3</v>
      </c>
    </row>
    <row r="25" spans="1:40" ht="13.5" thickBot="1">
      <c r="B25" s="33"/>
      <c r="C25" s="27"/>
      <c r="D25" s="30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ht="63.75">
      <c r="B26" s="24"/>
      <c r="C26" s="37"/>
      <c r="D26" s="38" t="s">
        <v>59</v>
      </c>
      <c r="E26" s="38" t="s">
        <v>60</v>
      </c>
      <c r="F26" s="38" t="s">
        <v>61</v>
      </c>
      <c r="G26" s="38" t="s">
        <v>62</v>
      </c>
      <c r="H26" s="39" t="s">
        <v>63</v>
      </c>
    </row>
    <row r="27" spans="1:40">
      <c r="B27" s="40"/>
      <c r="C27" s="41" t="str">
        <f>C23</f>
        <v>Sovereign + SHUSA</v>
      </c>
      <c r="D27" s="42">
        <f>AVERAGEIFS($D$24:$AN$24,$D$17:$AN$17,1)</f>
        <v>9.4904856494290764E-3</v>
      </c>
      <c r="E27" s="42">
        <f>AVERAGEIFS($D$24:$AN$24,$D$16:$AN$16,1)</f>
        <v>2.7172744249737667E-3</v>
      </c>
      <c r="F27" s="43">
        <f>E27/D27</f>
        <v>0.28631563497883072</v>
      </c>
      <c r="G27" s="42">
        <f>AVERAGEIFS($D$24:$AN$24,$D$15:$AN$15,1)</f>
        <v>4.060594258606603E-3</v>
      </c>
      <c r="H27" s="44">
        <f>G27/D27</f>
        <v>0.42785948038927579</v>
      </c>
    </row>
    <row r="28" spans="1:40" ht="15.75" thickBot="1">
      <c r="B28" s="45"/>
      <c r="C28" s="46" t="str">
        <f>C22</f>
        <v>FRB Top 100 banks - Residential</v>
      </c>
      <c r="D28" s="47">
        <f>AVERAGEIFS($D$22:$AN$22,$D$17:$AN$17,1)</f>
        <v>1.0158823529411764E-2</v>
      </c>
      <c r="E28" s="47">
        <f>AVERAGEIFS($D$22:$AN$22,$D$16:$AN$16,1)</f>
        <v>2.0500000000000001E-2</v>
      </c>
      <c r="F28" s="48">
        <f>E28/D28</f>
        <v>2.0179502026635787</v>
      </c>
      <c r="G28" s="47">
        <f>AVERAGEIFS($D$22:$AN$22,$D$15:$AN$15,1)</f>
        <v>2.1508333333333334E-2</v>
      </c>
      <c r="H28" s="49">
        <f>G28/D28</f>
        <v>2.1172071028758932</v>
      </c>
    </row>
    <row r="30" spans="1:40" s="16" customFormat="1">
      <c r="A30" s="16" t="s">
        <v>10</v>
      </c>
      <c r="B30" s="17" t="s">
        <v>64</v>
      </c>
    </row>
    <row r="31" spans="1:40" s="18" customFormat="1">
      <c r="D31" s="19" t="s">
        <v>12</v>
      </c>
      <c r="E31" s="19" t="s">
        <v>13</v>
      </c>
      <c r="F31" s="19" t="s">
        <v>14</v>
      </c>
      <c r="G31" s="19" t="s">
        <v>15</v>
      </c>
      <c r="H31" s="19" t="s">
        <v>16</v>
      </c>
      <c r="I31" s="19" t="s">
        <v>17</v>
      </c>
      <c r="J31" s="19" t="s">
        <v>18</v>
      </c>
      <c r="K31" s="19" t="s">
        <v>19</v>
      </c>
      <c r="L31" s="19" t="s">
        <v>20</v>
      </c>
      <c r="M31" s="19" t="s">
        <v>21</v>
      </c>
      <c r="N31" s="19" t="s">
        <v>22</v>
      </c>
      <c r="O31" s="19" t="s">
        <v>23</v>
      </c>
      <c r="P31" s="19" t="s">
        <v>24</v>
      </c>
      <c r="Q31" s="19" t="s">
        <v>25</v>
      </c>
      <c r="R31" s="19" t="s">
        <v>26</v>
      </c>
      <c r="S31" s="19" t="s">
        <v>27</v>
      </c>
      <c r="T31" s="19" t="s">
        <v>28</v>
      </c>
      <c r="U31" s="19" t="s">
        <v>29</v>
      </c>
      <c r="V31" s="19" t="s">
        <v>30</v>
      </c>
      <c r="W31" s="19" t="s">
        <v>31</v>
      </c>
      <c r="X31" s="19" t="s">
        <v>32</v>
      </c>
      <c r="Y31" s="19" t="s">
        <v>33</v>
      </c>
      <c r="Z31" s="19" t="s">
        <v>34</v>
      </c>
      <c r="AA31" s="19" t="s">
        <v>35</v>
      </c>
      <c r="AB31" s="19" t="s">
        <v>36</v>
      </c>
      <c r="AC31" s="19" t="s">
        <v>37</v>
      </c>
      <c r="AD31" s="19" t="s">
        <v>38</v>
      </c>
      <c r="AE31" s="19" t="s">
        <v>39</v>
      </c>
      <c r="AF31" s="19" t="s">
        <v>40</v>
      </c>
      <c r="AG31" s="19" t="s">
        <v>41</v>
      </c>
      <c r="AH31" s="19" t="s">
        <v>42</v>
      </c>
      <c r="AI31" s="19" t="s">
        <v>43</v>
      </c>
      <c r="AJ31" s="19" t="s">
        <v>44</v>
      </c>
      <c r="AK31" s="19" t="s">
        <v>45</v>
      </c>
      <c r="AL31" s="19" t="s">
        <v>46</v>
      </c>
      <c r="AM31" s="19" t="s">
        <v>47</v>
      </c>
      <c r="AN31" s="19" t="s">
        <v>48</v>
      </c>
    </row>
    <row r="32" spans="1:40" ht="15">
      <c r="C32" s="18" t="s">
        <v>49</v>
      </c>
      <c r="D32" s="21"/>
      <c r="E32" s="22"/>
      <c r="F32" s="22"/>
      <c r="G32" s="22"/>
      <c r="H32" s="22"/>
      <c r="I32" s="22"/>
      <c r="J32" s="22"/>
      <c r="K32" s="22"/>
      <c r="L32" s="23">
        <v>1</v>
      </c>
      <c r="M32" s="23">
        <v>1</v>
      </c>
      <c r="N32" s="20">
        <v>1</v>
      </c>
      <c r="O32" s="20">
        <v>1</v>
      </c>
      <c r="P32" s="20">
        <v>1</v>
      </c>
      <c r="Q32" s="20">
        <v>1</v>
      </c>
      <c r="R32" s="20">
        <v>1</v>
      </c>
      <c r="S32" s="20">
        <v>1</v>
      </c>
      <c r="T32" s="20">
        <v>1</v>
      </c>
      <c r="U32" s="20">
        <v>1</v>
      </c>
      <c r="V32" s="20">
        <v>1</v>
      </c>
      <c r="W32" s="20">
        <v>1</v>
      </c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>
      <c r="C33" s="18" t="s">
        <v>50</v>
      </c>
      <c r="D33" s="23"/>
      <c r="E33" s="23"/>
      <c r="F33" s="23"/>
      <c r="G33" s="23"/>
      <c r="H33" s="23"/>
      <c r="I33" s="23"/>
      <c r="J33" s="23"/>
      <c r="K33" s="23"/>
      <c r="L33" s="23">
        <v>1</v>
      </c>
      <c r="M33" s="23">
        <v>1</v>
      </c>
      <c r="N33" s="20">
        <v>1</v>
      </c>
      <c r="O33" s="20">
        <v>1</v>
      </c>
      <c r="P33" s="20">
        <v>1</v>
      </c>
      <c r="Q33" s="20">
        <v>1</v>
      </c>
      <c r="R33" s="20">
        <v>1</v>
      </c>
      <c r="S33" s="20">
        <v>1</v>
      </c>
    </row>
    <row r="34" spans="1:40">
      <c r="C34" s="18" t="s">
        <v>65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X34" s="20">
        <v>1</v>
      </c>
      <c r="Y34" s="20">
        <v>1</v>
      </c>
      <c r="Z34" s="20">
        <v>1</v>
      </c>
      <c r="AA34" s="20">
        <v>1</v>
      </c>
      <c r="AB34" s="20">
        <v>1</v>
      </c>
      <c r="AC34" s="20">
        <v>1</v>
      </c>
      <c r="AD34" s="20">
        <v>1</v>
      </c>
      <c r="AE34" s="20">
        <v>1</v>
      </c>
      <c r="AF34" s="20">
        <v>1</v>
      </c>
      <c r="AG34" s="20">
        <v>1</v>
      </c>
      <c r="AH34" s="20">
        <v>1</v>
      </c>
      <c r="AI34" s="20">
        <v>1</v>
      </c>
      <c r="AJ34" s="20">
        <v>1</v>
      </c>
      <c r="AK34" s="20">
        <v>1</v>
      </c>
      <c r="AL34" s="20">
        <v>1</v>
      </c>
      <c r="AM34" s="20">
        <v>1</v>
      </c>
      <c r="AN34" s="20">
        <v>1</v>
      </c>
    </row>
    <row r="35" spans="1:40">
      <c r="C35" s="20" t="s">
        <v>52</v>
      </c>
      <c r="D35" s="50" t="s">
        <v>66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spans="1:40">
      <c r="C36" s="27" t="s">
        <v>53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</row>
    <row r="37" spans="1:40">
      <c r="C37" s="20" t="s">
        <v>54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30">
        <v>1.6379875437852687E-2</v>
      </c>
      <c r="AC37" s="30">
        <v>2.0367369628727216E-2</v>
      </c>
      <c r="AD37" s="30">
        <v>-2.276997301622892E-2</v>
      </c>
      <c r="AE37" s="30">
        <v>7.1355219134064335E-3</v>
      </c>
      <c r="AF37" s="30">
        <v>-6.4243099482461184E-4</v>
      </c>
      <c r="AG37" s="30">
        <v>-9.1124104066368124E-3</v>
      </c>
      <c r="AH37" s="30">
        <v>-5.6443794469001104E-3</v>
      </c>
      <c r="AI37" s="30">
        <v>-7.3352878014646449E-3</v>
      </c>
      <c r="AJ37" s="30">
        <v>2.292967896360965E-3</v>
      </c>
      <c r="AK37" s="30">
        <v>1.461848618863739E-2</v>
      </c>
      <c r="AL37" s="30">
        <v>1.3493990880553104E-2</v>
      </c>
      <c r="AM37" s="30">
        <v>1.7742455240213059E-2</v>
      </c>
      <c r="AN37" s="30">
        <v>1.46377444209636E-2</v>
      </c>
    </row>
    <row r="38" spans="1:40">
      <c r="C38" s="27" t="s">
        <v>55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30">
        <f>AB37*4</f>
        <v>6.5519501751410747E-2</v>
      </c>
      <c r="AC38" s="30">
        <f t="shared" ref="AC38:AN38" si="4">AC37*4</f>
        <v>8.1469478514908863E-2</v>
      </c>
      <c r="AD38" s="30">
        <f t="shared" si="4"/>
        <v>-9.107989206491568E-2</v>
      </c>
      <c r="AE38" s="30">
        <f t="shared" si="4"/>
        <v>2.8542087653625734E-2</v>
      </c>
      <c r="AF38" s="30">
        <f t="shared" si="4"/>
        <v>-2.5697239792984473E-3</v>
      </c>
      <c r="AG38" s="30">
        <f t="shared" si="4"/>
        <v>-3.6449641626547249E-2</v>
      </c>
      <c r="AH38" s="30">
        <f t="shared" si="4"/>
        <v>-2.2577517787600442E-2</v>
      </c>
      <c r="AI38" s="30">
        <f t="shared" si="4"/>
        <v>-2.934115120585858E-2</v>
      </c>
      <c r="AJ38" s="30">
        <f t="shared" si="4"/>
        <v>9.1718715854438599E-3</v>
      </c>
      <c r="AK38" s="30">
        <f t="shared" si="4"/>
        <v>5.8473944754549562E-2</v>
      </c>
      <c r="AL38" s="30">
        <f t="shared" si="4"/>
        <v>5.3975963522212414E-2</v>
      </c>
      <c r="AM38" s="30">
        <f t="shared" si="4"/>
        <v>7.0969820960852234E-2</v>
      </c>
      <c r="AN38" s="30">
        <f t="shared" si="4"/>
        <v>5.8550977683854401E-2</v>
      </c>
    </row>
    <row r="40" spans="1:40" s="16" customFormat="1">
      <c r="A40" s="16" t="s">
        <v>10</v>
      </c>
      <c r="B40" s="17" t="s">
        <v>67</v>
      </c>
    </row>
    <row r="41" spans="1:40" s="18" customFormat="1">
      <c r="D41" s="19" t="s">
        <v>12</v>
      </c>
      <c r="E41" s="19" t="s">
        <v>13</v>
      </c>
      <c r="F41" s="19" t="s">
        <v>14</v>
      </c>
      <c r="G41" s="19" t="s">
        <v>15</v>
      </c>
      <c r="H41" s="19" t="s">
        <v>16</v>
      </c>
      <c r="I41" s="19" t="s">
        <v>17</v>
      </c>
      <c r="J41" s="19" t="s">
        <v>18</v>
      </c>
      <c r="K41" s="19" t="s">
        <v>19</v>
      </c>
      <c r="L41" s="19" t="s">
        <v>20</v>
      </c>
      <c r="M41" s="19" t="s">
        <v>21</v>
      </c>
      <c r="N41" s="19" t="s">
        <v>22</v>
      </c>
      <c r="O41" s="19" t="s">
        <v>23</v>
      </c>
      <c r="P41" s="19" t="s">
        <v>24</v>
      </c>
      <c r="Q41" s="19" t="s">
        <v>25</v>
      </c>
      <c r="R41" s="19" t="s">
        <v>26</v>
      </c>
      <c r="S41" s="19" t="s">
        <v>27</v>
      </c>
      <c r="T41" s="19" t="s">
        <v>28</v>
      </c>
      <c r="U41" s="19" t="s">
        <v>29</v>
      </c>
      <c r="V41" s="19" t="s">
        <v>30</v>
      </c>
      <c r="W41" s="19" t="s">
        <v>31</v>
      </c>
      <c r="X41" s="19" t="s">
        <v>32</v>
      </c>
      <c r="Y41" s="19" t="s">
        <v>33</v>
      </c>
      <c r="Z41" s="19" t="s">
        <v>34</v>
      </c>
      <c r="AA41" s="19" t="s">
        <v>35</v>
      </c>
      <c r="AB41" s="19" t="s">
        <v>36</v>
      </c>
      <c r="AC41" s="19" t="s">
        <v>37</v>
      </c>
      <c r="AD41" s="19" t="s">
        <v>38</v>
      </c>
      <c r="AE41" s="19" t="s">
        <v>39</v>
      </c>
      <c r="AF41" s="19" t="s">
        <v>40</v>
      </c>
      <c r="AG41" s="19" t="s">
        <v>41</v>
      </c>
      <c r="AH41" s="19" t="s">
        <v>42</v>
      </c>
      <c r="AI41" s="19" t="s">
        <v>43</v>
      </c>
      <c r="AJ41" s="19" t="s">
        <v>44</v>
      </c>
      <c r="AK41" s="19" t="s">
        <v>45</v>
      </c>
      <c r="AL41" s="19" t="s">
        <v>46</v>
      </c>
      <c r="AM41" s="19" t="s">
        <v>47</v>
      </c>
      <c r="AN41" s="19" t="s">
        <v>48</v>
      </c>
    </row>
    <row r="42" spans="1:40" ht="15">
      <c r="C42" s="18" t="s">
        <v>68</v>
      </c>
      <c r="D42" s="21"/>
      <c r="E42" s="22"/>
      <c r="F42" s="22"/>
      <c r="G42" s="22"/>
      <c r="H42" s="22"/>
      <c r="I42" s="22"/>
      <c r="J42" s="22"/>
      <c r="K42" s="22"/>
      <c r="L42" s="23">
        <v>1</v>
      </c>
      <c r="M42" s="23">
        <v>1</v>
      </c>
      <c r="N42" s="20">
        <v>1</v>
      </c>
      <c r="O42" s="20">
        <v>1</v>
      </c>
      <c r="P42" s="20">
        <v>1</v>
      </c>
      <c r="Q42" s="20">
        <v>1</v>
      </c>
      <c r="R42" s="20">
        <v>1</v>
      </c>
      <c r="S42" s="20">
        <v>1</v>
      </c>
      <c r="T42" s="20">
        <v>1</v>
      </c>
      <c r="U42" s="20">
        <v>1</v>
      </c>
      <c r="V42" s="20">
        <v>1</v>
      </c>
      <c r="W42" s="20">
        <v>1</v>
      </c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1:40">
      <c r="C43" s="18" t="s">
        <v>69</v>
      </c>
      <c r="D43" s="23"/>
      <c r="E43" s="23"/>
      <c r="F43" s="23"/>
      <c r="G43" s="23"/>
      <c r="H43" s="23"/>
      <c r="I43" s="23"/>
      <c r="J43" s="23"/>
      <c r="K43" s="23"/>
      <c r="L43" s="23">
        <v>1</v>
      </c>
      <c r="M43" s="23">
        <v>1</v>
      </c>
      <c r="N43" s="20">
        <v>1</v>
      </c>
      <c r="O43" s="20">
        <v>1</v>
      </c>
      <c r="P43" s="20">
        <v>1</v>
      </c>
      <c r="Q43" s="20">
        <v>1</v>
      </c>
      <c r="R43" s="20">
        <v>1</v>
      </c>
      <c r="S43" s="20">
        <v>1</v>
      </c>
    </row>
    <row r="44" spans="1:40">
      <c r="C44" s="18" t="s">
        <v>65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X44" s="20">
        <v>1</v>
      </c>
      <c r="Y44" s="20">
        <v>1</v>
      </c>
      <c r="Z44" s="20">
        <v>1</v>
      </c>
      <c r="AA44" s="20">
        <v>1</v>
      </c>
      <c r="AB44" s="20">
        <v>1</v>
      </c>
      <c r="AC44" s="20">
        <v>1</v>
      </c>
      <c r="AD44" s="20">
        <v>1</v>
      </c>
      <c r="AE44" s="20">
        <v>1</v>
      </c>
      <c r="AF44" s="20">
        <v>1</v>
      </c>
      <c r="AG44" s="20">
        <v>1</v>
      </c>
      <c r="AH44" s="20">
        <v>1</v>
      </c>
      <c r="AI44" s="20">
        <v>1</v>
      </c>
      <c r="AJ44" s="20">
        <v>1</v>
      </c>
      <c r="AK44" s="20">
        <v>1</v>
      </c>
      <c r="AL44" s="20">
        <v>1</v>
      </c>
      <c r="AM44" s="20">
        <v>1</v>
      </c>
      <c r="AN44" s="20">
        <v>1</v>
      </c>
    </row>
    <row r="45" spans="1:40">
      <c r="C45" s="20" t="s">
        <v>52</v>
      </c>
      <c r="D45" s="25">
        <v>1.6516616690077227E-3</v>
      </c>
      <c r="E45" s="25">
        <v>1.296987092139638E-3</v>
      </c>
      <c r="F45" s="25">
        <v>1.4881176546912261E-3</v>
      </c>
      <c r="G45" s="25">
        <v>1.8606427745905055E-3</v>
      </c>
      <c r="H45" s="25">
        <v>1.6672250411540646E-3</v>
      </c>
      <c r="I45" s="25">
        <v>1.8538328933393308E-3</v>
      </c>
      <c r="J45" s="25">
        <v>2.7594108735718935E-3</v>
      </c>
      <c r="K45" s="25">
        <v>4.672934203481029E-3</v>
      </c>
      <c r="L45" s="25">
        <v>6.206252478358887E-3</v>
      </c>
      <c r="M45" s="25">
        <v>5.7286896509649377E-3</v>
      </c>
      <c r="N45" s="25">
        <v>7.0858208071733954E-3</v>
      </c>
      <c r="O45" s="25">
        <v>9.9821063127507152E-3</v>
      </c>
      <c r="P45" s="25">
        <v>9.7319663888856787E-3</v>
      </c>
      <c r="Q45" s="25">
        <v>4.9996927280946696E-3</v>
      </c>
      <c r="R45" s="25">
        <v>6.6417430511876412E-3</v>
      </c>
      <c r="S45" s="25">
        <v>7.8370254454515707E-3</v>
      </c>
      <c r="T45" s="25">
        <v>7.5208180768438068E-3</v>
      </c>
      <c r="U45" s="25">
        <v>4.7037277416528221E-3</v>
      </c>
      <c r="V45" s="25">
        <v>5.76639326053762E-3</v>
      </c>
      <c r="W45" s="25">
        <v>6.5837883720661237E-3</v>
      </c>
      <c r="X45" s="25">
        <v>4.2946215095746778E-3</v>
      </c>
      <c r="Y45" s="25">
        <v>4.6367050758857522E-3</v>
      </c>
      <c r="Z45" s="25">
        <v>5.7767713908109686E-3</v>
      </c>
      <c r="AA45" s="25">
        <v>6.0677864727539128E-3</v>
      </c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</row>
    <row r="46" spans="1:40">
      <c r="C46" s="20" t="s">
        <v>54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30">
        <v>1.9527421293200537E-3</v>
      </c>
      <c r="AC46" s="30">
        <v>1.5372649414653458E-3</v>
      </c>
      <c r="AD46" s="30">
        <v>1.7884289712543626E-2</v>
      </c>
      <c r="AE46" s="30">
        <v>8.9080614720949049E-3</v>
      </c>
      <c r="AF46" s="30">
        <v>1.0145972683122343E-2</v>
      </c>
      <c r="AG46" s="30">
        <v>8.2035139794417091E-3</v>
      </c>
      <c r="AH46" s="30">
        <v>8.5254964175939859E-3</v>
      </c>
      <c r="AI46" s="30">
        <v>8.5602639291364746E-3</v>
      </c>
      <c r="AJ46" s="30">
        <v>4.4729140383346884E-3</v>
      </c>
      <c r="AK46" s="30">
        <v>3.8781191738058518E-3</v>
      </c>
      <c r="AL46" s="30">
        <v>5.0933079520835992E-2</v>
      </c>
      <c r="AM46" s="30">
        <v>2.4464498316454624E-2</v>
      </c>
      <c r="AN46" s="30">
        <v>2.7088067081310178E-2</v>
      </c>
    </row>
    <row r="47" spans="1:40">
      <c r="C47" s="20" t="s">
        <v>70</v>
      </c>
      <c r="D47" s="30">
        <v>5.8999999999999999E-3</v>
      </c>
      <c r="E47" s="30">
        <v>3.5799999999999998E-2</v>
      </c>
      <c r="F47" s="30">
        <v>3.9300000000000002E-2</v>
      </c>
      <c r="G47" s="30">
        <v>3.6400000000000002E-2</v>
      </c>
      <c r="H47" s="30">
        <v>3.9399999999999998E-2</v>
      </c>
      <c r="I47" s="30">
        <v>3.8199999999999998E-2</v>
      </c>
      <c r="J47" s="30">
        <v>3.9399999999999998E-2</v>
      </c>
      <c r="K47" s="30">
        <v>4.1399999999999999E-2</v>
      </c>
      <c r="L47" s="30">
        <v>4.6300000000000001E-2</v>
      </c>
      <c r="M47" s="30">
        <v>5.3800000000000001E-2</v>
      </c>
      <c r="N47" s="30">
        <v>5.5399999999999998E-2</v>
      </c>
      <c r="O47" s="30">
        <v>6.1900000000000004E-2</v>
      </c>
      <c r="P47" s="30">
        <v>7.6499999999999999E-2</v>
      </c>
      <c r="Q47" s="30">
        <v>9.8699999999999996E-2</v>
      </c>
      <c r="R47" s="30">
        <v>0.1032</v>
      </c>
      <c r="S47" s="30">
        <v>0.1023</v>
      </c>
      <c r="T47" s="30">
        <v>0.10550000000000001</v>
      </c>
      <c r="U47" s="30">
        <v>0.1105</v>
      </c>
      <c r="V47" s="30">
        <v>8.5900000000000004E-2</v>
      </c>
      <c r="W47" s="30">
        <v>7.7199999999999991E-2</v>
      </c>
      <c r="X47" s="30">
        <v>6.9900000000000004E-2</v>
      </c>
      <c r="Y47" s="30">
        <v>5.5999999999999994E-2</v>
      </c>
      <c r="Z47" s="30">
        <v>5.67E-2</v>
      </c>
      <c r="AA47" s="30">
        <v>4.5400000000000003E-2</v>
      </c>
      <c r="AB47" s="30">
        <v>4.2900000000000001E-2</v>
      </c>
      <c r="AC47" s="30">
        <v>4.1599999999999998E-2</v>
      </c>
      <c r="AD47" s="30">
        <v>3.7599999999999995E-2</v>
      </c>
      <c r="AE47" s="30">
        <v>3.7900000000000003E-2</v>
      </c>
      <c r="AF47" s="30">
        <v>3.78E-2</v>
      </c>
      <c r="AG47" s="30">
        <v>3.6200000000000003E-2</v>
      </c>
      <c r="AH47" s="30">
        <v>3.1800000000000002E-2</v>
      </c>
      <c r="AI47" s="30">
        <v>3.3099999999999997E-2</v>
      </c>
      <c r="AJ47" s="30">
        <v>3.3099999999999997E-2</v>
      </c>
      <c r="AK47" s="30">
        <v>3.44E-2</v>
      </c>
      <c r="AL47" s="30">
        <v>2.87E-2</v>
      </c>
      <c r="AM47" s="30">
        <v>2.9600000000000001E-2</v>
      </c>
      <c r="AN47" s="30">
        <v>0.03</v>
      </c>
    </row>
    <row r="48" spans="1:40">
      <c r="C48" s="20" t="s">
        <v>71</v>
      </c>
      <c r="D48" s="30">
        <v>9.4999999999999998E-3</v>
      </c>
      <c r="E48" s="30">
        <v>9.3999999999999986E-3</v>
      </c>
      <c r="F48" s="30">
        <v>1.18E-2</v>
      </c>
      <c r="G48" s="30">
        <v>1.4499999999999999E-2</v>
      </c>
      <c r="H48" s="30">
        <v>1.4800000000000001E-2</v>
      </c>
      <c r="I48" s="30">
        <v>1.4499999999999999E-2</v>
      </c>
      <c r="J48" s="30">
        <v>1.5800000000000002E-2</v>
      </c>
      <c r="K48" s="30">
        <v>2.1600000000000001E-2</v>
      </c>
      <c r="L48" s="30">
        <v>2.0799999999999999E-2</v>
      </c>
      <c r="M48" s="30">
        <v>2.1700000000000001E-2</v>
      </c>
      <c r="N48" s="30">
        <v>2.52E-2</v>
      </c>
      <c r="O48" s="30">
        <v>3.2400000000000005E-2</v>
      </c>
      <c r="P48" s="30">
        <v>3.2500000000000001E-2</v>
      </c>
      <c r="Q48" s="30">
        <v>3.3799999999999997E-2</v>
      </c>
      <c r="R48" s="30">
        <v>3.32E-2</v>
      </c>
      <c r="S48" s="30">
        <v>3.2799999999999996E-2</v>
      </c>
      <c r="T48" s="30">
        <v>2.58E-2</v>
      </c>
      <c r="U48" s="30">
        <v>2.2400000000000003E-2</v>
      </c>
      <c r="V48" s="30">
        <v>1.9400000000000001E-2</v>
      </c>
      <c r="W48" s="30">
        <v>2.0099999999999996E-2</v>
      </c>
      <c r="X48" s="30">
        <v>1.84E-2</v>
      </c>
      <c r="Y48" s="30">
        <v>1.37E-2</v>
      </c>
      <c r="Z48" s="30">
        <v>1.34E-2</v>
      </c>
      <c r="AA48" s="30">
        <v>1.3999999999999999E-2</v>
      </c>
      <c r="AB48" s="30">
        <v>1.04E-2</v>
      </c>
      <c r="AC48" s="30">
        <v>9.7000000000000003E-3</v>
      </c>
      <c r="AD48" s="30">
        <v>1.09E-2</v>
      </c>
      <c r="AE48" s="30">
        <v>1.1699999999999999E-2</v>
      </c>
      <c r="AF48" s="30">
        <v>9.300000000000001E-3</v>
      </c>
      <c r="AG48" s="30">
        <v>7.4999999999999997E-3</v>
      </c>
      <c r="AH48" s="30">
        <v>9.0000000000000011E-3</v>
      </c>
      <c r="AI48" s="30">
        <v>9.7000000000000003E-3</v>
      </c>
      <c r="AJ48" s="30">
        <v>8.6E-3</v>
      </c>
      <c r="AK48" s="30">
        <v>6.7000000000000002E-3</v>
      </c>
      <c r="AL48" s="30">
        <v>7.8000000000000005E-3</v>
      </c>
      <c r="AM48" s="30">
        <v>8.3000000000000001E-3</v>
      </c>
      <c r="AN48" s="30">
        <v>6.8000000000000005E-3</v>
      </c>
    </row>
    <row r="49" spans="1:40">
      <c r="C49" s="20" t="s">
        <v>72</v>
      </c>
      <c r="D49" s="34">
        <f t="shared" ref="D49:AA49" si="5">D45</f>
        <v>1.6516616690077227E-3</v>
      </c>
      <c r="E49" s="34">
        <f t="shared" si="5"/>
        <v>1.296987092139638E-3</v>
      </c>
      <c r="F49" s="34">
        <f t="shared" si="5"/>
        <v>1.4881176546912261E-3</v>
      </c>
      <c r="G49" s="34">
        <f t="shared" si="5"/>
        <v>1.8606427745905055E-3</v>
      </c>
      <c r="H49" s="34">
        <f t="shared" si="5"/>
        <v>1.6672250411540646E-3</v>
      </c>
      <c r="I49" s="34">
        <f t="shared" si="5"/>
        <v>1.8538328933393308E-3</v>
      </c>
      <c r="J49" s="34">
        <f t="shared" si="5"/>
        <v>2.7594108735718935E-3</v>
      </c>
      <c r="K49" s="34">
        <f t="shared" si="5"/>
        <v>4.672934203481029E-3</v>
      </c>
      <c r="L49" s="34">
        <f t="shared" si="5"/>
        <v>6.206252478358887E-3</v>
      </c>
      <c r="M49" s="34">
        <f t="shared" si="5"/>
        <v>5.7286896509649377E-3</v>
      </c>
      <c r="N49" s="34">
        <f t="shared" si="5"/>
        <v>7.0858208071733954E-3</v>
      </c>
      <c r="O49" s="34">
        <f t="shared" si="5"/>
        <v>9.9821063127507152E-3</v>
      </c>
      <c r="P49" s="34">
        <f t="shared" si="5"/>
        <v>9.7319663888856787E-3</v>
      </c>
      <c r="Q49" s="34">
        <f t="shared" si="5"/>
        <v>4.9996927280946696E-3</v>
      </c>
      <c r="R49" s="34">
        <f t="shared" si="5"/>
        <v>6.6417430511876412E-3</v>
      </c>
      <c r="S49" s="34">
        <f t="shared" si="5"/>
        <v>7.8370254454515707E-3</v>
      </c>
      <c r="T49" s="34">
        <f t="shared" si="5"/>
        <v>7.5208180768438068E-3</v>
      </c>
      <c r="U49" s="34">
        <f t="shared" si="5"/>
        <v>4.7037277416528221E-3</v>
      </c>
      <c r="V49" s="34">
        <f t="shared" si="5"/>
        <v>5.76639326053762E-3</v>
      </c>
      <c r="W49" s="34">
        <f t="shared" si="5"/>
        <v>6.5837883720661237E-3</v>
      </c>
      <c r="X49" s="34">
        <f t="shared" si="5"/>
        <v>4.2946215095746778E-3</v>
      </c>
      <c r="Y49" s="34">
        <f t="shared" si="5"/>
        <v>4.6367050758857522E-3</v>
      </c>
      <c r="Z49" s="34">
        <f t="shared" si="5"/>
        <v>5.7767713908109686E-3</v>
      </c>
      <c r="AA49" s="34">
        <f t="shared" si="5"/>
        <v>6.0677864727539128E-3</v>
      </c>
      <c r="AB49" s="34">
        <f t="shared" ref="AB49:AN49" si="6">AB46</f>
        <v>1.9527421293200537E-3</v>
      </c>
      <c r="AC49" s="34">
        <f t="shared" si="6"/>
        <v>1.5372649414653458E-3</v>
      </c>
      <c r="AD49" s="34">
        <f t="shared" si="6"/>
        <v>1.7884289712543626E-2</v>
      </c>
      <c r="AE49" s="34">
        <f t="shared" si="6"/>
        <v>8.9080614720949049E-3</v>
      </c>
      <c r="AF49" s="34">
        <f t="shared" si="6"/>
        <v>1.0145972683122343E-2</v>
      </c>
      <c r="AG49" s="34">
        <f t="shared" si="6"/>
        <v>8.2035139794417091E-3</v>
      </c>
      <c r="AH49" s="34">
        <f t="shared" si="6"/>
        <v>8.5254964175939859E-3</v>
      </c>
      <c r="AI49" s="34">
        <f t="shared" si="6"/>
        <v>8.5602639291364746E-3</v>
      </c>
      <c r="AJ49" s="34">
        <f t="shared" si="6"/>
        <v>4.4729140383346884E-3</v>
      </c>
      <c r="AK49" s="34">
        <f t="shared" si="6"/>
        <v>3.8781191738058518E-3</v>
      </c>
      <c r="AL49" s="34">
        <f t="shared" si="6"/>
        <v>5.0933079520835992E-2</v>
      </c>
      <c r="AM49" s="34">
        <f t="shared" si="6"/>
        <v>2.4464498316454624E-2</v>
      </c>
      <c r="AN49" s="34">
        <f t="shared" si="6"/>
        <v>2.7088067081310178E-2</v>
      </c>
    </row>
    <row r="50" spans="1:40">
      <c r="C50" s="27" t="s">
        <v>58</v>
      </c>
      <c r="D50" s="34">
        <f>D49*4</f>
        <v>6.6066466760308909E-3</v>
      </c>
      <c r="E50" s="34">
        <f t="shared" ref="E50:AN50" si="7">E49*4</f>
        <v>5.1879483685585521E-3</v>
      </c>
      <c r="F50" s="34">
        <f t="shared" si="7"/>
        <v>5.9524706187649044E-3</v>
      </c>
      <c r="G50" s="34">
        <f t="shared" si="7"/>
        <v>7.4425710983620219E-3</v>
      </c>
      <c r="H50" s="34">
        <f t="shared" si="7"/>
        <v>6.6689001646162583E-3</v>
      </c>
      <c r="I50" s="34">
        <f t="shared" si="7"/>
        <v>7.4153315733573233E-3</v>
      </c>
      <c r="J50" s="34">
        <f t="shared" si="7"/>
        <v>1.1037643494287574E-2</v>
      </c>
      <c r="K50" s="34">
        <f t="shared" si="7"/>
        <v>1.8691736813924116E-2</v>
      </c>
      <c r="L50" s="34">
        <f t="shared" si="7"/>
        <v>2.4825009913435548E-2</v>
      </c>
      <c r="M50" s="34">
        <f t="shared" si="7"/>
        <v>2.2914758603859751E-2</v>
      </c>
      <c r="N50" s="34">
        <f t="shared" si="7"/>
        <v>2.8343283228693582E-2</v>
      </c>
      <c r="O50" s="34">
        <f t="shared" si="7"/>
        <v>3.9928425251002861E-2</v>
      </c>
      <c r="P50" s="34">
        <f t="shared" si="7"/>
        <v>3.8927865555542715E-2</v>
      </c>
      <c r="Q50" s="34">
        <v>1.9998770912378679E-2</v>
      </c>
      <c r="R50" s="34">
        <f t="shared" si="7"/>
        <v>2.6566972204750565E-2</v>
      </c>
      <c r="S50" s="34">
        <f t="shared" si="7"/>
        <v>3.1348101781806283E-2</v>
      </c>
      <c r="T50" s="34">
        <f t="shared" si="7"/>
        <v>3.0083272307375227E-2</v>
      </c>
      <c r="U50" s="34">
        <f t="shared" si="7"/>
        <v>1.8814910966611288E-2</v>
      </c>
      <c r="V50" s="34">
        <f t="shared" si="7"/>
        <v>2.306557304215048E-2</v>
      </c>
      <c r="W50" s="34">
        <f t="shared" si="7"/>
        <v>2.6335153488264495E-2</v>
      </c>
      <c r="X50" s="34">
        <f t="shared" si="7"/>
        <v>1.7178486038298711E-2</v>
      </c>
      <c r="Y50" s="34">
        <f t="shared" si="7"/>
        <v>1.8546820303543009E-2</v>
      </c>
      <c r="Z50" s="34">
        <f t="shared" si="7"/>
        <v>2.3107085563243875E-2</v>
      </c>
      <c r="AA50" s="34">
        <f t="shared" si="7"/>
        <v>2.4271145891015651E-2</v>
      </c>
      <c r="AB50" s="34">
        <f t="shared" si="7"/>
        <v>7.8109685172802149E-3</v>
      </c>
      <c r="AC50" s="34">
        <f t="shared" si="7"/>
        <v>6.1490597658613831E-3</v>
      </c>
      <c r="AD50" s="34">
        <f t="shared" si="7"/>
        <v>7.1537158850174504E-2</v>
      </c>
      <c r="AE50" s="34">
        <f t="shared" si="7"/>
        <v>3.563224588837962E-2</v>
      </c>
      <c r="AF50" s="34">
        <f t="shared" si="7"/>
        <v>4.0583890732489372E-2</v>
      </c>
      <c r="AG50" s="34">
        <f t="shared" si="7"/>
        <v>3.2814055917766836E-2</v>
      </c>
      <c r="AH50" s="34">
        <f t="shared" si="7"/>
        <v>3.4101985670375944E-2</v>
      </c>
      <c r="AI50" s="34">
        <f t="shared" si="7"/>
        <v>3.4241055716545898E-2</v>
      </c>
      <c r="AJ50" s="34">
        <f t="shared" si="7"/>
        <v>1.7891656153338754E-2</v>
      </c>
      <c r="AK50" s="34">
        <f t="shared" si="7"/>
        <v>1.5512476695223407E-2</v>
      </c>
      <c r="AL50" s="34">
        <f t="shared" si="7"/>
        <v>0.20373231808334397</v>
      </c>
      <c r="AM50" s="34">
        <f t="shared" si="7"/>
        <v>9.7857993265818496E-2</v>
      </c>
      <c r="AN50" s="34">
        <f t="shared" si="7"/>
        <v>0.10835226832524071</v>
      </c>
    </row>
    <row r="51" spans="1:40">
      <c r="C51" s="32" t="s">
        <v>74</v>
      </c>
      <c r="D51" s="30">
        <v>3.6966666666666669E-2</v>
      </c>
      <c r="E51" s="30">
        <v>3.56E-2</v>
      </c>
      <c r="F51" s="30">
        <v>3.606666666666667E-2</v>
      </c>
      <c r="G51" s="30">
        <v>3.8266666666666664E-2</v>
      </c>
      <c r="H51" s="30">
        <v>3.8633333333333332E-2</v>
      </c>
      <c r="I51" s="30">
        <v>3.6833333333333336E-2</v>
      </c>
      <c r="J51" s="30">
        <v>3.8900000000000004E-2</v>
      </c>
      <c r="K51" s="30">
        <v>4.2590377072371191E-2</v>
      </c>
      <c r="L51" s="30">
        <v>4.5362275939345879E-2</v>
      </c>
      <c r="M51" s="30">
        <v>4.4796644120278908E-2</v>
      </c>
      <c r="N51" s="30">
        <v>4.6306392837933565E-2</v>
      </c>
      <c r="O51" s="30">
        <v>5.2537234557310804E-2</v>
      </c>
      <c r="P51" s="30">
        <v>6.1603682678642399E-2</v>
      </c>
      <c r="Q51" s="30">
        <v>6.0399473202596032E-2</v>
      </c>
      <c r="R51" s="30">
        <v>5.841548926664504E-2</v>
      </c>
      <c r="S51" s="30">
        <v>6.1843275904532036E-2</v>
      </c>
      <c r="T51" s="30">
        <v>5.8930180056983444E-2</v>
      </c>
      <c r="U51" s="30">
        <v>5.2929762055245556E-2</v>
      </c>
      <c r="V51" s="30">
        <v>4.7595787305913496E-2</v>
      </c>
      <c r="W51" s="30">
        <v>4.3567370585373438E-2</v>
      </c>
      <c r="X51" s="30">
        <v>3.9715204110004246E-2</v>
      </c>
      <c r="Y51" s="30">
        <v>3.342695530457835E-2</v>
      </c>
      <c r="Z51" s="30">
        <v>3.0591348592652227E-2</v>
      </c>
      <c r="AA51" s="30">
        <v>2.9918995431614567E-2</v>
      </c>
      <c r="AB51" s="30">
        <v>2.8386674740374988E-2</v>
      </c>
      <c r="AC51" s="30">
        <v>2.4866666666666669E-2</v>
      </c>
      <c r="AD51" s="30">
        <v>2.3586560947557095E-2</v>
      </c>
      <c r="AE51" s="30">
        <v>2.3405354650799234E-2</v>
      </c>
      <c r="AF51" s="30">
        <v>2.2681159599070261E-2</v>
      </c>
      <c r="AG51" s="30">
        <v>1.9695666747727013E-2</v>
      </c>
      <c r="AH51" s="30">
        <v>1.8396944599046786E-2</v>
      </c>
      <c r="AI51" s="30">
        <v>1.8012213272372953E-2</v>
      </c>
      <c r="AJ51" s="30">
        <v>1.6848018234205817E-2</v>
      </c>
      <c r="AK51" s="30">
        <v>1.5300345503624156E-2</v>
      </c>
      <c r="AL51" s="30">
        <v>1.5246380499133653E-2</v>
      </c>
      <c r="AM51" s="30">
        <v>1.5704017268937814E-2</v>
      </c>
      <c r="AN51" s="30">
        <v>1.5496575504075613E-2</v>
      </c>
    </row>
    <row r="52" spans="1:40" ht="13.5" thickBot="1"/>
    <row r="53" spans="1:40" ht="63.75">
      <c r="C53" s="37"/>
      <c r="D53" s="38" t="s">
        <v>59</v>
      </c>
      <c r="E53" s="38" t="s">
        <v>60</v>
      </c>
      <c r="F53" s="38" t="s">
        <v>61</v>
      </c>
      <c r="G53" s="38" t="s">
        <v>62</v>
      </c>
      <c r="H53" s="39" t="s">
        <v>63</v>
      </c>
    </row>
    <row r="54" spans="1:40">
      <c r="C54" s="41" t="str">
        <f>C49</f>
        <v xml:space="preserve">Sovereign + SHUSA </v>
      </c>
      <c r="D54" s="42">
        <f>AVERAGEIFS($D$50:$AN$50,$D$44:$AN$44,1)</f>
        <v>4.6430627728114134E-2</v>
      </c>
      <c r="E54" s="42">
        <f>AVERAGEIFS($D$50:$AN$50,$D$43:$AN$43,1)</f>
        <v>2.9106648431433745E-2</v>
      </c>
      <c r="F54" s="43">
        <f>E54/D54</f>
        <v>0.62688466332772463</v>
      </c>
      <c r="G54" s="42">
        <f>AVERAGEIFS($D$50:$AN$50,$D$42:$AN$42,1)</f>
        <v>2.7596008104655952E-2</v>
      </c>
      <c r="H54" s="44">
        <f>G54/D54</f>
        <v>0.59434923572972365</v>
      </c>
      <c r="J54" s="51"/>
    </row>
    <row r="55" spans="1:40">
      <c r="C55" s="41" t="str">
        <f>C48</f>
        <v xml:space="preserve">FRB top 100 banks - Other consumer </v>
      </c>
      <c r="D55" s="42">
        <f>AVERAGEIFS($D$48:$AN$48,$D$44:$AN$44,1)</f>
        <v>1.0347058823529412E-2</v>
      </c>
      <c r="E55" s="42">
        <f>AVERAGEIFS($D$48:$AN$48,$D$43:$AN$43,1)</f>
        <v>2.9049999999999999E-2</v>
      </c>
      <c r="F55" s="43">
        <f>E55/D55</f>
        <v>2.807561114269471</v>
      </c>
      <c r="G55" s="42">
        <f>AVERAGEIFS($D$48:$AN$48,$D$42:$AN$42,1)</f>
        <v>2.6674999999999994E-2</v>
      </c>
      <c r="H55" s="44">
        <f>G55/D55</f>
        <v>2.578027288231949</v>
      </c>
    </row>
    <row r="56" spans="1:40">
      <c r="C56" s="41" t="str">
        <f>C47</f>
        <v>FRB top 100 banks - Credit card</v>
      </c>
      <c r="D56" s="42">
        <f>AVERAGEIFS($D$47:$AN$47,$D$44:$AN$44,1)</f>
        <v>4.0158823529411754E-2</v>
      </c>
      <c r="E56" s="42">
        <f>AVERAGEIFS($D$47:$AN$47,$D$43:$AN$43,1)</f>
        <v>7.476250000000001E-2</v>
      </c>
      <c r="F56" s="43">
        <f>E56/D56</f>
        <v>1.8616705727259419</v>
      </c>
      <c r="G56" s="42">
        <f>AVERAGEIFS($D$47:$AN$47,$D$42:$AN$42,1)</f>
        <v>8.1433333333333344E-2</v>
      </c>
      <c r="H56" s="44">
        <f>G56/D56</f>
        <v>2.027781846589523</v>
      </c>
    </row>
    <row r="57" spans="1:40" ht="13.5" thickBot="1">
      <c r="C57" s="46" t="s">
        <v>75</v>
      </c>
      <c r="D57" s="47">
        <f>AVERAGEIFS($D$51:$AN$51,$D$44:$AN$44,1)</f>
        <v>2.3016416568967142E-2</v>
      </c>
      <c r="E57" s="47">
        <f>AVERAGEIFS($D$51:$AN$51,$D$43:$AN$43,1)</f>
        <v>5.3908058563410577E-2</v>
      </c>
      <c r="F57" s="48">
        <f>E57/D57</f>
        <v>2.3421568862328637</v>
      </c>
      <c r="G57" s="47">
        <f>AVERAGEIFS($D$51:$AN$51,$D$42:$AN$42,1)</f>
        <v>5.2857297375900052E-2</v>
      </c>
      <c r="H57" s="49">
        <f>G57/D57</f>
        <v>2.2965042024468372</v>
      </c>
    </row>
    <row r="59" spans="1:40" s="16" customFormat="1">
      <c r="A59" s="16" t="s">
        <v>10</v>
      </c>
      <c r="B59" s="17" t="s">
        <v>76</v>
      </c>
    </row>
    <row r="60" spans="1:40" s="18" customFormat="1">
      <c r="D60" s="19" t="s">
        <v>12</v>
      </c>
      <c r="E60" s="19" t="s">
        <v>13</v>
      </c>
      <c r="F60" s="19" t="s">
        <v>14</v>
      </c>
      <c r="G60" s="19" t="s">
        <v>15</v>
      </c>
      <c r="H60" s="19" t="s">
        <v>16</v>
      </c>
      <c r="I60" s="19" t="s">
        <v>17</v>
      </c>
      <c r="J60" s="19" t="s">
        <v>18</v>
      </c>
      <c r="K60" s="19" t="s">
        <v>19</v>
      </c>
      <c r="L60" s="19" t="s">
        <v>20</v>
      </c>
      <c r="M60" s="19" t="s">
        <v>21</v>
      </c>
      <c r="N60" s="19" t="s">
        <v>22</v>
      </c>
      <c r="O60" s="19" t="s">
        <v>23</v>
      </c>
      <c r="P60" s="19" t="s">
        <v>24</v>
      </c>
      <c r="Q60" s="19" t="s">
        <v>25</v>
      </c>
      <c r="R60" s="19" t="s">
        <v>26</v>
      </c>
      <c r="S60" s="19" t="s">
        <v>27</v>
      </c>
      <c r="T60" s="19" t="s">
        <v>28</v>
      </c>
      <c r="U60" s="19" t="s">
        <v>29</v>
      </c>
      <c r="V60" s="19" t="s">
        <v>30</v>
      </c>
      <c r="W60" s="19" t="s">
        <v>31</v>
      </c>
      <c r="X60" s="19" t="s">
        <v>32</v>
      </c>
      <c r="Y60" s="19" t="s">
        <v>33</v>
      </c>
      <c r="Z60" s="19" t="s">
        <v>34</v>
      </c>
      <c r="AA60" s="19" t="s">
        <v>35</v>
      </c>
      <c r="AB60" s="19" t="s">
        <v>36</v>
      </c>
      <c r="AC60" s="19" t="s">
        <v>37</v>
      </c>
      <c r="AD60" s="19" t="s">
        <v>38</v>
      </c>
      <c r="AE60" s="19" t="s">
        <v>39</v>
      </c>
      <c r="AF60" s="19" t="s">
        <v>40</v>
      </c>
      <c r="AG60" s="19" t="s">
        <v>41</v>
      </c>
      <c r="AH60" s="19" t="s">
        <v>42</v>
      </c>
      <c r="AI60" s="19" t="s">
        <v>43</v>
      </c>
      <c r="AJ60" s="19" t="s">
        <v>44</v>
      </c>
      <c r="AK60" s="19" t="s">
        <v>45</v>
      </c>
      <c r="AL60" s="19" t="s">
        <v>46</v>
      </c>
      <c r="AM60" s="19" t="s">
        <v>47</v>
      </c>
      <c r="AN60" s="19" t="s">
        <v>48</v>
      </c>
    </row>
    <row r="61" spans="1:40" ht="15">
      <c r="C61" s="18" t="s">
        <v>68</v>
      </c>
      <c r="D61" s="21"/>
      <c r="E61" s="22"/>
      <c r="F61" s="22"/>
      <c r="G61" s="22"/>
      <c r="H61" s="22"/>
      <c r="I61" s="22"/>
      <c r="J61" s="22"/>
      <c r="K61" s="22"/>
      <c r="L61" s="23">
        <v>1</v>
      </c>
      <c r="M61" s="23">
        <v>1</v>
      </c>
      <c r="N61" s="20">
        <v>1</v>
      </c>
      <c r="O61" s="20">
        <v>1</v>
      </c>
      <c r="P61" s="20">
        <v>1</v>
      </c>
      <c r="Q61" s="20">
        <v>1</v>
      </c>
      <c r="R61" s="20">
        <v>1</v>
      </c>
      <c r="S61" s="20">
        <v>1</v>
      </c>
      <c r="T61" s="20">
        <v>1</v>
      </c>
      <c r="U61" s="20">
        <v>1</v>
      </c>
      <c r="V61" s="20">
        <v>1</v>
      </c>
      <c r="W61" s="20">
        <v>1</v>
      </c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</row>
    <row r="62" spans="1:40">
      <c r="C62" s="18" t="s">
        <v>69</v>
      </c>
      <c r="D62" s="23"/>
      <c r="E62" s="23"/>
      <c r="F62" s="23"/>
      <c r="G62" s="23"/>
      <c r="H62" s="23"/>
      <c r="I62" s="23"/>
      <c r="J62" s="23"/>
      <c r="K62" s="23"/>
      <c r="L62" s="23">
        <v>1</v>
      </c>
      <c r="M62" s="23">
        <v>1</v>
      </c>
      <c r="N62" s="20">
        <v>1</v>
      </c>
      <c r="O62" s="20">
        <v>1</v>
      </c>
      <c r="P62" s="20">
        <v>1</v>
      </c>
      <c r="Q62" s="20">
        <v>1</v>
      </c>
      <c r="R62" s="20">
        <v>1</v>
      </c>
      <c r="S62" s="20">
        <v>1</v>
      </c>
    </row>
    <row r="63" spans="1:40">
      <c r="C63" s="18" t="s">
        <v>65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X63" s="20">
        <v>1</v>
      </c>
      <c r="Y63" s="20">
        <v>1</v>
      </c>
      <c r="Z63" s="20">
        <v>1</v>
      </c>
      <c r="AA63" s="20">
        <v>1</v>
      </c>
      <c r="AB63" s="20">
        <v>1</v>
      </c>
      <c r="AC63" s="20">
        <v>1</v>
      </c>
      <c r="AD63" s="20">
        <v>1</v>
      </c>
      <c r="AE63" s="20">
        <v>1</v>
      </c>
      <c r="AF63" s="20">
        <v>1</v>
      </c>
      <c r="AG63" s="20">
        <v>1</v>
      </c>
      <c r="AH63" s="20">
        <v>1</v>
      </c>
      <c r="AI63" s="20">
        <v>1</v>
      </c>
      <c r="AJ63" s="20">
        <v>1</v>
      </c>
      <c r="AK63" s="20">
        <v>1</v>
      </c>
      <c r="AL63" s="20">
        <v>1</v>
      </c>
      <c r="AM63" s="20">
        <v>1</v>
      </c>
      <c r="AN63" s="20">
        <v>1</v>
      </c>
    </row>
    <row r="64" spans="1:40">
      <c r="C64" s="20" t="s">
        <v>52</v>
      </c>
      <c r="D64" s="25">
        <v>-1.1395886492474007E-4</v>
      </c>
      <c r="E64" s="25">
        <v>5.4169882103140797E-4</v>
      </c>
      <c r="F64" s="25">
        <v>6.8742385826014407E-5</v>
      </c>
      <c r="G64" s="25">
        <v>-1.6426616711111732E-5</v>
      </c>
      <c r="H64" s="25">
        <v>3.5566516550915073E-4</v>
      </c>
      <c r="I64" s="25">
        <v>1.7751934999422388E-4</v>
      </c>
      <c r="J64" s="25">
        <v>1.5264777127578378E-4</v>
      </c>
      <c r="K64" s="25">
        <v>2.7939199530675003E-4</v>
      </c>
      <c r="L64" s="25">
        <v>1.9551686103096001E-4</v>
      </c>
      <c r="M64" s="25">
        <v>4.4830646961044275E-4</v>
      </c>
      <c r="N64" s="25">
        <v>1.0811578885222149E-3</v>
      </c>
      <c r="O64" s="25">
        <v>2.8169959267831E-3</v>
      </c>
      <c r="P64" s="25">
        <v>5.8617890389373278E-4</v>
      </c>
      <c r="Q64" s="25">
        <v>1.1242572370893679E-3</v>
      </c>
      <c r="R64" s="25">
        <v>2.9125715403192642E-3</v>
      </c>
      <c r="S64" s="25">
        <v>6.5960804494910822E-3</v>
      </c>
      <c r="T64" s="25">
        <v>3.9054080563146235E-3</v>
      </c>
      <c r="U64" s="25">
        <v>5.0180343657242332E-3</v>
      </c>
      <c r="V64" s="25">
        <v>4.8845556653307086E-3</v>
      </c>
      <c r="W64" s="25">
        <v>4.0059959658184452E-3</v>
      </c>
      <c r="X64" s="25">
        <v>2.2590849996484749E-3</v>
      </c>
      <c r="Y64" s="25">
        <v>5.1411755904533308E-3</v>
      </c>
      <c r="Z64" s="25">
        <v>2.5544028698367147E-3</v>
      </c>
      <c r="AA64" s="25">
        <v>2.6645021723618921E-3</v>
      </c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</row>
    <row r="65" spans="1:40">
      <c r="C65" s="20" t="s">
        <v>54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30">
        <v>2.7302114400249112E-3</v>
      </c>
      <c r="AC65" s="30">
        <v>1.4326000797186074E-3</v>
      </c>
      <c r="AD65" s="30">
        <v>1.6872940867425443E-3</v>
      </c>
      <c r="AE65" s="30">
        <v>2.3153764598067401E-3</v>
      </c>
      <c r="AF65" s="30">
        <v>1.2092362153117636E-6</v>
      </c>
      <c r="AG65" s="30">
        <v>8.4656874975378511E-4</v>
      </c>
      <c r="AH65" s="30">
        <v>4.2112393247707654E-4</v>
      </c>
      <c r="AI65" s="30">
        <v>7.0182252602687403E-4</v>
      </c>
      <c r="AJ65" s="30">
        <v>1.0166015471746027E-3</v>
      </c>
      <c r="AK65" s="30">
        <v>3.0641585090749902E-4</v>
      </c>
      <c r="AL65" s="30">
        <v>-9.4441959513256635E-5</v>
      </c>
      <c r="AM65" s="30">
        <v>-3.2582440874294151E-4</v>
      </c>
      <c r="AN65" s="30">
        <v>1.6117055740895255E-4</v>
      </c>
    </row>
    <row r="66" spans="1:40">
      <c r="C66" s="32" t="s">
        <v>77</v>
      </c>
      <c r="D66" s="30">
        <v>2.0000000000000001E-4</v>
      </c>
      <c r="E66" s="30">
        <v>2.9999999999999997E-4</v>
      </c>
      <c r="F66" s="30">
        <v>2.9999999999999997E-4</v>
      </c>
      <c r="G66" s="30">
        <v>1.6000000000000001E-3</v>
      </c>
      <c r="H66" s="30">
        <v>8.9999999999999998E-4</v>
      </c>
      <c r="I66" s="30">
        <v>1E-3</v>
      </c>
      <c r="J66" s="30">
        <v>1.4000000000000002E-3</v>
      </c>
      <c r="K66" s="30">
        <v>3.8E-3</v>
      </c>
      <c r="L66" s="30">
        <v>5.1999999999999998E-3</v>
      </c>
      <c r="M66" s="30">
        <v>1.1200000000000002E-2</v>
      </c>
      <c r="N66" s="30">
        <v>1.21E-2</v>
      </c>
      <c r="O66" s="30">
        <v>2.4500000000000001E-2</v>
      </c>
      <c r="P66" s="30">
        <v>1.44E-2</v>
      </c>
      <c r="Q66" s="30">
        <v>2.3E-2</v>
      </c>
      <c r="R66" s="30">
        <v>2.7400000000000001E-2</v>
      </c>
      <c r="S66" s="30">
        <v>3.3700000000000001E-2</v>
      </c>
      <c r="T66" s="30">
        <v>2.5000000000000001E-2</v>
      </c>
      <c r="U66" s="30">
        <v>2.7099999999999999E-2</v>
      </c>
      <c r="V66" s="30">
        <v>2.7999999999999997E-2</v>
      </c>
      <c r="W66" s="30">
        <v>2.6800000000000001E-2</v>
      </c>
      <c r="X66" s="30">
        <v>1.6399999999999998E-2</v>
      </c>
      <c r="Y66" s="30">
        <v>1.5100000000000001E-2</v>
      </c>
      <c r="Z66" s="30">
        <v>1.29E-2</v>
      </c>
      <c r="AA66" s="30">
        <v>1.15E-2</v>
      </c>
      <c r="AB66" s="30">
        <v>8.1000000000000013E-3</v>
      </c>
      <c r="AC66" s="30">
        <v>7.4000000000000003E-3</v>
      </c>
      <c r="AD66" s="30">
        <v>5.6999999999999993E-3</v>
      </c>
      <c r="AE66" s="30">
        <v>5.4000000000000003E-3</v>
      </c>
      <c r="AF66" s="30">
        <v>3.5999999999999999E-3</v>
      </c>
      <c r="AG66" s="30">
        <v>2.5000000000000001E-3</v>
      </c>
      <c r="AH66" s="30">
        <v>1.2999999999999999E-3</v>
      </c>
      <c r="AI66" s="30">
        <v>7.000000000000001E-4</v>
      </c>
      <c r="AJ66" s="30">
        <v>2.0000000000000001E-4</v>
      </c>
      <c r="AK66" s="30">
        <v>4.0000000000000002E-4</v>
      </c>
      <c r="AL66" s="30">
        <v>0</v>
      </c>
      <c r="AM66" s="30">
        <v>0</v>
      </c>
      <c r="AN66" s="30">
        <v>-1E-4</v>
      </c>
    </row>
    <row r="67" spans="1:40">
      <c r="C67" s="20" t="s">
        <v>72</v>
      </c>
      <c r="D67" s="34">
        <f t="shared" ref="D67:AA67" si="8">D64</f>
        <v>-1.1395886492474007E-4</v>
      </c>
      <c r="E67" s="34">
        <f t="shared" si="8"/>
        <v>5.4169882103140797E-4</v>
      </c>
      <c r="F67" s="34">
        <f t="shared" si="8"/>
        <v>6.8742385826014407E-5</v>
      </c>
      <c r="G67" s="34">
        <f t="shared" si="8"/>
        <v>-1.6426616711111732E-5</v>
      </c>
      <c r="H67" s="34">
        <f t="shared" si="8"/>
        <v>3.5566516550915073E-4</v>
      </c>
      <c r="I67" s="34">
        <f t="shared" si="8"/>
        <v>1.7751934999422388E-4</v>
      </c>
      <c r="J67" s="34">
        <f t="shared" si="8"/>
        <v>1.5264777127578378E-4</v>
      </c>
      <c r="K67" s="34">
        <f t="shared" si="8"/>
        <v>2.7939199530675003E-4</v>
      </c>
      <c r="L67" s="34">
        <f t="shared" si="8"/>
        <v>1.9551686103096001E-4</v>
      </c>
      <c r="M67" s="34">
        <f t="shared" si="8"/>
        <v>4.4830646961044275E-4</v>
      </c>
      <c r="N67" s="34">
        <f t="shared" si="8"/>
        <v>1.0811578885222149E-3</v>
      </c>
      <c r="O67" s="34">
        <f t="shared" si="8"/>
        <v>2.8169959267831E-3</v>
      </c>
      <c r="P67" s="34">
        <f t="shared" si="8"/>
        <v>5.8617890389373278E-4</v>
      </c>
      <c r="Q67" s="34">
        <f t="shared" si="8"/>
        <v>1.1242572370893679E-3</v>
      </c>
      <c r="R67" s="34">
        <f t="shared" si="8"/>
        <v>2.9125715403192642E-3</v>
      </c>
      <c r="S67" s="34">
        <f t="shared" si="8"/>
        <v>6.5960804494910822E-3</v>
      </c>
      <c r="T67" s="34">
        <f t="shared" si="8"/>
        <v>3.9054080563146235E-3</v>
      </c>
      <c r="U67" s="34">
        <f t="shared" si="8"/>
        <v>5.0180343657242332E-3</v>
      </c>
      <c r="V67" s="34">
        <f t="shared" si="8"/>
        <v>4.8845556653307086E-3</v>
      </c>
      <c r="W67" s="34">
        <f t="shared" si="8"/>
        <v>4.0059959658184452E-3</v>
      </c>
      <c r="X67" s="34">
        <f t="shared" si="8"/>
        <v>2.2590849996484749E-3</v>
      </c>
      <c r="Y67" s="34">
        <f t="shared" si="8"/>
        <v>5.1411755904533308E-3</v>
      </c>
      <c r="Z67" s="34">
        <f t="shared" si="8"/>
        <v>2.5544028698367147E-3</v>
      </c>
      <c r="AA67" s="34">
        <f t="shared" si="8"/>
        <v>2.6645021723618921E-3</v>
      </c>
      <c r="AB67" s="34">
        <f t="shared" ref="AB67:AN67" si="9">AB65</f>
        <v>2.7302114400249112E-3</v>
      </c>
      <c r="AC67" s="34">
        <f t="shared" si="9"/>
        <v>1.4326000797186074E-3</v>
      </c>
      <c r="AD67" s="34">
        <f t="shared" si="9"/>
        <v>1.6872940867425443E-3</v>
      </c>
      <c r="AE67" s="34">
        <f t="shared" si="9"/>
        <v>2.3153764598067401E-3</v>
      </c>
      <c r="AF67" s="34">
        <f t="shared" si="9"/>
        <v>1.2092362153117636E-6</v>
      </c>
      <c r="AG67" s="34">
        <f t="shared" si="9"/>
        <v>8.4656874975378511E-4</v>
      </c>
      <c r="AH67" s="34">
        <f t="shared" si="9"/>
        <v>4.2112393247707654E-4</v>
      </c>
      <c r="AI67" s="34">
        <f t="shared" si="9"/>
        <v>7.0182252602687403E-4</v>
      </c>
      <c r="AJ67" s="34">
        <f t="shared" si="9"/>
        <v>1.0166015471746027E-3</v>
      </c>
      <c r="AK67" s="34">
        <f t="shared" si="9"/>
        <v>3.0641585090749902E-4</v>
      </c>
      <c r="AL67" s="34">
        <f t="shared" si="9"/>
        <v>-9.4441959513256635E-5</v>
      </c>
      <c r="AM67" s="34">
        <f t="shared" si="9"/>
        <v>-3.2582440874294151E-4</v>
      </c>
      <c r="AN67" s="34">
        <f t="shared" si="9"/>
        <v>1.6117055740895255E-4</v>
      </c>
    </row>
    <row r="68" spans="1:40">
      <c r="C68" s="27" t="s">
        <v>58</v>
      </c>
      <c r="D68" s="31">
        <f>D67*4</f>
        <v>-4.558354596989603E-4</v>
      </c>
      <c r="E68" s="31">
        <f t="shared" ref="E68:AN68" si="10">E67*4</f>
        <v>2.1667952841256319E-3</v>
      </c>
      <c r="F68" s="31">
        <f t="shared" si="10"/>
        <v>2.7496954330405763E-4</v>
      </c>
      <c r="G68" s="31">
        <f t="shared" si="10"/>
        <v>-6.5706466844446927E-5</v>
      </c>
      <c r="H68" s="31">
        <f t="shared" si="10"/>
        <v>1.4226606620366029E-3</v>
      </c>
      <c r="I68" s="31">
        <f t="shared" si="10"/>
        <v>7.100773999768955E-4</v>
      </c>
      <c r="J68" s="31">
        <f t="shared" si="10"/>
        <v>6.1059108510313511E-4</v>
      </c>
      <c r="K68" s="31">
        <f t="shared" si="10"/>
        <v>1.1175679812270001E-3</v>
      </c>
      <c r="L68" s="31">
        <f t="shared" si="10"/>
        <v>7.8206744412384003E-4</v>
      </c>
      <c r="M68" s="31">
        <f t="shared" si="10"/>
        <v>1.793225878441771E-3</v>
      </c>
      <c r="N68" s="31">
        <f t="shared" si="10"/>
        <v>4.3246315540888597E-3</v>
      </c>
      <c r="O68" s="31">
        <f t="shared" si="10"/>
        <v>1.12679837071324E-2</v>
      </c>
      <c r="P68" s="31">
        <f t="shared" si="10"/>
        <v>2.3447156155749311E-3</v>
      </c>
      <c r="Q68" s="31">
        <f t="shared" si="10"/>
        <v>4.4970289483574717E-3</v>
      </c>
      <c r="R68" s="31">
        <f t="shared" si="10"/>
        <v>1.1650286161277057E-2</v>
      </c>
      <c r="S68" s="31">
        <f t="shared" si="10"/>
        <v>2.6384321797964329E-2</v>
      </c>
      <c r="T68" s="31">
        <f t="shared" si="10"/>
        <v>1.5621632225258494E-2</v>
      </c>
      <c r="U68" s="31">
        <f t="shared" si="10"/>
        <v>2.0072137462896933E-2</v>
      </c>
      <c r="V68" s="31">
        <f t="shared" si="10"/>
        <v>1.9538222661322834E-2</v>
      </c>
      <c r="W68" s="31">
        <f t="shared" si="10"/>
        <v>1.6023983863273781E-2</v>
      </c>
      <c r="X68" s="31">
        <f t="shared" si="10"/>
        <v>9.0363399985938994E-3</v>
      </c>
      <c r="Y68" s="31">
        <f t="shared" si="10"/>
        <v>2.0564702361813323E-2</v>
      </c>
      <c r="Z68" s="31">
        <f t="shared" si="10"/>
        <v>1.0217611479346859E-2</v>
      </c>
      <c r="AA68" s="31">
        <f t="shared" si="10"/>
        <v>1.0658008689447569E-2</v>
      </c>
      <c r="AB68" s="31">
        <f>AB67*4</f>
        <v>1.0920845760099645E-2</v>
      </c>
      <c r="AC68" s="31">
        <f t="shared" si="10"/>
        <v>5.7304003188744295E-3</v>
      </c>
      <c r="AD68" s="31">
        <f t="shared" si="10"/>
        <v>6.7491763469701774E-3</v>
      </c>
      <c r="AE68" s="31">
        <f t="shared" si="10"/>
        <v>9.2615058392269602E-3</v>
      </c>
      <c r="AF68" s="31">
        <f t="shared" si="10"/>
        <v>4.8369448612470543E-6</v>
      </c>
      <c r="AG68" s="31">
        <f t="shared" si="10"/>
        <v>3.3862749990151405E-3</v>
      </c>
      <c r="AH68" s="31">
        <f t="shared" si="10"/>
        <v>1.6844957299083062E-3</v>
      </c>
      <c r="AI68" s="31">
        <f t="shared" si="10"/>
        <v>2.8072901041074961E-3</v>
      </c>
      <c r="AJ68" s="31">
        <f t="shared" si="10"/>
        <v>4.0664061886984109E-3</v>
      </c>
      <c r="AK68" s="31">
        <f t="shared" si="10"/>
        <v>1.2256634036299961E-3</v>
      </c>
      <c r="AL68" s="31">
        <f t="shared" si="10"/>
        <v>-3.7776783805302654E-4</v>
      </c>
      <c r="AM68" s="31">
        <f t="shared" si="10"/>
        <v>-1.3032976349717661E-3</v>
      </c>
      <c r="AN68" s="31">
        <f t="shared" si="10"/>
        <v>6.446822296358102E-4</v>
      </c>
    </row>
    <row r="69" spans="1:40" ht="13.5" thickBot="1"/>
    <row r="70" spans="1:40" ht="63.75">
      <c r="C70" s="37"/>
      <c r="D70" s="38" t="s">
        <v>59</v>
      </c>
      <c r="E70" s="38" t="s">
        <v>60</v>
      </c>
      <c r="F70" s="38" t="s">
        <v>61</v>
      </c>
      <c r="G70" s="38" t="s">
        <v>62</v>
      </c>
      <c r="H70" s="39" t="s">
        <v>63</v>
      </c>
      <c r="K70" s="52"/>
      <c r="L70" s="51"/>
    </row>
    <row r="71" spans="1:40">
      <c r="C71" s="41" t="str">
        <f>C67</f>
        <v xml:space="preserve">Sovereign + SHUSA </v>
      </c>
      <c r="D71" s="42">
        <f>AVERAGEIFS($D$68:$AN$68,$D$63:$AN$63,1)</f>
        <v>5.604539701247321E-3</v>
      </c>
      <c r="E71" s="42">
        <f>AVERAGEIFS($D$68:$AN$68,$D$62:$AN$62,1)</f>
        <v>7.8805326383700816E-3</v>
      </c>
      <c r="F71" s="43">
        <f>E71/D71</f>
        <v>1.4060981023323336</v>
      </c>
      <c r="G71" s="42">
        <f>AVERAGEIFS($D$68:$AN$68,$D$61:$AN$61,1)</f>
        <v>1.119168644330939E-2</v>
      </c>
      <c r="H71" s="44">
        <f>G71/D71</f>
        <v>1.9968966302118654</v>
      </c>
      <c r="K71" s="52"/>
      <c r="L71" s="51"/>
    </row>
    <row r="72" spans="1:40" ht="13.5" thickBot="1">
      <c r="C72" s="46" t="str">
        <f>C66</f>
        <v xml:space="preserve">FRB top 100 banks - Commercial </v>
      </c>
      <c r="D72" s="47">
        <f>AVERAGEIFS($D$66:$AN$66,$D$63:$AN$63,1)</f>
        <v>5.3588235294117657E-3</v>
      </c>
      <c r="E72" s="47">
        <f>AVERAGEIFS($D$66:$AN$66,$D$62:$AN$62,1)</f>
        <v>1.8937500000000003E-2</v>
      </c>
      <c r="F72" s="53">
        <f>E72/D72</f>
        <v>3.5338913282107574</v>
      </c>
      <c r="G72" s="47">
        <f>AVERAGEIFS($D$66:$AN$66,$D$61:$AN$61,1)</f>
        <v>2.1533333333333335E-2</v>
      </c>
      <c r="H72" s="54">
        <f>G72/D72</f>
        <v>4.0182949140139037</v>
      </c>
    </row>
    <row r="73" spans="1:40">
      <c r="C73" s="55"/>
      <c r="D73" s="56"/>
      <c r="E73" s="56"/>
      <c r="F73" s="57"/>
      <c r="G73" s="56"/>
      <c r="H73" s="57"/>
    </row>
    <row r="74" spans="1:40" s="16" customFormat="1">
      <c r="A74" s="16" t="s">
        <v>10</v>
      </c>
      <c r="B74" s="17" t="s">
        <v>78</v>
      </c>
    </row>
    <row r="75" spans="1:40" s="18" customFormat="1">
      <c r="D75" s="19" t="s">
        <v>12</v>
      </c>
      <c r="E75" s="19" t="s">
        <v>13</v>
      </c>
      <c r="F75" s="19" t="s">
        <v>14</v>
      </c>
      <c r="G75" s="19" t="s">
        <v>15</v>
      </c>
      <c r="H75" s="19" t="s">
        <v>16</v>
      </c>
      <c r="I75" s="19" t="s">
        <v>17</v>
      </c>
      <c r="J75" s="19" t="s">
        <v>18</v>
      </c>
      <c r="K75" s="19" t="s">
        <v>19</v>
      </c>
      <c r="L75" s="19" t="s">
        <v>20</v>
      </c>
      <c r="M75" s="19" t="s">
        <v>21</v>
      </c>
      <c r="N75" s="19" t="s">
        <v>22</v>
      </c>
      <c r="O75" s="19" t="s">
        <v>23</v>
      </c>
      <c r="P75" s="19" t="s">
        <v>24</v>
      </c>
      <c r="Q75" s="19" t="s">
        <v>25</v>
      </c>
      <c r="R75" s="19" t="s">
        <v>26</v>
      </c>
      <c r="S75" s="19" t="s">
        <v>27</v>
      </c>
      <c r="T75" s="19" t="s">
        <v>28</v>
      </c>
      <c r="U75" s="19" t="s">
        <v>29</v>
      </c>
      <c r="V75" s="19" t="s">
        <v>30</v>
      </c>
      <c r="W75" s="19" t="s">
        <v>31</v>
      </c>
      <c r="X75" s="19" t="s">
        <v>32</v>
      </c>
      <c r="Y75" s="19" t="s">
        <v>33</v>
      </c>
      <c r="Z75" s="19" t="s">
        <v>34</v>
      </c>
      <c r="AA75" s="19" t="s">
        <v>35</v>
      </c>
      <c r="AB75" s="19" t="s">
        <v>36</v>
      </c>
      <c r="AC75" s="19" t="s">
        <v>37</v>
      </c>
      <c r="AD75" s="19" t="s">
        <v>38</v>
      </c>
      <c r="AE75" s="19" t="s">
        <v>39</v>
      </c>
      <c r="AF75" s="19" t="s">
        <v>40</v>
      </c>
      <c r="AG75" s="19" t="s">
        <v>41</v>
      </c>
      <c r="AH75" s="19" t="s">
        <v>42</v>
      </c>
      <c r="AI75" s="19" t="s">
        <v>43</v>
      </c>
      <c r="AJ75" s="19" t="s">
        <v>44</v>
      </c>
      <c r="AK75" s="19" t="s">
        <v>45</v>
      </c>
      <c r="AL75" s="19" t="s">
        <v>46</v>
      </c>
      <c r="AM75" s="19" t="s">
        <v>47</v>
      </c>
      <c r="AN75" s="19" t="s">
        <v>48</v>
      </c>
    </row>
    <row r="76" spans="1:40" ht="15">
      <c r="C76" s="18" t="s">
        <v>68</v>
      </c>
      <c r="D76" s="21"/>
      <c r="E76" s="22"/>
      <c r="F76" s="22"/>
      <c r="G76" s="22"/>
      <c r="H76" s="22"/>
      <c r="I76" s="22"/>
      <c r="J76" s="22"/>
      <c r="K76" s="22"/>
      <c r="L76" s="23">
        <v>1</v>
      </c>
      <c r="M76" s="23">
        <v>1</v>
      </c>
      <c r="N76" s="20">
        <v>1</v>
      </c>
      <c r="O76" s="20">
        <v>1</v>
      </c>
      <c r="P76" s="20">
        <v>1</v>
      </c>
      <c r="Q76" s="20">
        <v>1</v>
      </c>
      <c r="R76" s="20">
        <v>1</v>
      </c>
      <c r="S76" s="20">
        <v>1</v>
      </c>
      <c r="T76" s="20">
        <v>1</v>
      </c>
      <c r="U76" s="20">
        <v>1</v>
      </c>
      <c r="V76" s="20">
        <v>1</v>
      </c>
      <c r="W76" s="20">
        <v>1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</row>
    <row r="77" spans="1:40">
      <c r="C77" s="18" t="s">
        <v>69</v>
      </c>
      <c r="D77" s="23"/>
      <c r="E77" s="23"/>
      <c r="F77" s="23"/>
      <c r="G77" s="23"/>
      <c r="H77" s="23"/>
      <c r="I77" s="23"/>
      <c r="J77" s="23"/>
      <c r="K77" s="23"/>
      <c r="L77" s="23">
        <v>1</v>
      </c>
      <c r="M77" s="23">
        <v>1</v>
      </c>
      <c r="N77" s="20">
        <v>1</v>
      </c>
      <c r="O77" s="20">
        <v>1</v>
      </c>
      <c r="P77" s="20">
        <v>1</v>
      </c>
      <c r="Q77" s="20">
        <v>1</v>
      </c>
      <c r="R77" s="20">
        <v>1</v>
      </c>
      <c r="S77" s="20">
        <v>1</v>
      </c>
    </row>
    <row r="78" spans="1:40">
      <c r="C78" s="18" t="s">
        <v>65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X78" s="20">
        <v>1</v>
      </c>
      <c r="Y78" s="20">
        <v>1</v>
      </c>
      <c r="Z78" s="20">
        <v>1</v>
      </c>
      <c r="AA78" s="20">
        <v>1</v>
      </c>
      <c r="AB78" s="20">
        <v>1</v>
      </c>
      <c r="AC78" s="20">
        <v>1</v>
      </c>
      <c r="AD78" s="20">
        <v>1</v>
      </c>
      <c r="AE78" s="20">
        <v>1</v>
      </c>
      <c r="AF78" s="20">
        <v>1</v>
      </c>
      <c r="AG78" s="20">
        <v>1</v>
      </c>
      <c r="AH78" s="20">
        <v>1</v>
      </c>
      <c r="AI78" s="20">
        <v>1</v>
      </c>
      <c r="AJ78" s="20">
        <v>1</v>
      </c>
      <c r="AK78" s="20">
        <v>1</v>
      </c>
      <c r="AL78" s="20">
        <v>1</v>
      </c>
      <c r="AM78" s="20">
        <v>1</v>
      </c>
      <c r="AN78" s="20">
        <v>1</v>
      </c>
    </row>
    <row r="79" spans="1:40">
      <c r="C79" s="20" t="s">
        <v>52</v>
      </c>
      <c r="D79" s="25">
        <v>9.8623561550642167E-4</v>
      </c>
      <c r="E79" s="25">
        <v>3.6102456565575736E-4</v>
      </c>
      <c r="F79" s="25">
        <v>5.3295042426446701E-4</v>
      </c>
      <c r="G79" s="25">
        <v>1.4019436467354531E-3</v>
      </c>
      <c r="H79" s="25">
        <v>4.4819168383238115E-4</v>
      </c>
      <c r="I79" s="25">
        <v>4.9047006593586149E-4</v>
      </c>
      <c r="J79" s="25">
        <v>5.9639421494056045E-4</v>
      </c>
      <c r="K79" s="25">
        <v>9.5353063109725612E-4</v>
      </c>
      <c r="L79" s="25">
        <v>7.8938451240977397E-4</v>
      </c>
      <c r="M79" s="25">
        <v>1.7440804131189445E-3</v>
      </c>
      <c r="N79" s="25">
        <v>3.5545166451180564E-3</v>
      </c>
      <c r="O79" s="25">
        <v>4.2929983313301501E-3</v>
      </c>
      <c r="P79" s="25">
        <v>5.5189922718803901E-3</v>
      </c>
      <c r="Q79" s="25">
        <v>3.8124401391762099E-3</v>
      </c>
      <c r="R79" s="25">
        <v>7.8587510980343174E-3</v>
      </c>
      <c r="S79" s="25">
        <v>1.0333531317504613E-2</v>
      </c>
      <c r="T79" s="25">
        <v>9.5610040049122179E-3</v>
      </c>
      <c r="U79" s="25">
        <v>7.0320374347904316E-3</v>
      </c>
      <c r="V79" s="25">
        <v>6.3777886338988741E-3</v>
      </c>
      <c r="W79" s="25">
        <v>4.2352481921151715E-3</v>
      </c>
      <c r="X79" s="25">
        <v>6.1863345246098867E-3</v>
      </c>
      <c r="Y79" s="25">
        <v>3.6020213851221368E-3</v>
      </c>
      <c r="Z79" s="25">
        <v>4.6264684451406395E-3</v>
      </c>
      <c r="AA79" s="25">
        <v>1.0556014867493113E-2</v>
      </c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</row>
    <row r="80" spans="1:40">
      <c r="C80" s="20" t="s">
        <v>54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30">
        <v>3.0602897567968954E-3</v>
      </c>
      <c r="AC80" s="30">
        <v>4.940282709839784E-3</v>
      </c>
      <c r="AD80" s="30">
        <v>2.7614911239417861E-3</v>
      </c>
      <c r="AE80" s="30">
        <v>1.257205114155105E-3</v>
      </c>
      <c r="AF80" s="30">
        <v>9.9133090608678255E-4</v>
      </c>
      <c r="AG80" s="30">
        <v>8.9395051030586627E-4</v>
      </c>
      <c r="AH80" s="30">
        <v>5.7122434887515289E-4</v>
      </c>
      <c r="AI80" s="30">
        <v>2.597402397683837E-4</v>
      </c>
      <c r="AJ80" s="30">
        <v>3.0462931393299624E-4</v>
      </c>
      <c r="AK80" s="30">
        <v>1.3870980776789618E-3</v>
      </c>
      <c r="AL80" s="30">
        <v>2.1615058966583528E-3</v>
      </c>
      <c r="AM80" s="30">
        <v>1.4601588161523586E-3</v>
      </c>
      <c r="AN80" s="30">
        <v>9.7951636468045461E-4</v>
      </c>
    </row>
    <row r="81" spans="1:40">
      <c r="C81" s="32" t="s">
        <v>79</v>
      </c>
      <c r="D81" s="30">
        <v>1.5E-3</v>
      </c>
      <c r="E81" s="30">
        <v>2E-3</v>
      </c>
      <c r="F81" s="30">
        <v>2.3999999999999998E-3</v>
      </c>
      <c r="G81" s="30">
        <v>3.7000000000000002E-3</v>
      </c>
      <c r="H81" s="30">
        <v>3.0000000000000001E-3</v>
      </c>
      <c r="I81" s="30">
        <v>3.9000000000000003E-3</v>
      </c>
      <c r="J81" s="30">
        <v>4.0000000000000001E-3</v>
      </c>
      <c r="K81" s="30">
        <v>8.3000000000000001E-3</v>
      </c>
      <c r="L81" s="30">
        <v>6.4000000000000003E-3</v>
      </c>
      <c r="M81" s="30">
        <v>8.0000000000000002E-3</v>
      </c>
      <c r="N81" s="30">
        <v>9.7999999999999997E-3</v>
      </c>
      <c r="O81" s="30">
        <v>1.5300000000000001E-2</v>
      </c>
      <c r="P81" s="30">
        <v>1.8100000000000002E-2</v>
      </c>
      <c r="Q81" s="30">
        <v>2.35E-2</v>
      </c>
      <c r="R81" s="30">
        <v>2.6499999999999999E-2</v>
      </c>
      <c r="S81" s="30">
        <v>2.6099999999999998E-2</v>
      </c>
      <c r="T81" s="30">
        <v>1.9699999999999999E-2</v>
      </c>
      <c r="U81" s="30">
        <v>1.7899999999999999E-2</v>
      </c>
      <c r="V81" s="30">
        <v>1.7399999999999999E-2</v>
      </c>
      <c r="W81" s="30">
        <v>1.34E-2</v>
      </c>
      <c r="X81" s="30">
        <v>1.0800000000000001E-2</v>
      </c>
      <c r="Y81" s="30">
        <v>7.4000000000000003E-3</v>
      </c>
      <c r="Z81" s="30">
        <v>6.8999999999999999E-3</v>
      </c>
      <c r="AA81" s="30">
        <v>6.6E-3</v>
      </c>
      <c r="AB81" s="30">
        <v>4.7999999999999996E-3</v>
      </c>
      <c r="AC81" s="30">
        <v>4.6999999999999993E-3</v>
      </c>
      <c r="AD81" s="30">
        <v>4.5000000000000005E-3</v>
      </c>
      <c r="AE81" s="30">
        <v>2.8000000000000004E-3</v>
      </c>
      <c r="AF81" s="30">
        <v>3.0999999999999999E-3</v>
      </c>
      <c r="AG81" s="30">
        <v>2.7000000000000001E-3</v>
      </c>
      <c r="AH81" s="30">
        <v>2.5000000000000001E-3</v>
      </c>
      <c r="AI81" s="30">
        <v>2.3999999999999998E-3</v>
      </c>
      <c r="AJ81" s="30">
        <v>2E-3</v>
      </c>
      <c r="AK81" s="30">
        <v>1.8E-3</v>
      </c>
      <c r="AL81" s="30">
        <v>1.8E-3</v>
      </c>
      <c r="AM81" s="30">
        <v>2.3E-3</v>
      </c>
      <c r="AN81" s="30">
        <v>1.5E-3</v>
      </c>
    </row>
    <row r="82" spans="1:40">
      <c r="C82" s="20" t="s">
        <v>72</v>
      </c>
      <c r="D82" s="34">
        <f t="shared" ref="D82:AA82" si="11">D79</f>
        <v>9.8623561550642167E-4</v>
      </c>
      <c r="E82" s="34">
        <f t="shared" si="11"/>
        <v>3.6102456565575736E-4</v>
      </c>
      <c r="F82" s="34">
        <f t="shared" si="11"/>
        <v>5.3295042426446701E-4</v>
      </c>
      <c r="G82" s="34">
        <f t="shared" si="11"/>
        <v>1.4019436467354531E-3</v>
      </c>
      <c r="H82" s="34">
        <f t="shared" si="11"/>
        <v>4.4819168383238115E-4</v>
      </c>
      <c r="I82" s="34">
        <f t="shared" si="11"/>
        <v>4.9047006593586149E-4</v>
      </c>
      <c r="J82" s="34">
        <f t="shared" si="11"/>
        <v>5.9639421494056045E-4</v>
      </c>
      <c r="K82" s="34">
        <f t="shared" si="11"/>
        <v>9.5353063109725612E-4</v>
      </c>
      <c r="L82" s="34">
        <f t="shared" si="11"/>
        <v>7.8938451240977397E-4</v>
      </c>
      <c r="M82" s="34">
        <f t="shared" si="11"/>
        <v>1.7440804131189445E-3</v>
      </c>
      <c r="N82" s="34">
        <f t="shared" si="11"/>
        <v>3.5545166451180564E-3</v>
      </c>
      <c r="O82" s="34">
        <f t="shared" si="11"/>
        <v>4.2929983313301501E-3</v>
      </c>
      <c r="P82" s="34">
        <f t="shared" si="11"/>
        <v>5.5189922718803901E-3</v>
      </c>
      <c r="Q82" s="34">
        <f t="shared" si="11"/>
        <v>3.8124401391762099E-3</v>
      </c>
      <c r="R82" s="34">
        <f t="shared" si="11"/>
        <v>7.8587510980343174E-3</v>
      </c>
      <c r="S82" s="34">
        <f t="shared" si="11"/>
        <v>1.0333531317504613E-2</v>
      </c>
      <c r="T82" s="34">
        <f t="shared" si="11"/>
        <v>9.5610040049122179E-3</v>
      </c>
      <c r="U82" s="34">
        <f t="shared" si="11"/>
        <v>7.0320374347904316E-3</v>
      </c>
      <c r="V82" s="34">
        <f t="shared" si="11"/>
        <v>6.3777886338988741E-3</v>
      </c>
      <c r="W82" s="34">
        <f t="shared" si="11"/>
        <v>4.2352481921151715E-3</v>
      </c>
      <c r="X82" s="34">
        <f t="shared" si="11"/>
        <v>6.1863345246098867E-3</v>
      </c>
      <c r="Y82" s="34">
        <f t="shared" si="11"/>
        <v>3.6020213851221368E-3</v>
      </c>
      <c r="Z82" s="34">
        <f t="shared" si="11"/>
        <v>4.6264684451406395E-3</v>
      </c>
      <c r="AA82" s="34">
        <f t="shared" si="11"/>
        <v>1.0556014867493113E-2</v>
      </c>
      <c r="AB82" s="34">
        <f t="shared" ref="AB82:AN82" si="12">AB80</f>
        <v>3.0602897567968954E-3</v>
      </c>
      <c r="AC82" s="34">
        <f t="shared" si="12"/>
        <v>4.940282709839784E-3</v>
      </c>
      <c r="AD82" s="34">
        <f t="shared" si="12"/>
        <v>2.7614911239417861E-3</v>
      </c>
      <c r="AE82" s="34">
        <f t="shared" si="12"/>
        <v>1.257205114155105E-3</v>
      </c>
      <c r="AF82" s="34">
        <f t="shared" si="12"/>
        <v>9.9133090608678255E-4</v>
      </c>
      <c r="AG82" s="34">
        <f t="shared" si="12"/>
        <v>8.9395051030586627E-4</v>
      </c>
      <c r="AH82" s="34">
        <f t="shared" si="12"/>
        <v>5.7122434887515289E-4</v>
      </c>
      <c r="AI82" s="34">
        <f t="shared" si="12"/>
        <v>2.597402397683837E-4</v>
      </c>
      <c r="AJ82" s="34">
        <f t="shared" si="12"/>
        <v>3.0462931393299624E-4</v>
      </c>
      <c r="AK82" s="34">
        <f t="shared" si="12"/>
        <v>1.3870980776789618E-3</v>
      </c>
      <c r="AL82" s="34">
        <f t="shared" si="12"/>
        <v>2.1615058966583528E-3</v>
      </c>
      <c r="AM82" s="34">
        <f t="shared" si="12"/>
        <v>1.4601588161523586E-3</v>
      </c>
      <c r="AN82" s="34">
        <f t="shared" si="12"/>
        <v>9.7951636468045461E-4</v>
      </c>
    </row>
    <row r="83" spans="1:40">
      <c r="C83" s="27" t="s">
        <v>58</v>
      </c>
      <c r="D83" s="31">
        <f>D82*4</f>
        <v>3.9449424620256867E-3</v>
      </c>
      <c r="E83" s="31">
        <f t="shared" ref="E83:AN83" si="13">E82*4</f>
        <v>1.4440982626230294E-3</v>
      </c>
      <c r="F83" s="31">
        <f t="shared" si="13"/>
        <v>2.131801697057868E-3</v>
      </c>
      <c r="G83" s="31">
        <f t="shared" si="13"/>
        <v>5.6077745869418123E-3</v>
      </c>
      <c r="H83" s="31">
        <f t="shared" si="13"/>
        <v>1.7927667353295246E-3</v>
      </c>
      <c r="I83" s="31">
        <f t="shared" si="13"/>
        <v>1.961880263743446E-3</v>
      </c>
      <c r="J83" s="31">
        <f t="shared" si="13"/>
        <v>2.3855768597622418E-3</v>
      </c>
      <c r="K83" s="31">
        <f t="shared" si="13"/>
        <v>3.8141225243890245E-3</v>
      </c>
      <c r="L83" s="31">
        <f t="shared" si="13"/>
        <v>3.1575380496390959E-3</v>
      </c>
      <c r="M83" s="31">
        <f t="shared" si="13"/>
        <v>6.976321652475778E-3</v>
      </c>
      <c r="N83" s="31">
        <f t="shared" si="13"/>
        <v>1.4218066580472226E-2</v>
      </c>
      <c r="O83" s="31">
        <f t="shared" si="13"/>
        <v>1.71719933253206E-2</v>
      </c>
      <c r="P83" s="31">
        <f t="shared" si="13"/>
        <v>2.207596908752156E-2</v>
      </c>
      <c r="Q83" s="31">
        <f t="shared" si="13"/>
        <v>1.524976055670484E-2</v>
      </c>
      <c r="R83" s="31">
        <f t="shared" si="13"/>
        <v>3.143500439213727E-2</v>
      </c>
      <c r="S83" s="31">
        <f t="shared" si="13"/>
        <v>4.1334125270018451E-2</v>
      </c>
      <c r="T83" s="31">
        <f t="shared" si="13"/>
        <v>3.8244016019648872E-2</v>
      </c>
      <c r="U83" s="31">
        <f t="shared" si="13"/>
        <v>2.8128149739161726E-2</v>
      </c>
      <c r="V83" s="31">
        <f t="shared" si="13"/>
        <v>2.5511154535595496E-2</v>
      </c>
      <c r="W83" s="31">
        <f t="shared" si="13"/>
        <v>1.6940992768460686E-2</v>
      </c>
      <c r="X83" s="31">
        <f t="shared" si="13"/>
        <v>2.4745338098439547E-2</v>
      </c>
      <c r="Y83" s="31">
        <f t="shared" si="13"/>
        <v>1.4408085540488547E-2</v>
      </c>
      <c r="Z83" s="31">
        <f t="shared" si="13"/>
        <v>1.8505873780562558E-2</v>
      </c>
      <c r="AA83" s="31">
        <f t="shared" si="13"/>
        <v>4.2224059469972451E-2</v>
      </c>
      <c r="AB83" s="31">
        <f t="shared" si="13"/>
        <v>1.2241159027187582E-2</v>
      </c>
      <c r="AC83" s="31">
        <f t="shared" si="13"/>
        <v>1.9761130839359136E-2</v>
      </c>
      <c r="AD83" s="31">
        <f t="shared" si="13"/>
        <v>1.1045964495767144E-2</v>
      </c>
      <c r="AE83" s="31">
        <f t="shared" si="13"/>
        <v>5.0288204566204201E-3</v>
      </c>
      <c r="AF83" s="31">
        <f t="shared" si="13"/>
        <v>3.9653236243471302E-3</v>
      </c>
      <c r="AG83" s="31">
        <f t="shared" si="13"/>
        <v>3.5758020412234651E-3</v>
      </c>
      <c r="AH83" s="31">
        <f t="shared" si="13"/>
        <v>2.2848973955006116E-3</v>
      </c>
      <c r="AI83" s="31">
        <f t="shared" si="13"/>
        <v>1.0389609590735348E-3</v>
      </c>
      <c r="AJ83" s="31">
        <f t="shared" si="13"/>
        <v>1.218517255731985E-3</v>
      </c>
      <c r="AK83" s="31">
        <f t="shared" si="13"/>
        <v>5.5483923107158472E-3</v>
      </c>
      <c r="AL83" s="31">
        <f t="shared" si="13"/>
        <v>8.6460235866334112E-3</v>
      </c>
      <c r="AM83" s="31">
        <f t="shared" si="13"/>
        <v>5.8406352646094345E-3</v>
      </c>
      <c r="AN83" s="31">
        <f t="shared" si="13"/>
        <v>3.9180654587218184E-3</v>
      </c>
    </row>
    <row r="84" spans="1:40" ht="13.5" thickBot="1"/>
    <row r="85" spans="1:40" ht="63.75">
      <c r="C85" s="37"/>
      <c r="D85" s="38" t="s">
        <v>59</v>
      </c>
      <c r="E85" s="38" t="s">
        <v>60</v>
      </c>
      <c r="F85" s="38" t="s">
        <v>61</v>
      </c>
      <c r="G85" s="38" t="s">
        <v>62</v>
      </c>
      <c r="H85" s="39" t="s">
        <v>63</v>
      </c>
    </row>
    <row r="86" spans="1:40">
      <c r="C86" s="41" t="str">
        <f>C82</f>
        <v xml:space="preserve">Sovereign + SHUSA </v>
      </c>
      <c r="D86" s="42">
        <f>AVERAGEIFS($D$83:$AN$83,$D$78:$AN$78,1)</f>
        <v>1.0823355859114979E-2</v>
      </c>
      <c r="E86" s="42">
        <f>AVERAGEIFS($D$83:$AN$83,$D$77:$AN$77,1)</f>
        <v>1.8952347364286228E-2</v>
      </c>
      <c r="F86" s="43">
        <f>E86/D86</f>
        <v>1.7510601712615179</v>
      </c>
      <c r="G86" s="42">
        <f>AVERAGEIFS($D$83:$AN$83,$D$76:$AN$76,1)</f>
        <v>2.1703590998096382E-2</v>
      </c>
      <c r="H86" s="44">
        <f>G86/D86</f>
        <v>2.0052552351236352</v>
      </c>
    </row>
    <row r="87" spans="1:40" ht="13.5" thickBot="1">
      <c r="C87" s="46" t="str">
        <f>C81</f>
        <v>FRB Top 100 banks - C&amp;I</v>
      </c>
      <c r="D87" s="47">
        <f>AVERAGEIFS($D$81:$AN$81,$D$78:$AN$78,1)</f>
        <v>4.0352941176470588E-3</v>
      </c>
      <c r="E87" s="47">
        <f>AVERAGEIFS($D$81:$AN$81,$D$77:$AN$77,1)</f>
        <v>1.6712499999999998E-2</v>
      </c>
      <c r="F87" s="48">
        <f>E87/D87</f>
        <v>4.141581632653061</v>
      </c>
      <c r="G87" s="47">
        <f>AVERAGEIFS($D$81:$AN$81,$D$76:$AN$76,1)</f>
        <v>1.6841666666666665E-2</v>
      </c>
      <c r="H87" s="49">
        <f>G87/D87</f>
        <v>4.1735908649173954</v>
      </c>
    </row>
    <row r="88" spans="1:40">
      <c r="C88" s="5"/>
      <c r="D88" s="56"/>
      <c r="E88" s="56"/>
      <c r="F88" s="58"/>
      <c r="G88" s="56"/>
      <c r="H88" s="58"/>
    </row>
    <row r="89" spans="1:40" s="16" customFormat="1">
      <c r="A89" s="16" t="s">
        <v>10</v>
      </c>
      <c r="B89" s="17" t="s">
        <v>80</v>
      </c>
    </row>
    <row r="90" spans="1:40" s="18" customFormat="1">
      <c r="D90" s="19" t="s">
        <v>12</v>
      </c>
      <c r="E90" s="19" t="s">
        <v>13</v>
      </c>
      <c r="F90" s="19" t="s">
        <v>14</v>
      </c>
      <c r="G90" s="19" t="s">
        <v>15</v>
      </c>
      <c r="H90" s="19" t="s">
        <v>16</v>
      </c>
      <c r="I90" s="19" t="s">
        <v>17</v>
      </c>
      <c r="J90" s="19" t="s">
        <v>18</v>
      </c>
      <c r="K90" s="19" t="s">
        <v>19</v>
      </c>
      <c r="L90" s="19" t="s">
        <v>20</v>
      </c>
      <c r="M90" s="19" t="s">
        <v>21</v>
      </c>
      <c r="N90" s="19" t="s">
        <v>22</v>
      </c>
      <c r="O90" s="19" t="s">
        <v>23</v>
      </c>
      <c r="P90" s="19" t="s">
        <v>24</v>
      </c>
      <c r="Q90" s="19" t="s">
        <v>25</v>
      </c>
      <c r="R90" s="19" t="s">
        <v>26</v>
      </c>
      <c r="S90" s="19" t="s">
        <v>27</v>
      </c>
      <c r="T90" s="19" t="s">
        <v>28</v>
      </c>
      <c r="U90" s="19" t="s">
        <v>29</v>
      </c>
      <c r="V90" s="19" t="s">
        <v>30</v>
      </c>
      <c r="W90" s="19" t="s">
        <v>31</v>
      </c>
      <c r="X90" s="19" t="s">
        <v>32</v>
      </c>
      <c r="Y90" s="19" t="s">
        <v>33</v>
      </c>
      <c r="Z90" s="19" t="s">
        <v>34</v>
      </c>
      <c r="AA90" s="19" t="s">
        <v>35</v>
      </c>
      <c r="AB90" s="19" t="s">
        <v>36</v>
      </c>
      <c r="AC90" s="19" t="s">
        <v>37</v>
      </c>
      <c r="AD90" s="19" t="s">
        <v>38</v>
      </c>
      <c r="AE90" s="19" t="s">
        <v>39</v>
      </c>
      <c r="AF90" s="19" t="s">
        <v>40</v>
      </c>
      <c r="AG90" s="19" t="s">
        <v>41</v>
      </c>
      <c r="AH90" s="19" t="s">
        <v>42</v>
      </c>
      <c r="AI90" s="19" t="s">
        <v>43</v>
      </c>
      <c r="AJ90" s="19" t="s">
        <v>44</v>
      </c>
      <c r="AK90" s="19" t="s">
        <v>45</v>
      </c>
      <c r="AL90" s="19" t="s">
        <v>46</v>
      </c>
      <c r="AM90" s="19" t="s">
        <v>47</v>
      </c>
      <c r="AN90" s="19" t="s">
        <v>48</v>
      </c>
    </row>
    <row r="91" spans="1:40" ht="15">
      <c r="C91" s="18" t="s">
        <v>68</v>
      </c>
      <c r="D91" s="21"/>
      <c r="E91" s="22"/>
      <c r="F91" s="22"/>
      <c r="G91" s="22"/>
      <c r="H91" s="22"/>
      <c r="I91" s="22"/>
      <c r="J91" s="22"/>
      <c r="K91" s="22"/>
      <c r="L91" s="23">
        <v>1</v>
      </c>
      <c r="M91" s="23">
        <v>1</v>
      </c>
      <c r="N91" s="20">
        <v>1</v>
      </c>
      <c r="O91" s="20">
        <v>1</v>
      </c>
      <c r="P91" s="20">
        <v>1</v>
      </c>
      <c r="Q91" s="20">
        <v>1</v>
      </c>
      <c r="R91" s="20">
        <v>1</v>
      </c>
      <c r="S91" s="20">
        <v>1</v>
      </c>
      <c r="T91" s="20">
        <v>1</v>
      </c>
      <c r="U91" s="20">
        <v>1</v>
      </c>
      <c r="V91" s="20">
        <v>1</v>
      </c>
      <c r="W91" s="20">
        <v>1</v>
      </c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</row>
    <row r="92" spans="1:40">
      <c r="C92" s="18" t="s">
        <v>69</v>
      </c>
      <c r="D92" s="23"/>
      <c r="E92" s="23"/>
      <c r="F92" s="23"/>
      <c r="G92" s="23"/>
      <c r="H92" s="23"/>
      <c r="I92" s="23"/>
      <c r="J92" s="23"/>
      <c r="K92" s="23"/>
      <c r="L92" s="23">
        <v>1</v>
      </c>
      <c r="M92" s="23">
        <v>1</v>
      </c>
      <c r="N92" s="20">
        <v>1</v>
      </c>
      <c r="O92" s="20">
        <v>1</v>
      </c>
      <c r="P92" s="20">
        <v>1</v>
      </c>
      <c r="Q92" s="20">
        <v>1</v>
      </c>
      <c r="R92" s="20">
        <v>1</v>
      </c>
      <c r="S92" s="20">
        <v>1</v>
      </c>
    </row>
    <row r="93" spans="1:40">
      <c r="C93" s="18" t="s">
        <v>65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X93" s="20">
        <v>1</v>
      </c>
      <c r="Y93" s="20">
        <v>1</v>
      </c>
      <c r="Z93" s="20">
        <v>1</v>
      </c>
      <c r="AA93" s="20">
        <v>1</v>
      </c>
      <c r="AB93" s="20">
        <v>1</v>
      </c>
      <c r="AC93" s="20">
        <v>1</v>
      </c>
      <c r="AD93" s="20">
        <v>1</v>
      </c>
      <c r="AE93" s="20">
        <v>1</v>
      </c>
      <c r="AF93" s="20">
        <v>1</v>
      </c>
      <c r="AG93" s="20">
        <v>1</v>
      </c>
      <c r="AH93" s="20">
        <v>1</v>
      </c>
      <c r="AI93" s="20">
        <v>1</v>
      </c>
      <c r="AJ93" s="20">
        <v>1</v>
      </c>
      <c r="AK93" s="20">
        <v>1</v>
      </c>
      <c r="AL93" s="20">
        <v>1</v>
      </c>
      <c r="AM93" s="20">
        <v>1</v>
      </c>
      <c r="AN93" s="20">
        <v>1</v>
      </c>
    </row>
    <row r="94" spans="1:40">
      <c r="C94" s="32" t="s">
        <v>81</v>
      </c>
      <c r="D94" s="30">
        <v>1.8E-3</v>
      </c>
      <c r="E94" s="30">
        <v>5.9999999999999995E-4</v>
      </c>
      <c r="F94" s="30">
        <v>5.9999999999999995E-4</v>
      </c>
      <c r="G94" s="30">
        <v>2.8000000000000004E-3</v>
      </c>
      <c r="H94" s="30">
        <v>1.1000000000000001E-3</v>
      </c>
      <c r="I94" s="30">
        <v>1.1000000000000001E-3</v>
      </c>
      <c r="J94" s="30">
        <v>2.8000000000000004E-3</v>
      </c>
      <c r="K94" s="30">
        <v>3.4000000000000002E-3</v>
      </c>
      <c r="L94" s="30">
        <v>3.0999999999999999E-3</v>
      </c>
      <c r="M94" s="30">
        <v>2.7000000000000001E-3</v>
      </c>
      <c r="N94" s="30">
        <v>5.1999999999999998E-3</v>
      </c>
      <c r="O94" s="30">
        <v>7.0999999999999995E-3</v>
      </c>
      <c r="P94" s="30">
        <v>7.0999999999999995E-3</v>
      </c>
      <c r="Q94" s="30">
        <v>1.29E-2</v>
      </c>
      <c r="R94" s="30">
        <v>1.3600000000000001E-2</v>
      </c>
      <c r="S94" s="30">
        <v>1.3500000000000002E-2</v>
      </c>
      <c r="T94" s="30">
        <v>8.199999999999999E-3</v>
      </c>
      <c r="U94" s="30">
        <v>6.8999999999999999E-3</v>
      </c>
      <c r="V94" s="30">
        <v>4.6999999999999993E-3</v>
      </c>
      <c r="W94" s="30">
        <v>7.1999999999999998E-3</v>
      </c>
      <c r="X94" s="30">
        <v>1.6000000000000001E-3</v>
      </c>
      <c r="Y94" s="30">
        <v>1E-3</v>
      </c>
      <c r="Z94" s="30">
        <v>1.7000000000000001E-3</v>
      </c>
      <c r="AA94" s="30">
        <v>3.2000000000000002E-3</v>
      </c>
      <c r="AB94" s="30">
        <v>1.1000000000000001E-3</v>
      </c>
      <c r="AC94" s="30">
        <v>2.2000000000000001E-3</v>
      </c>
      <c r="AD94" s="30">
        <v>3.5999999999999999E-3</v>
      </c>
      <c r="AE94" s="30">
        <v>1.4000000000000002E-3</v>
      </c>
      <c r="AF94" s="30">
        <v>3.9000000000000003E-3</v>
      </c>
      <c r="AG94" s="30">
        <v>1.6000000000000001E-3</v>
      </c>
      <c r="AH94" s="30">
        <v>0</v>
      </c>
      <c r="AI94" s="30">
        <v>2.0000000000000001E-4</v>
      </c>
      <c r="AJ94" s="30">
        <v>0</v>
      </c>
      <c r="AK94" s="30">
        <v>4.0000000000000002E-4</v>
      </c>
      <c r="AL94" s="30">
        <v>1.1000000000000001E-3</v>
      </c>
      <c r="AM94" s="30">
        <v>8.9999999999999998E-4</v>
      </c>
      <c r="AN94" s="30">
        <v>1.4000000000000002E-3</v>
      </c>
    </row>
    <row r="95" spans="1:40" ht="13.5" thickBot="1"/>
    <row r="96" spans="1:40" ht="63.75">
      <c r="C96" s="37"/>
      <c r="D96" s="38" t="s">
        <v>59</v>
      </c>
      <c r="E96" s="38" t="s">
        <v>60</v>
      </c>
      <c r="F96" s="38" t="s">
        <v>61</v>
      </c>
      <c r="G96" s="38" t="s">
        <v>62</v>
      </c>
      <c r="H96" s="39" t="s">
        <v>63</v>
      </c>
      <c r="L96" s="55"/>
      <c r="M96" s="55"/>
    </row>
    <row r="97" spans="1:40" ht="13.5" thickBot="1">
      <c r="C97" s="46" t="str">
        <f>C94</f>
        <v>FRB top 100 banks - Leases</v>
      </c>
      <c r="D97" s="47">
        <f>AVERAGEIFS($D$94:$AN$94,$D$93:$AN$93,1)</f>
        <v>1.4882352941176472E-3</v>
      </c>
      <c r="E97" s="47">
        <f>AVERAGEIFS($D$94:$AN$94,$D$92:$AN$92,1)</f>
        <v>8.1499999999999993E-3</v>
      </c>
      <c r="F97" s="48">
        <f>E97/D97</f>
        <v>5.4762845849802364</v>
      </c>
      <c r="G97" s="47">
        <f>AVERAGEIFS($D$94:$AN$94,$D$91:$AN$91,1)</f>
        <v>7.6833333333333328E-3</v>
      </c>
      <c r="H97" s="49">
        <f>G97/D97</f>
        <v>5.1627140974967052</v>
      </c>
    </row>
    <row r="99" spans="1:40" s="16" customFormat="1">
      <c r="A99" s="16" t="s">
        <v>10</v>
      </c>
      <c r="B99" s="17" t="s">
        <v>82</v>
      </c>
    </row>
    <row r="100" spans="1:40">
      <c r="D100" s="59" t="s">
        <v>12</v>
      </c>
      <c r="E100" s="59" t="s">
        <v>13</v>
      </c>
      <c r="F100" s="59" t="s">
        <v>14</v>
      </c>
      <c r="G100" s="59" t="s">
        <v>15</v>
      </c>
      <c r="H100" s="59" t="s">
        <v>16</v>
      </c>
      <c r="I100" s="59" t="s">
        <v>17</v>
      </c>
      <c r="J100" s="59" t="s">
        <v>18</v>
      </c>
      <c r="K100" s="59" t="s">
        <v>19</v>
      </c>
      <c r="L100" s="59" t="s">
        <v>20</v>
      </c>
      <c r="M100" s="59" t="s">
        <v>21</v>
      </c>
      <c r="N100" s="59" t="s">
        <v>22</v>
      </c>
      <c r="O100" s="59" t="s">
        <v>23</v>
      </c>
      <c r="P100" s="59" t="s">
        <v>24</v>
      </c>
      <c r="Q100" s="59" t="s">
        <v>25</v>
      </c>
      <c r="R100" s="59" t="s">
        <v>26</v>
      </c>
      <c r="S100" s="59" t="s">
        <v>27</v>
      </c>
      <c r="T100" s="59" t="s">
        <v>28</v>
      </c>
      <c r="U100" s="59" t="s">
        <v>29</v>
      </c>
      <c r="V100" s="59" t="s">
        <v>30</v>
      </c>
      <c r="W100" s="59" t="s">
        <v>31</v>
      </c>
      <c r="X100" s="59" t="s">
        <v>32</v>
      </c>
      <c r="Y100" s="59" t="s">
        <v>33</v>
      </c>
      <c r="Z100" s="59" t="s">
        <v>34</v>
      </c>
      <c r="AA100" s="59" t="s">
        <v>35</v>
      </c>
      <c r="AB100" s="59" t="s">
        <v>36</v>
      </c>
      <c r="AC100" s="59" t="s">
        <v>37</v>
      </c>
      <c r="AD100" s="59" t="s">
        <v>38</v>
      </c>
      <c r="AE100" s="59" t="s">
        <v>39</v>
      </c>
      <c r="AF100" s="59" t="s">
        <v>40</v>
      </c>
      <c r="AG100" s="59" t="s">
        <v>41</v>
      </c>
      <c r="AH100" s="59" t="s">
        <v>42</v>
      </c>
      <c r="AI100" s="59" t="s">
        <v>43</v>
      </c>
      <c r="AJ100" s="59" t="s">
        <v>44</v>
      </c>
      <c r="AK100" s="59" t="s">
        <v>45</v>
      </c>
      <c r="AL100" s="59" t="s">
        <v>46</v>
      </c>
      <c r="AM100" s="59" t="s">
        <v>47</v>
      </c>
      <c r="AN100" s="59" t="s">
        <v>48</v>
      </c>
    </row>
    <row r="101" spans="1:40" ht="15">
      <c r="C101" s="18" t="s">
        <v>68</v>
      </c>
      <c r="D101" s="21"/>
      <c r="E101" s="22"/>
      <c r="F101" s="22"/>
      <c r="G101" s="22"/>
      <c r="H101" s="22"/>
      <c r="I101" s="22"/>
      <c r="J101" s="22"/>
      <c r="K101" s="22"/>
      <c r="L101" s="23">
        <v>1</v>
      </c>
      <c r="M101" s="23">
        <v>1</v>
      </c>
      <c r="N101" s="20">
        <v>1</v>
      </c>
      <c r="O101" s="20">
        <v>1</v>
      </c>
      <c r="P101" s="20">
        <v>1</v>
      </c>
      <c r="Q101" s="20">
        <v>1</v>
      </c>
      <c r="R101" s="20">
        <v>1</v>
      </c>
      <c r="S101" s="20">
        <v>1</v>
      </c>
      <c r="T101" s="20">
        <v>1</v>
      </c>
      <c r="U101" s="20">
        <v>1</v>
      </c>
      <c r="V101" s="20">
        <v>1</v>
      </c>
      <c r="W101" s="20">
        <v>1</v>
      </c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</row>
    <row r="102" spans="1:40">
      <c r="C102" s="18" t="s">
        <v>69</v>
      </c>
      <c r="D102" s="23"/>
      <c r="E102" s="23"/>
      <c r="F102" s="23"/>
      <c r="G102" s="23"/>
      <c r="H102" s="23"/>
      <c r="I102" s="23"/>
      <c r="J102" s="23"/>
      <c r="K102" s="23"/>
      <c r="L102" s="23">
        <v>1</v>
      </c>
      <c r="M102" s="23">
        <v>1</v>
      </c>
      <c r="N102" s="20">
        <v>1</v>
      </c>
      <c r="O102" s="20">
        <v>1</v>
      </c>
      <c r="P102" s="20">
        <v>1</v>
      </c>
      <c r="Q102" s="20">
        <v>1</v>
      </c>
      <c r="R102" s="20">
        <v>1</v>
      </c>
      <c r="S102" s="20">
        <v>1</v>
      </c>
    </row>
    <row r="103" spans="1:40">
      <c r="C103" s="18" t="s">
        <v>65</v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X103" s="20">
        <v>1</v>
      </c>
      <c r="Y103" s="20">
        <v>1</v>
      </c>
      <c r="Z103" s="20">
        <v>1</v>
      </c>
      <c r="AA103" s="20">
        <v>1</v>
      </c>
      <c r="AB103" s="20">
        <v>1</v>
      </c>
      <c r="AC103" s="20">
        <v>1</v>
      </c>
      <c r="AD103" s="20">
        <v>1</v>
      </c>
      <c r="AE103" s="20">
        <v>1</v>
      </c>
      <c r="AF103" s="20">
        <v>1</v>
      </c>
      <c r="AG103" s="20">
        <v>1</v>
      </c>
      <c r="AH103" s="20">
        <v>1</v>
      </c>
      <c r="AI103" s="20">
        <v>1</v>
      </c>
      <c r="AJ103" s="20">
        <v>1</v>
      </c>
      <c r="AK103" s="20">
        <v>1</v>
      </c>
      <c r="AL103" s="20">
        <v>1</v>
      </c>
      <c r="AM103" s="20">
        <v>1</v>
      </c>
      <c r="AN103" s="20">
        <v>1</v>
      </c>
    </row>
    <row r="104" spans="1:40">
      <c r="C104" s="20" t="s">
        <v>83</v>
      </c>
      <c r="D104" s="30">
        <v>1.9169329073482426E-3</v>
      </c>
      <c r="E104" s="30">
        <v>1.9169329073482426E-3</v>
      </c>
      <c r="F104" s="30">
        <v>1.9169329073482426E-3</v>
      </c>
      <c r="G104" s="30">
        <v>1.9169329073482426E-3</v>
      </c>
      <c r="H104" s="30">
        <v>9.5808383233532944E-4</v>
      </c>
      <c r="I104" s="30">
        <v>9.5808383233532944E-4</v>
      </c>
      <c r="J104" s="30">
        <v>9.5808383233532944E-4</v>
      </c>
      <c r="K104" s="30">
        <v>9.5808383233532944E-4</v>
      </c>
      <c r="L104" s="30">
        <v>2.1523178807947019E-3</v>
      </c>
      <c r="M104" s="30">
        <v>2.1523178807947019E-3</v>
      </c>
      <c r="N104" s="30">
        <v>2.1523178807947019E-3</v>
      </c>
      <c r="O104" s="30">
        <v>2.1523178807947019E-3</v>
      </c>
      <c r="P104" s="30">
        <v>3.4101087651951377E-2</v>
      </c>
      <c r="Q104" s="30">
        <v>3.4101087651951377E-2</v>
      </c>
      <c r="R104" s="30">
        <v>3.4101087651951377E-2</v>
      </c>
      <c r="S104" s="30">
        <v>3.4101087651951377E-2</v>
      </c>
      <c r="T104" s="30">
        <v>1.2727272727272728E-2</v>
      </c>
      <c r="U104" s="30">
        <v>1.2727272727272728E-2</v>
      </c>
      <c r="V104" s="30">
        <v>1.2727272727272728E-2</v>
      </c>
      <c r="W104" s="30">
        <v>1.2727272727272728E-2</v>
      </c>
      <c r="X104" s="30">
        <v>8.8550983899821113E-3</v>
      </c>
      <c r="Y104" s="30">
        <v>8.8550983899821113E-3</v>
      </c>
      <c r="Z104" s="30">
        <v>8.8550983899821113E-3</v>
      </c>
      <c r="AA104" s="30">
        <v>8.8550983899821113E-3</v>
      </c>
      <c r="AB104" s="30">
        <v>3.7007240547063552E-3</v>
      </c>
      <c r="AC104" s="30">
        <v>3.7007240547063552E-3</v>
      </c>
      <c r="AD104" s="30">
        <v>3.7007240547063552E-3</v>
      </c>
      <c r="AE104" s="30">
        <v>3.7007240547063552E-3</v>
      </c>
      <c r="AF104" s="30">
        <v>5.8737151248164461E-3</v>
      </c>
      <c r="AG104" s="30">
        <v>5.8737151248164461E-3</v>
      </c>
      <c r="AH104" s="30">
        <v>5.8737151248164461E-3</v>
      </c>
      <c r="AI104" s="30">
        <v>5.8737151248164461E-3</v>
      </c>
      <c r="AJ104" s="30">
        <v>4.9744897959183671E-3</v>
      </c>
      <c r="AK104" s="30">
        <v>4.9744897959183671E-3</v>
      </c>
      <c r="AL104" s="30">
        <v>4.9744897959183671E-3</v>
      </c>
      <c r="AM104" s="30">
        <v>4.9744897959183671E-3</v>
      </c>
    </row>
    <row r="105" spans="1:40" ht="13.5" thickBot="1"/>
    <row r="106" spans="1:40" ht="63.75">
      <c r="C106" s="37"/>
      <c r="D106" s="38" t="s">
        <v>59</v>
      </c>
      <c r="E106" s="38" t="s">
        <v>60</v>
      </c>
      <c r="F106" s="38" t="s">
        <v>61</v>
      </c>
      <c r="G106" s="38" t="s">
        <v>62</v>
      </c>
      <c r="H106" s="39" t="s">
        <v>63</v>
      </c>
    </row>
    <row r="107" spans="1:40" ht="13.5" thickBot="1">
      <c r="C107" s="60" t="str">
        <f>C104</f>
        <v xml:space="preserve">Shared National Credit Report </v>
      </c>
      <c r="D107" s="47">
        <f>AVERAGEIFS($D$104:$AM$104,$D$103:$AM$103,1)</f>
        <v>5.8510068413558207E-3</v>
      </c>
      <c r="E107" s="47">
        <f>AVERAGEIFS($D$104:$AM$104,$D$102:$AM$102,1)</f>
        <v>1.8126702766373039E-2</v>
      </c>
      <c r="F107" s="61">
        <f>E107/D107</f>
        <v>3.0980484654795997</v>
      </c>
      <c r="G107" s="47">
        <f>AVERAGEIFS($D$104:$AM$104,$D$101:$AM$101,1)</f>
        <v>1.6326892753339602E-2</v>
      </c>
      <c r="H107" s="62">
        <f>G107/D107</f>
        <v>2.790441576300783</v>
      </c>
    </row>
  </sheetData>
  <conditionalFormatting sqref="L16:S16 X17:AN17">
    <cfRule type="cellIs" dxfId="67" priority="56" operator="equal">
      <formula>0</formula>
    </cfRule>
    <cfRule type="cellIs" dxfId="66" priority="57" operator="equal">
      <formula>1</formula>
    </cfRule>
  </conditionalFormatting>
  <conditionalFormatting sqref="T76:W76">
    <cfRule type="cellIs" dxfId="65" priority="18" operator="equal">
      <formula>0</formula>
    </cfRule>
    <cfRule type="cellIs" dxfId="64" priority="19" operator="equal">
      <formula>1</formula>
    </cfRule>
  </conditionalFormatting>
  <conditionalFormatting sqref="L77:S77 X78:AN78">
    <cfRule type="cellIs" dxfId="63" priority="24" operator="equal">
      <formula>0</formula>
    </cfRule>
    <cfRule type="cellIs" dxfId="62" priority="25" operator="equal">
      <formula>1</formula>
    </cfRule>
  </conditionalFormatting>
  <conditionalFormatting sqref="L61">
    <cfRule type="cellIs" dxfId="61" priority="30" operator="equal">
      <formula>0</formula>
    </cfRule>
    <cfRule type="cellIs" dxfId="60" priority="31" operator="equal">
      <formula>1</formula>
    </cfRule>
  </conditionalFormatting>
  <conditionalFormatting sqref="M42:S42">
    <cfRule type="cellIs" dxfId="59" priority="36" operator="equal">
      <formula>0</formula>
    </cfRule>
    <cfRule type="cellIs" dxfId="58" priority="37" operator="equal">
      <formula>1</formula>
    </cfRule>
  </conditionalFormatting>
  <conditionalFormatting sqref="T32:W32">
    <cfRule type="cellIs" dxfId="57" priority="42" operator="equal">
      <formula>0</formula>
    </cfRule>
    <cfRule type="cellIs" dxfId="56" priority="43" operator="equal">
      <formula>1</formula>
    </cfRule>
  </conditionalFormatting>
  <conditionalFormatting sqref="L33:S33 X34:AN34">
    <cfRule type="cellIs" dxfId="55" priority="48" operator="equal">
      <formula>0</formula>
    </cfRule>
    <cfRule type="cellIs" dxfId="54" priority="49" operator="equal">
      <formula>1</formula>
    </cfRule>
  </conditionalFormatting>
  <conditionalFormatting sqref="L15">
    <cfRule type="cellIs" dxfId="53" priority="54" operator="equal">
      <formula>0</formula>
    </cfRule>
    <cfRule type="cellIs" dxfId="52" priority="55" operator="equal">
      <formula>1</formula>
    </cfRule>
  </conditionalFormatting>
  <conditionalFormatting sqref="M15:S15">
    <cfRule type="cellIs" dxfId="51" priority="52" operator="equal">
      <formula>0</formula>
    </cfRule>
    <cfRule type="cellIs" dxfId="50" priority="53" operator="equal">
      <formula>1</formula>
    </cfRule>
  </conditionalFormatting>
  <conditionalFormatting sqref="T15:W15">
    <cfRule type="cellIs" dxfId="49" priority="50" operator="equal">
      <formula>0</formula>
    </cfRule>
    <cfRule type="cellIs" dxfId="48" priority="51" operator="equal">
      <formula>1</formula>
    </cfRule>
  </conditionalFormatting>
  <conditionalFormatting sqref="L32">
    <cfRule type="cellIs" dxfId="47" priority="46" operator="equal">
      <formula>0</formula>
    </cfRule>
    <cfRule type="cellIs" dxfId="46" priority="47" operator="equal">
      <formula>1</formula>
    </cfRule>
  </conditionalFormatting>
  <conditionalFormatting sqref="M32:S32">
    <cfRule type="cellIs" dxfId="45" priority="44" operator="equal">
      <formula>0</formula>
    </cfRule>
    <cfRule type="cellIs" dxfId="44" priority="45" operator="equal">
      <formula>1</formula>
    </cfRule>
  </conditionalFormatting>
  <conditionalFormatting sqref="L43:S43 X44:AN44">
    <cfRule type="cellIs" dxfId="43" priority="40" operator="equal">
      <formula>0</formula>
    </cfRule>
    <cfRule type="cellIs" dxfId="42" priority="41" operator="equal">
      <formula>1</formula>
    </cfRule>
  </conditionalFormatting>
  <conditionalFormatting sqref="L42">
    <cfRule type="cellIs" dxfId="41" priority="38" operator="equal">
      <formula>0</formula>
    </cfRule>
    <cfRule type="cellIs" dxfId="40" priority="39" operator="equal">
      <formula>1</formula>
    </cfRule>
  </conditionalFormatting>
  <conditionalFormatting sqref="T42:W42">
    <cfRule type="cellIs" dxfId="39" priority="34" operator="equal">
      <formula>0</formula>
    </cfRule>
    <cfRule type="cellIs" dxfId="38" priority="35" operator="equal">
      <formula>1</formula>
    </cfRule>
  </conditionalFormatting>
  <conditionalFormatting sqref="L62:S62 X63:AN63">
    <cfRule type="cellIs" dxfId="37" priority="32" operator="equal">
      <formula>0</formula>
    </cfRule>
    <cfRule type="cellIs" dxfId="36" priority="33" operator="equal">
      <formula>1</formula>
    </cfRule>
  </conditionalFormatting>
  <conditionalFormatting sqref="M61:S61">
    <cfRule type="cellIs" dxfId="35" priority="28" operator="equal">
      <formula>0</formula>
    </cfRule>
    <cfRule type="cellIs" dxfId="34" priority="29" operator="equal">
      <formula>1</formula>
    </cfRule>
  </conditionalFormatting>
  <conditionalFormatting sqref="T61:W61">
    <cfRule type="cellIs" dxfId="33" priority="26" operator="equal">
      <formula>0</formula>
    </cfRule>
    <cfRule type="cellIs" dxfId="32" priority="27" operator="equal">
      <formula>1</formula>
    </cfRule>
  </conditionalFormatting>
  <conditionalFormatting sqref="L76">
    <cfRule type="cellIs" dxfId="31" priority="22" operator="equal">
      <formula>0</formula>
    </cfRule>
    <cfRule type="cellIs" dxfId="30" priority="23" operator="equal">
      <formula>1</formula>
    </cfRule>
  </conditionalFormatting>
  <conditionalFormatting sqref="M76:S76">
    <cfRule type="cellIs" dxfId="29" priority="20" operator="equal">
      <formula>0</formula>
    </cfRule>
    <cfRule type="cellIs" dxfId="28" priority="21" operator="equal">
      <formula>1</formula>
    </cfRule>
  </conditionalFormatting>
  <conditionalFormatting sqref="L92:S92 X93:AN93">
    <cfRule type="cellIs" dxfId="27" priority="16" operator="equal">
      <formula>0</formula>
    </cfRule>
    <cfRule type="cellIs" dxfId="26" priority="17" operator="equal">
      <formula>1</formula>
    </cfRule>
  </conditionalFormatting>
  <conditionalFormatting sqref="L91">
    <cfRule type="cellIs" dxfId="25" priority="14" operator="equal">
      <formula>0</formula>
    </cfRule>
    <cfRule type="cellIs" dxfId="24" priority="15" operator="equal">
      <formula>1</formula>
    </cfRule>
  </conditionalFormatting>
  <conditionalFormatting sqref="M91:S91">
    <cfRule type="cellIs" dxfId="23" priority="12" operator="equal">
      <formula>0</formula>
    </cfRule>
    <cfRule type="cellIs" dxfId="22" priority="13" operator="equal">
      <formula>1</formula>
    </cfRule>
  </conditionalFormatting>
  <conditionalFormatting sqref="T91:W91">
    <cfRule type="cellIs" dxfId="21" priority="10" operator="equal">
      <formula>0</formula>
    </cfRule>
    <cfRule type="cellIs" dxfId="20" priority="11" operator="equal">
      <formula>1</formula>
    </cfRule>
  </conditionalFormatting>
  <conditionalFormatting sqref="L102:S102 X103:AN103">
    <cfRule type="cellIs" dxfId="19" priority="8" operator="equal">
      <formula>0</formula>
    </cfRule>
    <cfRule type="cellIs" dxfId="18" priority="9" operator="equal">
      <formula>1</formula>
    </cfRule>
  </conditionalFormatting>
  <conditionalFormatting sqref="L101">
    <cfRule type="cellIs" dxfId="17" priority="6" operator="equal">
      <formula>0</formula>
    </cfRule>
    <cfRule type="cellIs" dxfId="16" priority="7" operator="equal">
      <formula>1</formula>
    </cfRule>
  </conditionalFormatting>
  <conditionalFormatting sqref="M101:S101">
    <cfRule type="cellIs" dxfId="15" priority="4" operator="equal">
      <formula>0</formula>
    </cfRule>
    <cfRule type="cellIs" dxfId="14" priority="5" operator="equal">
      <formula>1</formula>
    </cfRule>
  </conditionalFormatting>
  <conditionalFormatting sqref="T101:W101">
    <cfRule type="cellIs" dxfId="13" priority="2" operator="equal">
      <formula>0</formula>
    </cfRule>
    <cfRule type="cellIs" dxfId="12" priority="3" operator="equal">
      <formula>1</formula>
    </cfRule>
  </conditionalFormatting>
  <conditionalFormatting sqref="C10">
    <cfRule type="cellIs" dxfId="11" priority="1" operator="equal">
      <formula>1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D40"/>
  <sheetViews>
    <sheetView showGridLines="0" zoomScale="80" zoomScaleNormal="80" workbookViewId="0"/>
  </sheetViews>
  <sheetFormatPr defaultColWidth="9.140625" defaultRowHeight="12.75"/>
  <cols>
    <col min="1" max="1" width="9" style="20" customWidth="1"/>
    <col min="2" max="2" width="11.140625" style="20"/>
    <col min="3" max="3" width="30" style="20" customWidth="1"/>
    <col min="4" max="4" width="25.28515625" style="24" customWidth="1"/>
    <col min="5" max="5" width="19.140625" style="24" customWidth="1"/>
    <col min="6" max="6" width="16.42578125" style="24" customWidth="1"/>
    <col min="7" max="7" width="20.85546875" style="24" customWidth="1"/>
    <col min="8" max="8" width="19.140625" style="24" customWidth="1"/>
    <col min="9" max="9" width="19.42578125" style="210" bestFit="1" customWidth="1"/>
    <col min="10" max="10" width="7.42578125" style="123" customWidth="1"/>
    <col min="11" max="111" width="10.7109375" style="20" customWidth="1"/>
    <col min="112" max="16384" width="9.140625" style="20"/>
  </cols>
  <sheetData>
    <row r="1" spans="1:134" s="294" customFormat="1" ht="18">
      <c r="A1" s="294" t="s">
        <v>375</v>
      </c>
      <c r="D1" s="295"/>
      <c r="E1" s="295"/>
      <c r="F1" s="295"/>
      <c r="G1" s="295"/>
      <c r="H1" s="295"/>
      <c r="I1" s="296"/>
    </row>
    <row r="2" spans="1:134" s="299" customFormat="1">
      <c r="A2" s="299" t="s">
        <v>376</v>
      </c>
      <c r="C2" s="300"/>
      <c r="D2" s="301"/>
      <c r="E2" s="301"/>
      <c r="F2" s="301"/>
      <c r="G2" s="301"/>
      <c r="H2" s="301"/>
      <c r="I2" s="302"/>
      <c r="J2" s="300"/>
    </row>
    <row r="3" spans="1:134" ht="13.5" thickBot="1">
      <c r="A3" s="5"/>
      <c r="B3" s="6"/>
      <c r="C3" s="5"/>
      <c r="D3" s="63"/>
      <c r="E3" s="63"/>
      <c r="F3" s="63"/>
      <c r="G3" s="63"/>
      <c r="H3" s="63"/>
      <c r="I3" s="207"/>
      <c r="J3" s="5"/>
    </row>
    <row r="4" spans="1:134" s="5" customFormat="1">
      <c r="C4" s="7" t="s">
        <v>2</v>
      </c>
      <c r="D4" s="159" t="s">
        <v>3</v>
      </c>
      <c r="E4" s="159"/>
      <c r="F4" s="166"/>
      <c r="G4" s="63"/>
      <c r="I4" s="207"/>
      <c r="AW4" s="20"/>
      <c r="AX4" s="20"/>
      <c r="AY4" s="20"/>
    </row>
    <row r="5" spans="1:134" s="5" customFormat="1">
      <c r="C5" s="10"/>
      <c r="D5" s="63" t="s">
        <v>5</v>
      </c>
      <c r="E5" s="63"/>
      <c r="F5" s="167"/>
      <c r="G5" s="63"/>
      <c r="I5" s="207"/>
      <c r="AW5" s="20"/>
      <c r="AX5" s="20"/>
      <c r="AY5" s="20"/>
    </row>
    <row r="6" spans="1:134" s="5" customFormat="1">
      <c r="C6" s="10"/>
      <c r="D6" s="63" t="s">
        <v>6</v>
      </c>
      <c r="E6" s="63"/>
      <c r="F6" s="167"/>
      <c r="G6" s="63"/>
      <c r="I6" s="207"/>
    </row>
    <row r="7" spans="1:134" s="5" customFormat="1">
      <c r="C7" s="12" t="s">
        <v>7</v>
      </c>
      <c r="D7" s="63"/>
      <c r="E7" s="63"/>
      <c r="F7" s="167"/>
      <c r="G7" s="63"/>
      <c r="I7" s="207"/>
      <c r="K7" s="32"/>
      <c r="L7" s="19" t="s">
        <v>12</v>
      </c>
      <c r="M7" s="19" t="s">
        <v>13</v>
      </c>
      <c r="N7" s="19" t="s">
        <v>14</v>
      </c>
      <c r="O7" s="19" t="s">
        <v>15</v>
      </c>
      <c r="P7" s="19" t="s">
        <v>16</v>
      </c>
      <c r="Q7" s="19" t="s">
        <v>17</v>
      </c>
      <c r="R7" s="19" t="s">
        <v>18</v>
      </c>
      <c r="S7" s="19" t="s">
        <v>19</v>
      </c>
      <c r="T7" s="19" t="s">
        <v>20</v>
      </c>
      <c r="U7" s="19" t="s">
        <v>21</v>
      </c>
      <c r="V7" s="19" t="s">
        <v>22</v>
      </c>
      <c r="W7" s="19" t="s">
        <v>23</v>
      </c>
      <c r="X7" s="19" t="s">
        <v>24</v>
      </c>
      <c r="Y7" s="19" t="s">
        <v>25</v>
      </c>
      <c r="Z7" s="19" t="s">
        <v>26</v>
      </c>
      <c r="AA7" s="19" t="s">
        <v>27</v>
      </c>
      <c r="AB7" s="19" t="s">
        <v>28</v>
      </c>
      <c r="AC7" s="19" t="s">
        <v>29</v>
      </c>
      <c r="AD7" s="19" t="s">
        <v>30</v>
      </c>
      <c r="AE7" s="19" t="s">
        <v>31</v>
      </c>
      <c r="AF7" s="19" t="s">
        <v>32</v>
      </c>
      <c r="AG7" s="19" t="s">
        <v>33</v>
      </c>
      <c r="AH7" s="19" t="s">
        <v>34</v>
      </c>
      <c r="AI7" s="19" t="s">
        <v>35</v>
      </c>
      <c r="AJ7" s="19" t="s">
        <v>36</v>
      </c>
      <c r="AK7" s="19" t="s">
        <v>37</v>
      </c>
      <c r="AL7" s="19" t="s">
        <v>38</v>
      </c>
      <c r="AM7" s="19" t="s">
        <v>39</v>
      </c>
      <c r="AN7" s="19" t="s">
        <v>40</v>
      </c>
      <c r="AO7" s="19" t="s">
        <v>41</v>
      </c>
      <c r="AP7" s="19" t="s">
        <v>42</v>
      </c>
      <c r="AQ7" s="19" t="s">
        <v>43</v>
      </c>
      <c r="AR7" s="19" t="s">
        <v>44</v>
      </c>
      <c r="AS7" s="19" t="s">
        <v>45</v>
      </c>
      <c r="AT7" s="19" t="s">
        <v>46</v>
      </c>
      <c r="AU7" s="19" t="s">
        <v>47</v>
      </c>
      <c r="AV7" s="19" t="s">
        <v>48</v>
      </c>
      <c r="AW7" s="19" t="s">
        <v>168</v>
      </c>
      <c r="AX7" s="19" t="s">
        <v>199</v>
      </c>
      <c r="AY7" s="19" t="s">
        <v>316</v>
      </c>
    </row>
    <row r="8" spans="1:134" s="5" customFormat="1" ht="15">
      <c r="C8" s="10">
        <v>1</v>
      </c>
      <c r="D8" s="63" t="s">
        <v>8</v>
      </c>
      <c r="E8" s="63"/>
      <c r="F8" s="167"/>
      <c r="G8" s="63"/>
      <c r="I8" s="207"/>
      <c r="K8" s="18" t="s">
        <v>49</v>
      </c>
      <c r="L8" s="21"/>
      <c r="M8" s="22"/>
      <c r="N8" s="22"/>
      <c r="O8" s="22"/>
      <c r="P8" s="22"/>
      <c r="Q8" s="22"/>
      <c r="R8" s="22"/>
      <c r="S8" s="22"/>
      <c r="T8" s="23">
        <v>1</v>
      </c>
      <c r="U8" s="23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/>
      <c r="AC8" s="20"/>
      <c r="AD8" s="20"/>
      <c r="AE8" s="20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 s="20"/>
      <c r="AX8" s="20"/>
      <c r="AY8" s="20"/>
    </row>
    <row r="9" spans="1:134" s="5" customFormat="1">
      <c r="C9" s="182"/>
      <c r="D9" s="63" t="s">
        <v>9</v>
      </c>
      <c r="E9" s="63"/>
      <c r="F9" s="167"/>
      <c r="G9" s="63"/>
      <c r="I9" s="207"/>
      <c r="K9" s="18" t="s">
        <v>50</v>
      </c>
      <c r="L9" s="23"/>
      <c r="M9" s="23"/>
      <c r="N9" s="23"/>
      <c r="O9" s="23"/>
      <c r="P9" s="23"/>
      <c r="Q9" s="23"/>
      <c r="R9" s="23"/>
      <c r="S9" s="23"/>
      <c r="T9" s="23">
        <v>1</v>
      </c>
      <c r="U9" s="23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</row>
    <row r="10" spans="1:134" s="5" customFormat="1" ht="13.5" thickBot="1">
      <c r="A10" s="20"/>
      <c r="B10" s="20"/>
      <c r="C10" s="150"/>
      <c r="D10" s="160" t="s">
        <v>333</v>
      </c>
      <c r="E10" s="160"/>
      <c r="F10" s="168"/>
      <c r="G10" s="24"/>
      <c r="H10" s="24"/>
      <c r="I10" s="210"/>
      <c r="J10" s="123"/>
      <c r="K10" s="153" t="s">
        <v>51</v>
      </c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>
        <v>1</v>
      </c>
      <c r="AG10" s="155">
        <v>1</v>
      </c>
      <c r="AH10" s="155">
        <v>1</v>
      </c>
      <c r="AI10" s="155">
        <v>1</v>
      </c>
      <c r="AJ10" s="155">
        <v>1</v>
      </c>
      <c r="AK10" s="155">
        <v>1</v>
      </c>
      <c r="AL10" s="155">
        <v>1</v>
      </c>
      <c r="AM10" s="155">
        <v>1</v>
      </c>
      <c r="AN10" s="155">
        <v>1</v>
      </c>
      <c r="AO10" s="155">
        <v>1</v>
      </c>
      <c r="AP10" s="155">
        <v>1</v>
      </c>
      <c r="AQ10" s="155">
        <v>1</v>
      </c>
      <c r="AR10" s="155">
        <v>1</v>
      </c>
      <c r="AS10" s="155">
        <v>1</v>
      </c>
      <c r="AT10" s="155">
        <v>1</v>
      </c>
      <c r="AU10" s="155">
        <v>1</v>
      </c>
      <c r="AV10" s="155">
        <v>1</v>
      </c>
      <c r="AW10" s="155">
        <v>1</v>
      </c>
      <c r="AX10" s="155">
        <v>1</v>
      </c>
      <c r="AY10" s="155">
        <v>1</v>
      </c>
    </row>
    <row r="11" spans="1:134">
      <c r="D11" s="20"/>
      <c r="E11" s="20"/>
      <c r="F11" s="20"/>
      <c r="G11" s="20"/>
      <c r="H11" s="20"/>
      <c r="I11" s="20"/>
      <c r="J11" s="173"/>
    </row>
    <row r="12" spans="1:134" ht="15">
      <c r="A12" s="176" t="s">
        <v>335</v>
      </c>
      <c r="B12" s="176" t="s">
        <v>377</v>
      </c>
      <c r="C12" s="176"/>
      <c r="D12" s="177"/>
      <c r="E12" s="177"/>
      <c r="F12" s="177"/>
      <c r="G12" s="177"/>
      <c r="H12" s="177"/>
      <c r="I12" s="208"/>
      <c r="K12" s="226" t="s">
        <v>334</v>
      </c>
      <c r="L12" s="225" t="s">
        <v>378</v>
      </c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</row>
    <row r="13" spans="1:134">
      <c r="A13" s="18"/>
      <c r="B13" s="18"/>
      <c r="C13" s="157"/>
      <c r="D13" s="33"/>
      <c r="E13" s="33"/>
      <c r="F13" s="33"/>
      <c r="G13" s="33"/>
      <c r="H13" s="33"/>
      <c r="I13" s="209"/>
      <c r="K13" s="18" t="s">
        <v>85</v>
      </c>
      <c r="L13" s="32" t="s">
        <v>363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</row>
    <row r="14" spans="1:134">
      <c r="D14" s="20"/>
      <c r="E14" s="20"/>
      <c r="F14" s="20"/>
      <c r="G14" s="20"/>
      <c r="H14" s="20"/>
      <c r="I14" s="20"/>
      <c r="K14" s="18" t="s">
        <v>323</v>
      </c>
      <c r="L14" s="40" t="s">
        <v>87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</row>
    <row r="15" spans="1:134" ht="13.5" thickBot="1">
      <c r="D15" s="20"/>
      <c r="E15" s="20"/>
      <c r="F15" s="20"/>
      <c r="G15" s="20"/>
      <c r="H15" s="20"/>
      <c r="I15" s="20"/>
      <c r="L15" s="66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</row>
    <row r="16" spans="1:134">
      <c r="C16" s="152"/>
      <c r="D16" s="161" t="s">
        <v>338</v>
      </c>
      <c r="E16" s="161" t="s">
        <v>340</v>
      </c>
      <c r="F16" s="161" t="s">
        <v>339</v>
      </c>
      <c r="G16" s="161" t="s">
        <v>63</v>
      </c>
      <c r="H16" s="201" t="s">
        <v>61</v>
      </c>
      <c r="I16" s="214" t="s">
        <v>354</v>
      </c>
      <c r="L16" s="67" t="s">
        <v>364</v>
      </c>
      <c r="M16" s="67" t="s">
        <v>12</v>
      </c>
      <c r="N16" s="67" t="s">
        <v>13</v>
      </c>
      <c r="O16" s="67" t="s">
        <v>14</v>
      </c>
      <c r="P16" s="67" t="s">
        <v>15</v>
      </c>
      <c r="Q16" s="67" t="s">
        <v>16</v>
      </c>
      <c r="R16" s="67" t="s">
        <v>17</v>
      </c>
      <c r="S16" s="67" t="s">
        <v>18</v>
      </c>
      <c r="T16" s="67" t="s">
        <v>19</v>
      </c>
      <c r="U16" s="67" t="s">
        <v>20</v>
      </c>
      <c r="V16" s="67" t="s">
        <v>21</v>
      </c>
      <c r="W16" s="67" t="s">
        <v>22</v>
      </c>
      <c r="X16" s="67" t="s">
        <v>23</v>
      </c>
      <c r="Y16" s="67" t="s">
        <v>24</v>
      </c>
      <c r="Z16" s="67" t="s">
        <v>25</v>
      </c>
      <c r="AA16" s="67" t="s">
        <v>26</v>
      </c>
      <c r="AB16" s="67" t="s">
        <v>27</v>
      </c>
      <c r="AC16" s="67" t="s">
        <v>28</v>
      </c>
      <c r="AD16" s="67" t="s">
        <v>29</v>
      </c>
      <c r="AE16" s="67" t="s">
        <v>30</v>
      </c>
      <c r="AF16" s="67" t="s">
        <v>31</v>
      </c>
      <c r="AG16" s="67" t="s">
        <v>32</v>
      </c>
      <c r="AH16" s="67" t="s">
        <v>33</v>
      </c>
      <c r="AI16" s="67" t="s">
        <v>34</v>
      </c>
      <c r="AJ16" s="67" t="s">
        <v>35</v>
      </c>
      <c r="AK16" s="67" t="s">
        <v>36</v>
      </c>
      <c r="AL16" s="67" t="s">
        <v>37</v>
      </c>
      <c r="AM16" s="67" t="s">
        <v>38</v>
      </c>
      <c r="AN16" s="67" t="s">
        <v>39</v>
      </c>
      <c r="AO16" s="67" t="s">
        <v>40</v>
      </c>
      <c r="AP16" s="67" t="s">
        <v>41</v>
      </c>
      <c r="AQ16" s="67" t="s">
        <v>42</v>
      </c>
      <c r="AR16" s="67" t="s">
        <v>43</v>
      </c>
      <c r="AS16" s="67" t="s">
        <v>44</v>
      </c>
      <c r="AT16" s="67" t="s">
        <v>45</v>
      </c>
      <c r="AU16" s="67" t="s">
        <v>46</v>
      </c>
      <c r="AV16" s="67" t="s">
        <v>47</v>
      </c>
      <c r="AW16" s="67" t="s">
        <v>48</v>
      </c>
      <c r="AX16" s="67" t="s">
        <v>168</v>
      </c>
      <c r="AY16" s="67" t="s">
        <v>199</v>
      </c>
      <c r="AZ16" s="67" t="s">
        <v>316</v>
      </c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</row>
    <row r="17" spans="1:134" ht="13.5" thickBot="1">
      <c r="C17" s="46" t="s">
        <v>370</v>
      </c>
      <c r="D17" s="163">
        <f>AVERAGEIFS($K19:$AL19,$K$10:$AL$10,1)</f>
        <v>5.3720317694995131E-4</v>
      </c>
      <c r="E17" s="163">
        <f>IFERROR(AVERAGEIFS($K19:$AL19,$K$8:$AL$8,1),"N/A")</f>
        <v>1.271320415860526E-3</v>
      </c>
      <c r="F17" s="163">
        <f>IFERROR(AVERAGEIFS($K19:$AL19,$K$9:$AL$9,1),"N/A")</f>
        <v>1.1156376078955384E-3</v>
      </c>
      <c r="G17" s="170">
        <f>IFERROR(E17/D17,"N/A")</f>
        <v>2.3665541649969968</v>
      </c>
      <c r="H17" s="203">
        <f>IFERROR(F17/D17,"N/A")</f>
        <v>2.0767516942653472</v>
      </c>
      <c r="I17" s="200">
        <v>1.38</v>
      </c>
      <c r="L17" s="69" t="s">
        <v>328</v>
      </c>
      <c r="M17" s="308">
        <f>O24</f>
        <v>0.22712640674905057</v>
      </c>
      <c r="N17" s="308">
        <f>R24</f>
        <v>0.15963535505481383</v>
      </c>
      <c r="O17" s="308">
        <f>U24</f>
        <v>0.26740290567219938</v>
      </c>
      <c r="P17" s="308">
        <f>X24</f>
        <v>0.35754899422465014</v>
      </c>
      <c r="Q17" s="308">
        <f>AA24</f>
        <v>0.22472870018502011</v>
      </c>
      <c r="R17" s="308">
        <f>AD24</f>
        <v>0.19091628509324815</v>
      </c>
      <c r="S17" s="308">
        <f>AG24</f>
        <v>0.37483632262289468</v>
      </c>
      <c r="T17" s="308">
        <f>AJ24</f>
        <v>0.46885999645967286</v>
      </c>
      <c r="U17" s="308">
        <f>AM24</f>
        <v>0.37599175051585698</v>
      </c>
      <c r="V17" s="308">
        <f>AP24</f>
        <v>0.27380479628880505</v>
      </c>
      <c r="W17" s="308">
        <f>AS24</f>
        <v>0.39058036699518084</v>
      </c>
      <c r="X17" s="308">
        <f>AV24</f>
        <v>0.46823820977719866</v>
      </c>
      <c r="Y17" s="308">
        <f>AY24</f>
        <v>0.42069778098252286</v>
      </c>
      <c r="Z17" s="308">
        <f>BB24</f>
        <v>0.25947386898930225</v>
      </c>
      <c r="AA17" s="308">
        <f>BE24</f>
        <v>0.3935222280567226</v>
      </c>
      <c r="AB17" s="308">
        <f>BH24</f>
        <v>0.38204896996101922</v>
      </c>
      <c r="AC17" s="308">
        <f>BK24</f>
        <v>0.25634714717646639</v>
      </c>
      <c r="AD17" s="308">
        <f>BN24</f>
        <v>0.14325035477930217</v>
      </c>
      <c r="AE17" s="308">
        <f>BQ24</f>
        <v>0.18347991844188902</v>
      </c>
      <c r="AF17" s="308">
        <f>BT24</f>
        <v>0.18304774159128062</v>
      </c>
      <c r="AG17" s="308">
        <f>BW24</f>
        <v>0.15548550437585967</v>
      </c>
      <c r="AH17" s="308">
        <f>BZ24</f>
        <v>0.10198040234282837</v>
      </c>
      <c r="AI17" s="308">
        <f>CC24</f>
        <v>0.19142121623189523</v>
      </c>
      <c r="AJ17" s="308">
        <f>CF24</f>
        <v>0.23915143216613993</v>
      </c>
      <c r="AK17" s="308">
        <f>CI24</f>
        <v>0.14205088767811036</v>
      </c>
      <c r="AL17" s="308">
        <f>CL24</f>
        <v>0.11498948720878353</v>
      </c>
      <c r="AM17" s="308">
        <f>CO24</f>
        <v>0.16509880090113638</v>
      </c>
      <c r="AN17" s="308">
        <f>CR24</f>
        <v>0.19640658798765909</v>
      </c>
      <c r="AO17" s="308">
        <f>CU24</f>
        <v>0.10935934536083598</v>
      </c>
      <c r="AP17" s="308">
        <f>CX24</f>
        <v>0.12643025277743114</v>
      </c>
      <c r="AQ17" s="308">
        <f>DA24</f>
        <v>0.16744974391955325</v>
      </c>
      <c r="AR17" s="308">
        <f>DD24</f>
        <v>0.25783273533687096</v>
      </c>
      <c r="AS17" s="308">
        <f>DG24</f>
        <v>0.19583391940999803</v>
      </c>
      <c r="AT17" s="308">
        <f>DJ24</f>
        <v>0.14599719296401398</v>
      </c>
      <c r="AU17" s="308">
        <f>DM24</f>
        <v>0.22620847441019695</v>
      </c>
      <c r="AV17" s="308">
        <f>DP24</f>
        <v>0.25013099157557345</v>
      </c>
      <c r="AW17" s="308">
        <f>DS24</f>
        <v>0.1953788899983481</v>
      </c>
      <c r="AX17" s="308">
        <f>DV24</f>
        <v>0.1169543922759</v>
      </c>
      <c r="AY17" s="308">
        <f>DY24</f>
        <v>7.0527151759420439E-2</v>
      </c>
      <c r="AZ17" s="308">
        <f>EB24</f>
        <v>0</v>
      </c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</row>
    <row r="18" spans="1:134">
      <c r="L18" s="69" t="s">
        <v>329</v>
      </c>
      <c r="M18" s="309">
        <f t="shared" ref="M18:AZ18" si="0">M17/3</f>
        <v>7.5708802249683529E-2</v>
      </c>
      <c r="N18" s="309">
        <f t="shared" si="0"/>
        <v>5.3211785018271278E-2</v>
      </c>
      <c r="O18" s="309">
        <f t="shared" si="0"/>
        <v>8.9134301890733125E-2</v>
      </c>
      <c r="P18" s="309">
        <f t="shared" si="0"/>
        <v>0.11918299807488338</v>
      </c>
      <c r="Q18" s="309">
        <f t="shared" si="0"/>
        <v>7.4909566728340038E-2</v>
      </c>
      <c r="R18" s="309">
        <f t="shared" si="0"/>
        <v>6.3638761697749388E-2</v>
      </c>
      <c r="S18" s="309">
        <f t="shared" si="0"/>
        <v>0.12494544087429822</v>
      </c>
      <c r="T18" s="309">
        <f t="shared" si="0"/>
        <v>0.15628666548655762</v>
      </c>
      <c r="U18" s="309">
        <f t="shared" si="0"/>
        <v>0.12533058350528567</v>
      </c>
      <c r="V18" s="309">
        <f t="shared" si="0"/>
        <v>9.1268265429601689E-2</v>
      </c>
      <c r="W18" s="309">
        <f t="shared" si="0"/>
        <v>0.13019345566506027</v>
      </c>
      <c r="X18" s="309">
        <f t="shared" si="0"/>
        <v>0.15607940325906622</v>
      </c>
      <c r="Y18" s="309">
        <f t="shared" si="0"/>
        <v>0.14023259366084095</v>
      </c>
      <c r="Z18" s="309">
        <f t="shared" si="0"/>
        <v>8.6491289663100754E-2</v>
      </c>
      <c r="AA18" s="309">
        <f t="shared" si="0"/>
        <v>0.13117407601890754</v>
      </c>
      <c r="AB18" s="309">
        <f t="shared" si="0"/>
        <v>0.12734965665367307</v>
      </c>
      <c r="AC18" s="309">
        <f t="shared" si="0"/>
        <v>8.5449049058822127E-2</v>
      </c>
      <c r="AD18" s="309">
        <f t="shared" si="0"/>
        <v>4.7750118259767389E-2</v>
      </c>
      <c r="AE18" s="309">
        <f t="shared" si="0"/>
        <v>6.1159972813963008E-2</v>
      </c>
      <c r="AF18" s="309">
        <f t="shared" si="0"/>
        <v>6.1015913863760207E-2</v>
      </c>
      <c r="AG18" s="309">
        <f t="shared" si="0"/>
        <v>5.1828501458619891E-2</v>
      </c>
      <c r="AH18" s="309">
        <f t="shared" si="0"/>
        <v>3.3993467447609456E-2</v>
      </c>
      <c r="AI18" s="309">
        <f t="shared" si="0"/>
        <v>6.380707207729841E-2</v>
      </c>
      <c r="AJ18" s="309">
        <f t="shared" si="0"/>
        <v>7.9717144055379982E-2</v>
      </c>
      <c r="AK18" s="309">
        <f t="shared" si="0"/>
        <v>4.7350295892703453E-2</v>
      </c>
      <c r="AL18" s="309">
        <f t="shared" si="0"/>
        <v>3.8329829069594513E-2</v>
      </c>
      <c r="AM18" s="309">
        <f t="shared" si="0"/>
        <v>5.5032933633712124E-2</v>
      </c>
      <c r="AN18" s="309">
        <f t="shared" si="0"/>
        <v>6.5468862662553029E-2</v>
      </c>
      <c r="AO18" s="309">
        <f t="shared" si="0"/>
        <v>3.6453115120278663E-2</v>
      </c>
      <c r="AP18" s="309">
        <f t="shared" si="0"/>
        <v>4.2143417592477049E-2</v>
      </c>
      <c r="AQ18" s="309">
        <f t="shared" si="0"/>
        <v>5.5816581306517753E-2</v>
      </c>
      <c r="AR18" s="309">
        <f t="shared" si="0"/>
        <v>8.5944245112290318E-2</v>
      </c>
      <c r="AS18" s="309">
        <f t="shared" si="0"/>
        <v>6.5277973136666015E-2</v>
      </c>
      <c r="AT18" s="309">
        <f t="shared" si="0"/>
        <v>4.8665730988004662E-2</v>
      </c>
      <c r="AU18" s="309">
        <f t="shared" si="0"/>
        <v>7.540282480339898E-2</v>
      </c>
      <c r="AV18" s="309">
        <f t="shared" si="0"/>
        <v>8.3376997191857816E-2</v>
      </c>
      <c r="AW18" s="309">
        <f t="shared" si="0"/>
        <v>6.5126296666116038E-2</v>
      </c>
      <c r="AX18" s="309">
        <f t="shared" si="0"/>
        <v>3.8984797425299998E-2</v>
      </c>
      <c r="AY18" s="309">
        <f t="shared" si="0"/>
        <v>2.3509050586473481E-2</v>
      </c>
      <c r="AZ18" s="309">
        <f t="shared" si="0"/>
        <v>0</v>
      </c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</row>
    <row r="19" spans="1:134">
      <c r="L19" s="69" t="s">
        <v>90</v>
      </c>
      <c r="M19" s="310">
        <f t="shared" ref="M19:AZ19" si="1">M18/100</f>
        <v>7.5708802249683529E-4</v>
      </c>
      <c r="N19" s="310">
        <f t="shared" si="1"/>
        <v>5.3211785018271278E-4</v>
      </c>
      <c r="O19" s="310">
        <f t="shared" si="1"/>
        <v>8.9134301890733127E-4</v>
      </c>
      <c r="P19" s="310">
        <f t="shared" si="1"/>
        <v>1.1918299807488339E-3</v>
      </c>
      <c r="Q19" s="310">
        <f t="shared" si="1"/>
        <v>7.4909566728340038E-4</v>
      </c>
      <c r="R19" s="310">
        <f t="shared" si="1"/>
        <v>6.3638761697749392E-4</v>
      </c>
      <c r="S19" s="310">
        <f t="shared" si="1"/>
        <v>1.2494544087429823E-3</v>
      </c>
      <c r="T19" s="310">
        <f t="shared" si="1"/>
        <v>1.5628666548655763E-3</v>
      </c>
      <c r="U19" s="310">
        <f t="shared" si="1"/>
        <v>1.2533058350528566E-3</v>
      </c>
      <c r="V19" s="310">
        <f t="shared" si="1"/>
        <v>9.1268265429601684E-4</v>
      </c>
      <c r="W19" s="310">
        <f t="shared" si="1"/>
        <v>1.3019345566506026E-3</v>
      </c>
      <c r="X19" s="310">
        <f t="shared" si="1"/>
        <v>1.5607940325906623E-3</v>
      </c>
      <c r="Y19" s="310">
        <f t="shared" si="1"/>
        <v>1.4023259366084096E-3</v>
      </c>
      <c r="Z19" s="310">
        <f t="shared" si="1"/>
        <v>8.6491289663100752E-4</v>
      </c>
      <c r="AA19" s="310">
        <f t="shared" si="1"/>
        <v>1.3117407601890754E-3</v>
      </c>
      <c r="AB19" s="310">
        <f t="shared" si="1"/>
        <v>1.2734965665367306E-3</v>
      </c>
      <c r="AC19" s="310">
        <f t="shared" si="1"/>
        <v>8.5449049058822126E-4</v>
      </c>
      <c r="AD19" s="310">
        <f t="shared" si="1"/>
        <v>4.7750118259767387E-4</v>
      </c>
      <c r="AE19" s="310">
        <f t="shared" si="1"/>
        <v>6.1159972813963008E-4</v>
      </c>
      <c r="AF19" s="310">
        <f t="shared" si="1"/>
        <v>6.1015913863760203E-4</v>
      </c>
      <c r="AG19" s="310">
        <f t="shared" si="1"/>
        <v>5.1828501458619895E-4</v>
      </c>
      <c r="AH19" s="310">
        <f t="shared" si="1"/>
        <v>3.3993467447609457E-4</v>
      </c>
      <c r="AI19" s="310">
        <f t="shared" si="1"/>
        <v>6.3807072077298407E-4</v>
      </c>
      <c r="AJ19" s="310">
        <f t="shared" si="1"/>
        <v>7.9717144055379977E-4</v>
      </c>
      <c r="AK19" s="310">
        <f t="shared" si="1"/>
        <v>4.7350295892703456E-4</v>
      </c>
      <c r="AL19" s="310">
        <f t="shared" si="1"/>
        <v>3.8329829069594514E-4</v>
      </c>
      <c r="AM19" s="310">
        <f t="shared" si="1"/>
        <v>5.5032933633712125E-4</v>
      </c>
      <c r="AN19" s="310">
        <f t="shared" si="1"/>
        <v>6.5468862662553028E-4</v>
      </c>
      <c r="AO19" s="310">
        <f t="shared" si="1"/>
        <v>3.6453115120278664E-4</v>
      </c>
      <c r="AP19" s="310">
        <f t="shared" si="1"/>
        <v>4.2143417592477051E-4</v>
      </c>
      <c r="AQ19" s="310">
        <f t="shared" si="1"/>
        <v>5.5816581306517747E-4</v>
      </c>
      <c r="AR19" s="310">
        <f t="shared" si="1"/>
        <v>8.5944245112290322E-4</v>
      </c>
      <c r="AS19" s="310">
        <f t="shared" si="1"/>
        <v>6.5277973136666019E-4</v>
      </c>
      <c r="AT19" s="310">
        <f t="shared" si="1"/>
        <v>4.8665730988004663E-4</v>
      </c>
      <c r="AU19" s="310">
        <f t="shared" si="1"/>
        <v>7.5402824803398984E-4</v>
      </c>
      <c r="AV19" s="310">
        <f t="shared" si="1"/>
        <v>8.3376997191857811E-4</v>
      </c>
      <c r="AW19" s="310">
        <f t="shared" si="1"/>
        <v>6.5126296666116041E-4</v>
      </c>
      <c r="AX19" s="310">
        <f t="shared" si="1"/>
        <v>3.8984797425299997E-4</v>
      </c>
      <c r="AY19" s="310">
        <f t="shared" si="1"/>
        <v>2.3509050586473481E-4</v>
      </c>
      <c r="AZ19" s="310">
        <f t="shared" si="1"/>
        <v>0</v>
      </c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</row>
    <row r="20" spans="1:134">
      <c r="K20" s="123"/>
      <c r="L20" s="142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23"/>
      <c r="DU20" s="123"/>
      <c r="DV20" s="123"/>
      <c r="DW20" s="123"/>
      <c r="DX20" s="123"/>
      <c r="DY20" s="123"/>
      <c r="DZ20" s="123"/>
      <c r="EA20" s="123"/>
      <c r="EB20" s="123"/>
      <c r="EC20" s="123"/>
      <c r="ED20" s="123"/>
    </row>
    <row r="21" spans="1:134" ht="15">
      <c r="K21" s="145"/>
      <c r="L21" s="140"/>
      <c r="M21" s="141"/>
      <c r="N21" s="141"/>
      <c r="O21" s="141" t="s">
        <v>73</v>
      </c>
      <c r="P21" s="141"/>
      <c r="Q21" s="141"/>
      <c r="R21" s="141" t="s">
        <v>73</v>
      </c>
      <c r="S21" s="141"/>
      <c r="T21" s="141"/>
      <c r="U21" s="141" t="s">
        <v>73</v>
      </c>
      <c r="V21" s="141"/>
      <c r="W21" s="141"/>
      <c r="X21" s="141" t="s">
        <v>73</v>
      </c>
      <c r="Y21" s="141"/>
      <c r="Z21" s="141"/>
      <c r="AA21" s="141" t="s">
        <v>73</v>
      </c>
      <c r="AB21" s="141"/>
      <c r="AC21" s="141"/>
      <c r="AD21" s="141" t="s">
        <v>73</v>
      </c>
      <c r="AE21" s="141"/>
      <c r="AF21" s="141"/>
      <c r="AG21" s="141" t="s">
        <v>73</v>
      </c>
      <c r="AH21" s="141"/>
      <c r="AI21" s="141"/>
      <c r="AJ21" s="141" t="s">
        <v>73</v>
      </c>
      <c r="AK21" s="141"/>
      <c r="AL21" s="141"/>
      <c r="AM21" s="141" t="s">
        <v>73</v>
      </c>
      <c r="AN21" s="141"/>
      <c r="AO21" s="141"/>
      <c r="AP21" s="141" t="s">
        <v>73</v>
      </c>
      <c r="AQ21" s="141"/>
      <c r="AR21" s="141"/>
      <c r="AS21" s="141" t="s">
        <v>73</v>
      </c>
      <c r="AT21" s="141"/>
      <c r="AU21" s="141"/>
      <c r="AV21" s="141" t="s">
        <v>73</v>
      </c>
      <c r="AW21" s="141"/>
      <c r="AX21" s="141"/>
      <c r="AY21" s="141" t="s">
        <v>73</v>
      </c>
      <c r="AZ21" s="141"/>
      <c r="BA21" s="141"/>
      <c r="BB21" s="141" t="s">
        <v>73</v>
      </c>
      <c r="BC21" s="141"/>
      <c r="BD21" s="141"/>
      <c r="BE21" s="141" t="s">
        <v>73</v>
      </c>
      <c r="BF21" s="141"/>
      <c r="BG21" s="141"/>
      <c r="BH21" s="141" t="s">
        <v>73</v>
      </c>
      <c r="BI21" s="141"/>
      <c r="BJ21" s="141"/>
      <c r="BK21" s="141" t="s">
        <v>73</v>
      </c>
      <c r="BL21" s="141"/>
      <c r="BM21" s="141"/>
      <c r="BN21" s="141" t="s">
        <v>73</v>
      </c>
      <c r="BO21" s="141"/>
      <c r="BP21" s="141"/>
      <c r="BQ21" s="141" t="s">
        <v>73</v>
      </c>
      <c r="BR21" s="141"/>
      <c r="BS21" s="141"/>
      <c r="BT21" s="141" t="s">
        <v>73</v>
      </c>
      <c r="BU21" s="141"/>
      <c r="BV21" s="141"/>
      <c r="BW21" s="141" t="s">
        <v>73</v>
      </c>
      <c r="BX21" s="141"/>
      <c r="BY21" s="141"/>
      <c r="BZ21" s="141" t="s">
        <v>73</v>
      </c>
      <c r="CA21" s="141"/>
      <c r="CB21" s="141"/>
      <c r="CC21" s="141" t="s">
        <v>73</v>
      </c>
      <c r="CD21" s="141"/>
      <c r="CE21" s="141"/>
      <c r="CF21" s="141" t="s">
        <v>73</v>
      </c>
      <c r="CG21" s="141"/>
      <c r="CH21" s="141"/>
      <c r="CI21" s="141" t="s">
        <v>73</v>
      </c>
      <c r="CJ21" s="141"/>
      <c r="CK21" s="141"/>
      <c r="CL21" s="141" t="s">
        <v>73</v>
      </c>
      <c r="CM21" s="141"/>
      <c r="CN21" s="141"/>
      <c r="CO21" s="141" t="s">
        <v>73</v>
      </c>
      <c r="CP21" s="141"/>
      <c r="CQ21" s="141"/>
      <c r="CR21" s="141" t="s">
        <v>73</v>
      </c>
      <c r="CS21" s="141"/>
      <c r="CT21" s="141"/>
      <c r="CU21" s="141" t="s">
        <v>73</v>
      </c>
      <c r="CV21" s="141"/>
      <c r="CW21" s="141"/>
      <c r="CX21" s="141" t="s">
        <v>73</v>
      </c>
      <c r="CY21" s="141"/>
      <c r="CZ21" s="141"/>
      <c r="DA21" s="141" t="s">
        <v>73</v>
      </c>
      <c r="DB21" s="141"/>
      <c r="DC21" s="141"/>
      <c r="DD21" s="141" t="s">
        <v>73</v>
      </c>
      <c r="DE21" s="141"/>
      <c r="DF21" s="141"/>
      <c r="DG21" s="141" t="s">
        <v>73</v>
      </c>
      <c r="DH21" s="141"/>
      <c r="DI21" s="141"/>
      <c r="DJ21" s="141" t="s">
        <v>73</v>
      </c>
      <c r="DK21" s="141"/>
      <c r="DL21" s="141"/>
      <c r="DM21" s="141" t="s">
        <v>73</v>
      </c>
      <c r="DN21" s="141"/>
      <c r="DO21" s="141"/>
      <c r="DP21" s="141" t="s">
        <v>73</v>
      </c>
      <c r="DQ21" s="141"/>
      <c r="DR21" s="141"/>
      <c r="DS21" s="141" t="s">
        <v>73</v>
      </c>
      <c r="DT21" s="139"/>
      <c r="DU21" s="139"/>
      <c r="DV21" s="139"/>
      <c r="DW21" s="139"/>
      <c r="DX21" s="139"/>
      <c r="DY21" s="139"/>
      <c r="DZ21" s="139"/>
      <c r="EA21" s="139"/>
      <c r="EB21" s="139"/>
      <c r="EC21" s="139"/>
      <c r="ED21" s="139"/>
    </row>
    <row r="22" spans="1:134" ht="15">
      <c r="K22" s="65"/>
      <c r="L22" s="134" t="s">
        <v>86</v>
      </c>
      <c r="M22" s="146">
        <v>38748</v>
      </c>
      <c r="N22" s="146">
        <v>38776</v>
      </c>
      <c r="O22" s="146">
        <v>38807</v>
      </c>
      <c r="P22" s="146">
        <v>38837</v>
      </c>
      <c r="Q22" s="146">
        <v>38868</v>
      </c>
      <c r="R22" s="146">
        <v>38898</v>
      </c>
      <c r="S22" s="146">
        <v>38929</v>
      </c>
      <c r="T22" s="146">
        <v>38960</v>
      </c>
      <c r="U22" s="146">
        <v>38990</v>
      </c>
      <c r="V22" s="146">
        <v>39021</v>
      </c>
      <c r="W22" s="146">
        <v>39051</v>
      </c>
      <c r="X22" s="146">
        <v>39082</v>
      </c>
      <c r="Y22" s="146">
        <v>39113</v>
      </c>
      <c r="Z22" s="146">
        <v>39141</v>
      </c>
      <c r="AA22" s="146">
        <v>39172</v>
      </c>
      <c r="AB22" s="146">
        <v>39202</v>
      </c>
      <c r="AC22" s="146">
        <v>39233</v>
      </c>
      <c r="AD22" s="146">
        <v>39263</v>
      </c>
      <c r="AE22" s="146">
        <v>39294</v>
      </c>
      <c r="AF22" s="146">
        <v>39325</v>
      </c>
      <c r="AG22" s="146">
        <v>39326</v>
      </c>
      <c r="AH22" s="146">
        <v>39356</v>
      </c>
      <c r="AI22" s="146">
        <v>39387</v>
      </c>
      <c r="AJ22" s="146">
        <v>39417</v>
      </c>
      <c r="AK22" s="146">
        <v>39448</v>
      </c>
      <c r="AL22" s="146">
        <v>39479</v>
      </c>
      <c r="AM22" s="146">
        <v>39508</v>
      </c>
      <c r="AN22" s="146">
        <v>39539</v>
      </c>
      <c r="AO22" s="146">
        <v>39569</v>
      </c>
      <c r="AP22" s="146">
        <v>39600</v>
      </c>
      <c r="AQ22" s="146">
        <v>39630</v>
      </c>
      <c r="AR22" s="146">
        <v>39661</v>
      </c>
      <c r="AS22" s="146">
        <v>39692</v>
      </c>
      <c r="AT22" s="146">
        <v>39722</v>
      </c>
      <c r="AU22" s="146">
        <v>39753</v>
      </c>
      <c r="AV22" s="146">
        <v>39783</v>
      </c>
      <c r="AW22" s="146">
        <v>39814</v>
      </c>
      <c r="AX22" s="146">
        <v>39845</v>
      </c>
      <c r="AY22" s="146">
        <v>39873</v>
      </c>
      <c r="AZ22" s="146">
        <v>39904</v>
      </c>
      <c r="BA22" s="146">
        <v>39934</v>
      </c>
      <c r="BB22" s="146">
        <v>39965</v>
      </c>
      <c r="BC22" s="146">
        <v>39995</v>
      </c>
      <c r="BD22" s="146">
        <v>40026</v>
      </c>
      <c r="BE22" s="146">
        <v>40057</v>
      </c>
      <c r="BF22" s="146">
        <v>40087</v>
      </c>
      <c r="BG22" s="146">
        <v>40118</v>
      </c>
      <c r="BH22" s="146">
        <v>40148</v>
      </c>
      <c r="BI22" s="146">
        <v>40179</v>
      </c>
      <c r="BJ22" s="146">
        <v>40210</v>
      </c>
      <c r="BK22" s="146">
        <v>40238</v>
      </c>
      <c r="BL22" s="146">
        <v>40269</v>
      </c>
      <c r="BM22" s="146">
        <v>40299</v>
      </c>
      <c r="BN22" s="146">
        <v>40330</v>
      </c>
      <c r="BO22" s="146">
        <v>40360</v>
      </c>
      <c r="BP22" s="146">
        <v>40391</v>
      </c>
      <c r="BQ22" s="146">
        <v>40422</v>
      </c>
      <c r="BR22" s="146">
        <v>40452</v>
      </c>
      <c r="BS22" s="146">
        <v>40483</v>
      </c>
      <c r="BT22" s="146">
        <v>40513</v>
      </c>
      <c r="BU22" s="146">
        <v>40544</v>
      </c>
      <c r="BV22" s="146">
        <v>40575</v>
      </c>
      <c r="BW22" s="146">
        <v>40603</v>
      </c>
      <c r="BX22" s="146">
        <v>40634</v>
      </c>
      <c r="BY22" s="146">
        <v>40664</v>
      </c>
      <c r="BZ22" s="146">
        <v>40695</v>
      </c>
      <c r="CA22" s="146">
        <v>40725</v>
      </c>
      <c r="CB22" s="146">
        <v>40756</v>
      </c>
      <c r="CC22" s="146">
        <v>40787</v>
      </c>
      <c r="CD22" s="146">
        <v>40817</v>
      </c>
      <c r="CE22" s="146">
        <v>40848</v>
      </c>
      <c r="CF22" s="146">
        <v>40878</v>
      </c>
      <c r="CG22" s="146">
        <v>40909</v>
      </c>
      <c r="CH22" s="146">
        <v>40940</v>
      </c>
      <c r="CI22" s="146">
        <v>40969</v>
      </c>
      <c r="CJ22" s="146">
        <v>41000</v>
      </c>
      <c r="CK22" s="146">
        <v>41030</v>
      </c>
      <c r="CL22" s="146">
        <v>41061</v>
      </c>
      <c r="CM22" s="146">
        <v>41091</v>
      </c>
      <c r="CN22" s="146">
        <v>41122</v>
      </c>
      <c r="CO22" s="146">
        <v>41153</v>
      </c>
      <c r="CP22" s="146">
        <v>41183</v>
      </c>
      <c r="CQ22" s="146">
        <v>41214</v>
      </c>
      <c r="CR22" s="146">
        <v>41244</v>
      </c>
      <c r="CS22" s="146">
        <v>41275</v>
      </c>
      <c r="CT22" s="146">
        <v>41306</v>
      </c>
      <c r="CU22" s="146">
        <v>41334</v>
      </c>
      <c r="CV22" s="146">
        <v>41365</v>
      </c>
      <c r="CW22" s="146">
        <v>41395</v>
      </c>
      <c r="CX22" s="146">
        <v>41426</v>
      </c>
      <c r="CY22" s="146">
        <v>41456</v>
      </c>
      <c r="CZ22" s="146">
        <v>41487</v>
      </c>
      <c r="DA22" s="146">
        <v>41518</v>
      </c>
      <c r="DB22" s="146">
        <v>41548</v>
      </c>
      <c r="DC22" s="146">
        <v>41579</v>
      </c>
      <c r="DD22" s="146">
        <v>41609</v>
      </c>
      <c r="DE22" s="146">
        <v>41640</v>
      </c>
      <c r="DF22" s="146">
        <v>41671</v>
      </c>
      <c r="DG22" s="146">
        <v>41699</v>
      </c>
      <c r="DH22" s="146">
        <v>41730</v>
      </c>
      <c r="DI22" s="146">
        <v>41760</v>
      </c>
      <c r="DJ22" s="146">
        <v>41791</v>
      </c>
      <c r="DK22" s="146">
        <v>41821</v>
      </c>
      <c r="DL22" s="146">
        <v>41852</v>
      </c>
      <c r="DM22" s="146">
        <v>41883</v>
      </c>
      <c r="DN22" s="146">
        <v>41913</v>
      </c>
      <c r="DO22" s="146">
        <v>41944</v>
      </c>
      <c r="DP22" s="146">
        <v>41974</v>
      </c>
      <c r="DQ22" s="146">
        <v>42005</v>
      </c>
      <c r="DR22" s="146">
        <v>42036</v>
      </c>
      <c r="DS22" s="146">
        <v>42064</v>
      </c>
      <c r="DT22" s="146">
        <v>42095</v>
      </c>
      <c r="DU22" s="146">
        <v>42125</v>
      </c>
      <c r="DV22" s="146">
        <v>42156</v>
      </c>
      <c r="DW22" s="146">
        <v>42186</v>
      </c>
      <c r="DX22" s="146">
        <v>42217</v>
      </c>
      <c r="DY22" s="146">
        <v>42248</v>
      </c>
      <c r="DZ22" s="146">
        <v>42278</v>
      </c>
      <c r="EA22" s="146">
        <v>42309</v>
      </c>
      <c r="EB22" s="146">
        <v>42339</v>
      </c>
      <c r="EC22" s="146">
        <v>42370</v>
      </c>
      <c r="ED22" s="146">
        <v>42401</v>
      </c>
    </row>
    <row r="23" spans="1:134">
      <c r="K23" s="68"/>
      <c r="L23" s="69" t="s">
        <v>347</v>
      </c>
      <c r="M23" s="224">
        <v>8.8613389089639311E-2</v>
      </c>
      <c r="N23" s="224">
        <v>7.8528170624435678E-2</v>
      </c>
      <c r="O23" s="224">
        <v>5.9984847034975593E-2</v>
      </c>
      <c r="P23" s="224">
        <v>5.0310903994388964E-2</v>
      </c>
      <c r="Q23" s="224">
        <v>4.7726130818889281E-2</v>
      </c>
      <c r="R23" s="224">
        <v>6.1598320241535574E-2</v>
      </c>
      <c r="S23" s="224">
        <v>8.2078775271596932E-2</v>
      </c>
      <c r="T23" s="224">
        <v>9.2238113404801134E-2</v>
      </c>
      <c r="U23" s="224">
        <v>9.3086016995801352E-2</v>
      </c>
      <c r="V23" s="224">
        <v>0.1063270312857947</v>
      </c>
      <c r="W23" s="224">
        <v>0.11474964143578369</v>
      </c>
      <c r="X23" s="224">
        <v>0.13647232150307173</v>
      </c>
      <c r="Y23" s="224">
        <v>8.6178505260579408E-2</v>
      </c>
      <c r="Z23" s="224">
        <v>7.507710180248589E-2</v>
      </c>
      <c r="AA23" s="224">
        <v>6.3473093121954802E-2</v>
      </c>
      <c r="AB23" s="224">
        <v>5.9793273303985851E-2</v>
      </c>
      <c r="AC23" s="224">
        <v>5.7409105556204813E-2</v>
      </c>
      <c r="AD23" s="224">
        <v>7.3713906233057472E-2</v>
      </c>
      <c r="AE23" s="224">
        <v>0.11017863567321422</v>
      </c>
      <c r="AF23" s="224">
        <v>0.11946062314786042</v>
      </c>
      <c r="AG23" s="224">
        <v>0.14519706380182001</v>
      </c>
      <c r="AH23" s="224">
        <v>0.14926037669047382</v>
      </c>
      <c r="AI23" s="224">
        <v>0.16234065231303896</v>
      </c>
      <c r="AJ23" s="224">
        <v>0.15725896745616008</v>
      </c>
      <c r="AK23" s="224">
        <v>0.15826884679189088</v>
      </c>
      <c r="AL23" s="224">
        <v>0.11777366186189234</v>
      </c>
      <c r="AM23" s="224">
        <v>9.9949241862073768E-2</v>
      </c>
      <c r="AN23" s="224">
        <v>7.7466839092115214E-2</v>
      </c>
      <c r="AO23" s="224">
        <v>8.231829038889088E-2</v>
      </c>
      <c r="AP23" s="224">
        <v>0.11401966680779894</v>
      </c>
      <c r="AQ23" s="224">
        <v>0.13270340925588273</v>
      </c>
      <c r="AR23" s="224">
        <v>0.13158348816399579</v>
      </c>
      <c r="AS23" s="224">
        <v>0.12629346957530227</v>
      </c>
      <c r="AT23" s="224">
        <v>0.14447004977593272</v>
      </c>
      <c r="AU23" s="224">
        <v>0.15910771267968371</v>
      </c>
      <c r="AV23" s="224">
        <v>0.16466044732158225</v>
      </c>
      <c r="AW23" s="224">
        <v>0.17076669440380618</v>
      </c>
      <c r="AX23" s="224">
        <v>0.13455510764581805</v>
      </c>
      <c r="AY23" s="224">
        <v>0.11537597893289861</v>
      </c>
      <c r="AZ23" s="224">
        <v>7.8473031302947707E-2</v>
      </c>
      <c r="BA23" s="224">
        <v>8.1744520789567482E-2</v>
      </c>
      <c r="BB23" s="224">
        <v>9.9256316896787017E-2</v>
      </c>
      <c r="BC23" s="224">
        <v>0.11642732045080585</v>
      </c>
      <c r="BD23" s="224">
        <v>0.1339692726011236</v>
      </c>
      <c r="BE23" s="224">
        <v>0.14312563500479314</v>
      </c>
      <c r="BF23" s="224">
        <v>0.13648175405822952</v>
      </c>
      <c r="BG23" s="224">
        <v>0.12370320987002581</v>
      </c>
      <c r="BH23" s="224">
        <v>0.1218640060327639</v>
      </c>
      <c r="BI23" s="224">
        <v>0.11440043479372362</v>
      </c>
      <c r="BJ23" s="224">
        <v>8.2682247087705787E-2</v>
      </c>
      <c r="BK23" s="224">
        <v>5.9264465295036976E-2</v>
      </c>
      <c r="BL23" s="224">
        <v>4.4344188987580357E-2</v>
      </c>
      <c r="BM23" s="224">
        <v>4.6172582206661816E-2</v>
      </c>
      <c r="BN23" s="224">
        <v>5.2733583585060008E-2</v>
      </c>
      <c r="BO23" s="224">
        <v>5.3381015526426726E-2</v>
      </c>
      <c r="BP23" s="224">
        <v>5.4992480431293775E-2</v>
      </c>
      <c r="BQ23" s="224">
        <v>7.5106422484168517E-2</v>
      </c>
      <c r="BR23" s="224">
        <v>6.2917262937254401E-2</v>
      </c>
      <c r="BS23" s="224">
        <v>5.9696084477145125E-2</v>
      </c>
      <c r="BT23" s="224">
        <v>6.0434394176881082E-2</v>
      </c>
      <c r="BU23" s="224">
        <v>5.9909408075474228E-2</v>
      </c>
      <c r="BV23" s="224">
        <v>5.2123670560260606E-2</v>
      </c>
      <c r="BW23" s="224">
        <v>4.3452425740124846E-2</v>
      </c>
      <c r="BX23" s="224">
        <v>3.5198858723458737E-2</v>
      </c>
      <c r="BY23" s="224">
        <v>3.7414368306258397E-2</v>
      </c>
      <c r="BZ23" s="224">
        <v>2.9367175313111234E-2</v>
      </c>
      <c r="CA23" s="224">
        <v>5.8310884253997122E-2</v>
      </c>
      <c r="CB23" s="224">
        <v>6.463462583687711E-2</v>
      </c>
      <c r="CC23" s="224">
        <v>6.8475706141020998E-2</v>
      </c>
      <c r="CD23" s="224">
        <v>7.2190638423989442E-2</v>
      </c>
      <c r="CE23" s="224">
        <v>6.6176660830593842E-2</v>
      </c>
      <c r="CF23" s="224">
        <v>0.10078413291155662</v>
      </c>
      <c r="CG23" s="224">
        <v>6.1237475041345815E-2</v>
      </c>
      <c r="CH23" s="224">
        <v>4.609940792197089E-2</v>
      </c>
      <c r="CI23" s="224">
        <v>3.4714004714793661E-2</v>
      </c>
      <c r="CJ23" s="224">
        <v>3.6619824290323691E-2</v>
      </c>
      <c r="CK23" s="224">
        <v>3.3873481211941843E-2</v>
      </c>
      <c r="CL23" s="224">
        <v>4.4496181706517993E-2</v>
      </c>
      <c r="CM23" s="224">
        <v>5.2111337635542695E-2</v>
      </c>
      <c r="CN23" s="224">
        <v>5.4781513515468415E-2</v>
      </c>
      <c r="CO23" s="224">
        <v>5.8205949750125267E-2</v>
      </c>
      <c r="CP23" s="224">
        <v>6.2994293507538934E-2</v>
      </c>
      <c r="CQ23" s="224">
        <v>6.5236418489192066E-2</v>
      </c>
      <c r="CR23" s="224">
        <v>6.81758759909281E-2</v>
      </c>
      <c r="CS23" s="224">
        <v>1.2999220867127782E-2</v>
      </c>
      <c r="CT23" s="224">
        <v>5.4638969796010357E-2</v>
      </c>
      <c r="CU23" s="224">
        <v>4.172115469769784E-2</v>
      </c>
      <c r="CV23" s="224">
        <v>3.9311969628516526E-2</v>
      </c>
      <c r="CW23" s="224">
        <v>3.7686278328746575E-2</v>
      </c>
      <c r="CX23" s="224">
        <v>4.9432004820168053E-2</v>
      </c>
      <c r="CY23" s="224">
        <v>5.2004779856478625E-2</v>
      </c>
      <c r="CZ23" s="224">
        <v>4.2926751469119076E-2</v>
      </c>
      <c r="DA23" s="224">
        <v>7.251821259395555E-2</v>
      </c>
      <c r="DB23" s="224">
        <v>8.3635782766738664E-2</v>
      </c>
      <c r="DC23" s="224">
        <v>8.6377019331407873E-2</v>
      </c>
      <c r="DD23" s="224">
        <v>8.7819933238724404E-2</v>
      </c>
      <c r="DE23" s="224">
        <v>8.2231485945527288E-2</v>
      </c>
      <c r="DF23" s="224">
        <v>6.5287503632875846E-2</v>
      </c>
      <c r="DG23" s="224">
        <v>4.8314929831594883E-2</v>
      </c>
      <c r="DH23" s="224">
        <v>4.1491554368392282E-2</v>
      </c>
      <c r="DI23" s="224">
        <v>4.6456481074210465E-2</v>
      </c>
      <c r="DJ23" s="224">
        <v>5.8049157521411252E-2</v>
      </c>
      <c r="DK23" s="224">
        <v>6.3898155845101529E-2</v>
      </c>
      <c r="DL23" s="224">
        <v>7.3274045711343785E-2</v>
      </c>
      <c r="DM23" s="224">
        <v>8.9036272853751625E-2</v>
      </c>
      <c r="DN23" s="224">
        <v>8.5467241358267679E-2</v>
      </c>
      <c r="DO23" s="224">
        <v>8.2143645672221918E-2</v>
      </c>
      <c r="DP23" s="224">
        <v>8.2520104545083836E-2</v>
      </c>
      <c r="DQ23" s="224">
        <v>7.2180023485031566E-2</v>
      </c>
      <c r="DR23" s="224">
        <v>7.2533494151459946E-2</v>
      </c>
      <c r="DS23" s="224">
        <v>5.0665372361856587E-2</v>
      </c>
      <c r="DT23" s="224">
        <v>2.6318101769380788E-2</v>
      </c>
      <c r="DU23" s="224">
        <v>4.6908085274468721E-2</v>
      </c>
      <c r="DV23" s="224">
        <v>4.3728205232050496E-2</v>
      </c>
      <c r="DW23" s="224">
        <v>7.0527151759420439E-2</v>
      </c>
      <c r="DX23" s="144"/>
      <c r="DY23" s="144"/>
      <c r="DZ23" s="144"/>
      <c r="EA23" s="144"/>
      <c r="EB23" s="144"/>
      <c r="EC23" s="144"/>
      <c r="ED23" s="144"/>
    </row>
    <row r="24" spans="1:134">
      <c r="L24" s="69" t="s">
        <v>88</v>
      </c>
      <c r="M24" s="135"/>
      <c r="N24" s="135"/>
      <c r="O24" s="136">
        <f>SUM(M23:O23)</f>
        <v>0.22712640674905057</v>
      </c>
      <c r="P24" s="135"/>
      <c r="Q24" s="135"/>
      <c r="R24" s="136">
        <f>SUM(P23:R23)</f>
        <v>0.15963535505481383</v>
      </c>
      <c r="S24" s="135"/>
      <c r="T24" s="137"/>
      <c r="U24" s="136">
        <f>SUM(S23:U23)</f>
        <v>0.26740290567219938</v>
      </c>
      <c r="V24" s="135"/>
      <c r="W24" s="135"/>
      <c r="X24" s="136">
        <f>SUM(V23:X23)</f>
        <v>0.35754899422465014</v>
      </c>
      <c r="Y24" s="135"/>
      <c r="Z24" s="135"/>
      <c r="AA24" s="136">
        <f>SUM(Y23:AA23)</f>
        <v>0.22472870018502011</v>
      </c>
      <c r="AB24" s="135"/>
      <c r="AC24" s="135"/>
      <c r="AD24" s="136">
        <f>SUM(AB23:AD23)</f>
        <v>0.19091628509324815</v>
      </c>
      <c r="AE24" s="135"/>
      <c r="AF24" s="135"/>
      <c r="AG24" s="136">
        <f>SUM(AE23:AG23)</f>
        <v>0.37483632262289468</v>
      </c>
      <c r="AH24" s="135"/>
      <c r="AI24" s="135"/>
      <c r="AJ24" s="136">
        <f>SUM(AH23:AJ23)</f>
        <v>0.46885999645967286</v>
      </c>
      <c r="AK24" s="135"/>
      <c r="AL24" s="135"/>
      <c r="AM24" s="136">
        <f>SUM(AK23:AM23)</f>
        <v>0.37599175051585698</v>
      </c>
      <c r="AN24" s="135"/>
      <c r="AO24" s="135"/>
      <c r="AP24" s="136">
        <f>SUM(AN23:AP23)</f>
        <v>0.27380479628880505</v>
      </c>
      <c r="AQ24" s="135"/>
      <c r="AR24" s="135"/>
      <c r="AS24" s="136">
        <f>SUM(AQ23:AS23)</f>
        <v>0.39058036699518084</v>
      </c>
      <c r="AT24" s="135"/>
      <c r="AU24" s="135"/>
      <c r="AV24" s="136">
        <f>SUM(AT23:AV23)</f>
        <v>0.46823820977719866</v>
      </c>
      <c r="AW24" s="135"/>
      <c r="AX24" s="135"/>
      <c r="AY24" s="136">
        <f>SUM(AW23:AY23)</f>
        <v>0.42069778098252286</v>
      </c>
      <c r="AZ24" s="135"/>
      <c r="BA24" s="135"/>
      <c r="BB24" s="136">
        <f>SUM(AZ23:BB23)</f>
        <v>0.25947386898930225</v>
      </c>
      <c r="BC24" s="135"/>
      <c r="BD24" s="135"/>
      <c r="BE24" s="136">
        <f>SUM(BC23:BE23)</f>
        <v>0.3935222280567226</v>
      </c>
      <c r="BF24" s="135"/>
      <c r="BG24" s="135"/>
      <c r="BH24" s="136">
        <f>SUM(BF23:BH23)</f>
        <v>0.38204896996101922</v>
      </c>
      <c r="BI24" s="135"/>
      <c r="BJ24" s="135"/>
      <c r="BK24" s="136">
        <f>SUM(BI23:BK23)</f>
        <v>0.25634714717646639</v>
      </c>
      <c r="BL24" s="135"/>
      <c r="BM24" s="135"/>
      <c r="BN24" s="136">
        <f>SUM(BL23:BN23)</f>
        <v>0.14325035477930217</v>
      </c>
      <c r="BO24" s="135"/>
      <c r="BP24" s="135"/>
      <c r="BQ24" s="136">
        <f>SUM(BO23:BQ23)</f>
        <v>0.18347991844188902</v>
      </c>
      <c r="BR24" s="135"/>
      <c r="BS24" s="135"/>
      <c r="BT24" s="136">
        <f>SUM(BR23:BT23)</f>
        <v>0.18304774159128062</v>
      </c>
      <c r="BU24" s="135"/>
      <c r="BV24" s="135"/>
      <c r="BW24" s="136">
        <f>SUM(BU23:BW23)</f>
        <v>0.15548550437585967</v>
      </c>
      <c r="BX24" s="135"/>
      <c r="BY24" s="135"/>
      <c r="BZ24" s="136">
        <f>SUM(BX23:BZ23)</f>
        <v>0.10198040234282837</v>
      </c>
      <c r="CA24" s="135"/>
      <c r="CB24" s="135"/>
      <c r="CC24" s="136">
        <f>SUM(CA23:CC23)</f>
        <v>0.19142121623189523</v>
      </c>
      <c r="CD24" s="135"/>
      <c r="CE24" s="135"/>
      <c r="CF24" s="136">
        <f>SUM(CD23:CF23)</f>
        <v>0.23915143216613993</v>
      </c>
      <c r="CG24" s="135"/>
      <c r="CH24" s="135"/>
      <c r="CI24" s="136">
        <f>SUM(CG23:CI23)</f>
        <v>0.14205088767811036</v>
      </c>
      <c r="CJ24" s="135"/>
      <c r="CK24" s="135"/>
      <c r="CL24" s="136">
        <f>SUM(CJ23:CL23)</f>
        <v>0.11498948720878353</v>
      </c>
      <c r="CM24" s="135"/>
      <c r="CN24" s="135"/>
      <c r="CO24" s="136">
        <f>SUM(CM23:CO23)</f>
        <v>0.16509880090113638</v>
      </c>
      <c r="CP24" s="135"/>
      <c r="CQ24" s="135"/>
      <c r="CR24" s="136">
        <f>SUM(CP23:CR23)</f>
        <v>0.19640658798765909</v>
      </c>
      <c r="CS24" s="135"/>
      <c r="CT24" s="135"/>
      <c r="CU24" s="136">
        <f>SUM(CS23:CU23)</f>
        <v>0.10935934536083598</v>
      </c>
      <c r="CV24" s="135"/>
      <c r="CW24" s="135"/>
      <c r="CX24" s="136">
        <f>SUM(CV23:CX23)</f>
        <v>0.12643025277743114</v>
      </c>
      <c r="CY24" s="135"/>
      <c r="CZ24" s="135"/>
      <c r="DA24" s="136">
        <f>SUM(CY23:DA23)</f>
        <v>0.16744974391955325</v>
      </c>
      <c r="DB24" s="135"/>
      <c r="DC24" s="135"/>
      <c r="DD24" s="136">
        <f>SUM(DB23:DD23)</f>
        <v>0.25783273533687096</v>
      </c>
      <c r="DE24" s="135"/>
      <c r="DF24" s="135"/>
      <c r="DG24" s="136">
        <f>SUM(DE23:DG23)</f>
        <v>0.19583391940999803</v>
      </c>
      <c r="DH24" s="135"/>
      <c r="DI24" s="135"/>
      <c r="DJ24" s="136">
        <f>SUM(DH23:DJ23)</f>
        <v>0.14599719296401398</v>
      </c>
      <c r="DK24" s="135"/>
      <c r="DL24" s="135"/>
      <c r="DM24" s="136">
        <f>SUM(DK23:DM23)</f>
        <v>0.22620847441019695</v>
      </c>
      <c r="DN24" s="135"/>
      <c r="DO24" s="135"/>
      <c r="DP24" s="136">
        <f>SUM(DN23:DP23)</f>
        <v>0.25013099157557345</v>
      </c>
      <c r="DQ24" s="135"/>
      <c r="DR24" s="135"/>
      <c r="DS24" s="136">
        <f>SUM(DQ23:DS23)</f>
        <v>0.1953788899983481</v>
      </c>
      <c r="DT24" s="135"/>
      <c r="DU24" s="135"/>
      <c r="DV24" s="136">
        <f>SUM(DT23:DV23)</f>
        <v>0.1169543922759</v>
      </c>
      <c r="DW24" s="135"/>
      <c r="DX24" s="135"/>
      <c r="DY24" s="136">
        <f>SUM(DW23:DY23)</f>
        <v>7.0527151759420439E-2</v>
      </c>
      <c r="DZ24" s="135"/>
      <c r="EA24" s="135"/>
      <c r="EB24" s="136">
        <f>SUM(DZ23:EB23)</f>
        <v>0</v>
      </c>
      <c r="EC24" s="135"/>
      <c r="ED24" s="135"/>
    </row>
    <row r="25" spans="1:134">
      <c r="L25" s="69" t="s">
        <v>89</v>
      </c>
      <c r="M25" s="135"/>
      <c r="N25" s="135"/>
      <c r="O25" s="136">
        <f>O24/3</f>
        <v>7.5708802249683529E-2</v>
      </c>
      <c r="P25" s="135"/>
      <c r="Q25" s="135"/>
      <c r="R25" s="136">
        <f>R24/3</f>
        <v>5.3211785018271278E-2</v>
      </c>
      <c r="S25" s="135"/>
      <c r="T25" s="137"/>
      <c r="U25" s="136">
        <f>U24/3</f>
        <v>8.9134301890733125E-2</v>
      </c>
      <c r="V25" s="135"/>
      <c r="W25" s="135"/>
      <c r="X25" s="136">
        <f>X24/3</f>
        <v>0.11918299807488338</v>
      </c>
      <c r="Y25" s="135"/>
      <c r="Z25" s="135"/>
      <c r="AA25" s="136">
        <f>AA24/3</f>
        <v>7.4909566728340038E-2</v>
      </c>
      <c r="AB25" s="135"/>
      <c r="AC25" s="135"/>
      <c r="AD25" s="136">
        <f>AD24/3</f>
        <v>6.3638761697749388E-2</v>
      </c>
      <c r="AE25" s="135"/>
      <c r="AF25" s="135"/>
      <c r="AG25" s="136">
        <f>AG24/3</f>
        <v>0.12494544087429822</v>
      </c>
      <c r="AH25" s="135"/>
      <c r="AI25" s="135"/>
      <c r="AJ25" s="136">
        <f>AJ24/3</f>
        <v>0.15628666548655762</v>
      </c>
      <c r="AK25" s="135"/>
      <c r="AL25" s="135"/>
      <c r="AM25" s="136">
        <f>AM24/3</f>
        <v>0.12533058350528567</v>
      </c>
      <c r="AN25" s="135"/>
      <c r="AO25" s="135"/>
      <c r="AP25" s="136">
        <f>AP24/3</f>
        <v>9.1268265429601689E-2</v>
      </c>
      <c r="AQ25" s="135"/>
      <c r="AR25" s="135"/>
      <c r="AS25" s="136">
        <f>AS24/3</f>
        <v>0.13019345566506027</v>
      </c>
      <c r="AT25" s="135"/>
      <c r="AU25" s="135"/>
      <c r="AV25" s="136">
        <f>AV24/2</f>
        <v>0.23411910488859933</v>
      </c>
      <c r="AW25" s="135"/>
      <c r="AX25" s="135"/>
      <c r="AY25" s="136">
        <f>AY24/3</f>
        <v>0.14023259366084095</v>
      </c>
      <c r="AZ25" s="135"/>
      <c r="BA25" s="135"/>
      <c r="BB25" s="136">
        <f>BB24/3</f>
        <v>8.6491289663100754E-2</v>
      </c>
      <c r="BC25" s="135"/>
      <c r="BD25" s="135"/>
      <c r="BE25" s="136">
        <f>BE24/3</f>
        <v>0.13117407601890754</v>
      </c>
      <c r="BF25" s="135"/>
      <c r="BG25" s="135"/>
      <c r="BH25" s="136">
        <f>BH24/3</f>
        <v>0.12734965665367307</v>
      </c>
      <c r="BI25" s="135"/>
      <c r="BJ25" s="135"/>
      <c r="BK25" s="136">
        <f>BK24/3</f>
        <v>8.5449049058822127E-2</v>
      </c>
      <c r="BL25" s="135"/>
      <c r="BM25" s="135"/>
      <c r="BN25" s="136">
        <f>BN24/3</f>
        <v>4.7750118259767389E-2</v>
      </c>
      <c r="BO25" s="135"/>
      <c r="BP25" s="135"/>
      <c r="BQ25" s="136">
        <f>BQ24/3</f>
        <v>6.1159972813963008E-2</v>
      </c>
      <c r="BR25" s="135"/>
      <c r="BS25" s="135"/>
      <c r="BT25" s="136">
        <f>BT24/3</f>
        <v>6.1015913863760207E-2</v>
      </c>
      <c r="BU25" s="135"/>
      <c r="BV25" s="135"/>
      <c r="BW25" s="136">
        <f>BW24/3</f>
        <v>5.1828501458619891E-2</v>
      </c>
      <c r="BX25" s="135"/>
      <c r="BY25" s="135"/>
      <c r="BZ25" s="136">
        <f>BZ24/3</f>
        <v>3.3993467447609456E-2</v>
      </c>
      <c r="CA25" s="135"/>
      <c r="CB25" s="135"/>
      <c r="CC25" s="136">
        <f>CC24/3</f>
        <v>6.380707207729841E-2</v>
      </c>
      <c r="CD25" s="135"/>
      <c r="CE25" s="135"/>
      <c r="CF25" s="136">
        <f>CF24/3</f>
        <v>7.9717144055379982E-2</v>
      </c>
      <c r="CG25" s="135"/>
      <c r="CH25" s="135"/>
      <c r="CI25" s="136">
        <f>CI24/3</f>
        <v>4.7350295892703453E-2</v>
      </c>
      <c r="CJ25" s="135"/>
      <c r="CK25" s="135"/>
      <c r="CL25" s="136">
        <f>CL24/3</f>
        <v>3.8329829069594513E-2</v>
      </c>
      <c r="CM25" s="135"/>
      <c r="CN25" s="135"/>
      <c r="CO25" s="136">
        <f>CO24/3</f>
        <v>5.5032933633712124E-2</v>
      </c>
      <c r="CP25" s="135"/>
      <c r="CQ25" s="135"/>
      <c r="CR25" s="136">
        <f>CR24/3</f>
        <v>6.5468862662553029E-2</v>
      </c>
      <c r="CS25" s="135"/>
      <c r="CT25" s="135"/>
      <c r="CU25" s="136">
        <f>CU24/3</f>
        <v>3.6453115120278663E-2</v>
      </c>
      <c r="CV25" s="135"/>
      <c r="CW25" s="135"/>
      <c r="CX25" s="136">
        <f>CX24/3</f>
        <v>4.2143417592477049E-2</v>
      </c>
      <c r="CY25" s="135"/>
      <c r="CZ25" s="135"/>
      <c r="DA25" s="136">
        <f>DA24/3</f>
        <v>5.5816581306517753E-2</v>
      </c>
      <c r="DB25" s="135"/>
      <c r="DC25" s="135"/>
      <c r="DD25" s="136">
        <f>DD24/3</f>
        <v>8.5944245112290318E-2</v>
      </c>
      <c r="DE25" s="135"/>
      <c r="DF25" s="135"/>
      <c r="DG25" s="136">
        <f>DG24/3</f>
        <v>6.5277973136666015E-2</v>
      </c>
      <c r="DH25" s="135"/>
      <c r="DI25" s="135"/>
      <c r="DJ25" s="136">
        <f>DJ24/3</f>
        <v>4.8665730988004662E-2</v>
      </c>
      <c r="DK25" s="135"/>
      <c r="DL25" s="135"/>
      <c r="DM25" s="136">
        <f>DM24/3</f>
        <v>7.540282480339898E-2</v>
      </c>
      <c r="DN25" s="135"/>
      <c r="DO25" s="135"/>
      <c r="DP25" s="136">
        <f>DP24/3</f>
        <v>8.3376997191857816E-2</v>
      </c>
      <c r="DQ25" s="135"/>
      <c r="DR25" s="135"/>
      <c r="DS25" s="136">
        <f>DS24/3</f>
        <v>6.5126296666116038E-2</v>
      </c>
      <c r="DT25" s="135"/>
      <c r="DU25" s="135"/>
      <c r="DV25" s="136">
        <f>DV24/3</f>
        <v>3.8984797425299998E-2</v>
      </c>
      <c r="DW25" s="135"/>
      <c r="DX25" s="135"/>
      <c r="DY25" s="136">
        <f>DY24/3</f>
        <v>2.3509050586473481E-2</v>
      </c>
      <c r="DZ25" s="135"/>
      <c r="EA25" s="135"/>
      <c r="EB25" s="136">
        <f>EB24/3</f>
        <v>0</v>
      </c>
      <c r="EC25" s="135"/>
      <c r="ED25" s="135"/>
    </row>
    <row r="29" spans="1:134" s="132" customFormat="1">
      <c r="A29" s="20"/>
      <c r="B29" s="20"/>
      <c r="C29" s="20"/>
      <c r="D29" s="24"/>
      <c r="E29" s="24"/>
      <c r="F29" s="24"/>
      <c r="G29" s="24"/>
      <c r="H29" s="24"/>
      <c r="I29" s="210"/>
      <c r="J29" s="123"/>
    </row>
    <row r="30" spans="1:134" s="5" customFormat="1">
      <c r="A30" s="20"/>
      <c r="B30" s="20"/>
      <c r="C30" s="20"/>
      <c r="D30" s="24"/>
      <c r="E30" s="24"/>
      <c r="F30" s="24"/>
      <c r="G30" s="24"/>
      <c r="H30" s="24"/>
      <c r="I30" s="210"/>
      <c r="J30" s="123"/>
    </row>
    <row r="31" spans="1:134" s="5" customFormat="1">
      <c r="A31" s="20"/>
      <c r="B31" s="20"/>
      <c r="C31" s="20"/>
      <c r="D31" s="24"/>
      <c r="E31" s="24"/>
      <c r="F31" s="24"/>
      <c r="G31" s="24"/>
      <c r="H31" s="24"/>
      <c r="I31" s="210"/>
      <c r="J31" s="123"/>
    </row>
    <row r="37" spans="1:10" s="123" customFormat="1">
      <c r="A37" s="20"/>
      <c r="B37" s="20"/>
      <c r="C37" s="20"/>
      <c r="D37" s="24"/>
      <c r="E37" s="24"/>
      <c r="F37" s="24"/>
      <c r="G37" s="24"/>
      <c r="H37" s="24"/>
      <c r="I37" s="210"/>
    </row>
    <row r="38" spans="1:10" s="139" customFormat="1" ht="15">
      <c r="A38" s="20"/>
      <c r="B38" s="20"/>
      <c r="C38" s="20"/>
      <c r="D38" s="24"/>
      <c r="E38" s="24"/>
      <c r="F38" s="24"/>
      <c r="G38" s="24"/>
      <c r="H38" s="24"/>
      <c r="I38" s="210"/>
      <c r="J38" s="123"/>
    </row>
    <row r="39" spans="1:10" s="65" customFormat="1" ht="15">
      <c r="A39" s="20"/>
      <c r="B39" s="20"/>
      <c r="C39" s="20"/>
      <c r="D39" s="24"/>
      <c r="E39" s="24"/>
      <c r="F39" s="24"/>
      <c r="G39" s="24"/>
      <c r="H39" s="24"/>
      <c r="I39" s="210"/>
      <c r="J39" s="123"/>
    </row>
    <row r="40" spans="1:10" s="65" customFormat="1" ht="15">
      <c r="A40" s="20"/>
      <c r="B40" s="20"/>
      <c r="C40" s="20"/>
      <c r="D40" s="24"/>
      <c r="E40" s="24"/>
      <c r="F40" s="24"/>
      <c r="G40" s="24"/>
      <c r="H40" s="24"/>
      <c r="I40" s="210"/>
      <c r="J40" s="123"/>
    </row>
  </sheetData>
  <conditionalFormatting sqref="T9:AA9 AF10:AY10"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T8">
    <cfRule type="cellIs" dxfId="8" priority="9" operator="equal">
      <formula>0</formula>
    </cfRule>
    <cfRule type="cellIs" dxfId="7" priority="10" operator="equal">
      <formula>1</formula>
    </cfRule>
  </conditionalFormatting>
  <conditionalFormatting sqref="U8:AA8">
    <cfRule type="cellIs" dxfId="6" priority="7" operator="equal">
      <formula>0</formula>
    </cfRule>
    <cfRule type="cellIs" dxfId="5" priority="8" operator="equal">
      <formula>1</formula>
    </cfRule>
  </conditionalFormatting>
  <conditionalFormatting sqref="AB8:AE8">
    <cfRule type="cellIs" dxfId="4" priority="5" operator="equal">
      <formula>0</formula>
    </cfRule>
    <cfRule type="cellIs" dxfId="3" priority="6" operator="equal">
      <formula>1</formula>
    </cfRule>
  </conditionalFormatting>
  <conditionalFormatting sqref="C8">
    <cfRule type="cellIs" dxfId="2" priority="3" operator="equal">
      <formula>1</formula>
    </cfRule>
  </conditionalFormatting>
  <conditionalFormatting sqref="AB9:AE9">
    <cfRule type="cellIs" dxfId="1" priority="1" operator="equal">
      <formula>0</formula>
    </cfRule>
    <cfRule type="cellIs" dxfId="0" priority="2" operator="equal">
      <formula>1</formula>
    </cfRule>
  </conditionalFormatting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6"/>
  <sheetViews>
    <sheetView showGridLines="0" zoomScale="80" workbookViewId="0"/>
  </sheetViews>
  <sheetFormatPr defaultRowHeight="12.75"/>
  <cols>
    <col min="1" max="1" width="3.7109375" style="293" customWidth="1"/>
    <col min="2" max="16384" width="9.140625" style="293"/>
  </cols>
  <sheetData>
    <row r="6" spans="4:4" ht="33.75">
      <c r="D6" s="292" t="s">
        <v>412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U53"/>
  <sheetViews>
    <sheetView showGridLines="0" zoomScale="80" zoomScaleNormal="80" workbookViewId="0"/>
  </sheetViews>
  <sheetFormatPr defaultColWidth="9.140625" defaultRowHeight="12.75"/>
  <cols>
    <col min="1" max="1" width="9.140625" style="24"/>
    <col min="2" max="2" width="15.42578125" style="20" customWidth="1"/>
    <col min="3" max="3" width="22.7109375" style="20" customWidth="1"/>
    <col min="4" max="114" width="10.7109375" style="20" customWidth="1"/>
    <col min="115" max="16384" width="9.140625" style="20"/>
  </cols>
  <sheetData>
    <row r="1" spans="1:125" s="294" customFormat="1" ht="18">
      <c r="A1" s="294" t="s">
        <v>332</v>
      </c>
    </row>
    <row r="2" spans="1:125" s="299" customFormat="1">
      <c r="A2" s="299" t="s">
        <v>84</v>
      </c>
    </row>
    <row r="3" spans="1:125">
      <c r="A3" s="20"/>
    </row>
    <row r="4" spans="1:125">
      <c r="A4" s="20"/>
    </row>
    <row r="5" spans="1:125" s="131" customFormat="1" ht="15">
      <c r="A5" s="129" t="s">
        <v>10</v>
      </c>
      <c r="B5" s="130" t="s">
        <v>327</v>
      </c>
    </row>
    <row r="6" spans="1:125" s="5" customFormat="1">
      <c r="A6" s="63"/>
      <c r="B6" s="18" t="s">
        <v>85</v>
      </c>
      <c r="C6" s="32" t="s">
        <v>326</v>
      </c>
    </row>
    <row r="7" spans="1:125" s="5" customFormat="1">
      <c r="A7" s="63"/>
      <c r="C7" s="20" t="s">
        <v>325</v>
      </c>
    </row>
    <row r="8" spans="1:125" s="5" customFormat="1">
      <c r="A8" s="63"/>
      <c r="B8" s="18" t="s">
        <v>323</v>
      </c>
      <c r="C8" s="40" t="s">
        <v>87</v>
      </c>
    </row>
    <row r="9" spans="1:125">
      <c r="C9" s="66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</row>
    <row r="10" spans="1:125">
      <c r="C10" s="67" t="s">
        <v>330</v>
      </c>
      <c r="D10" s="67" t="s">
        <v>12</v>
      </c>
      <c r="E10" s="67" t="s">
        <v>13</v>
      </c>
      <c r="F10" s="67" t="s">
        <v>14</v>
      </c>
      <c r="G10" s="67" t="s">
        <v>15</v>
      </c>
      <c r="H10" s="67" t="s">
        <v>16</v>
      </c>
      <c r="I10" s="67" t="s">
        <v>17</v>
      </c>
      <c r="J10" s="67" t="s">
        <v>18</v>
      </c>
      <c r="K10" s="67" t="s">
        <v>19</v>
      </c>
      <c r="L10" s="67" t="s">
        <v>20</v>
      </c>
      <c r="M10" s="67" t="s">
        <v>21</v>
      </c>
      <c r="N10" s="67" t="s">
        <v>22</v>
      </c>
      <c r="O10" s="67" t="s">
        <v>23</v>
      </c>
      <c r="P10" s="67" t="s">
        <v>24</v>
      </c>
      <c r="Q10" s="67" t="s">
        <v>25</v>
      </c>
      <c r="R10" s="67" t="s">
        <v>26</v>
      </c>
      <c r="S10" s="67" t="s">
        <v>27</v>
      </c>
      <c r="T10" s="67" t="s">
        <v>28</v>
      </c>
      <c r="U10" s="67" t="s">
        <v>29</v>
      </c>
      <c r="V10" s="67" t="s">
        <v>30</v>
      </c>
      <c r="W10" s="67" t="s">
        <v>31</v>
      </c>
      <c r="X10" s="67" t="s">
        <v>32</v>
      </c>
      <c r="Y10" s="67" t="s">
        <v>33</v>
      </c>
      <c r="Z10" s="67" t="s">
        <v>34</v>
      </c>
      <c r="AA10" s="67" t="s">
        <v>35</v>
      </c>
      <c r="AB10" s="67" t="s">
        <v>36</v>
      </c>
      <c r="AC10" s="67" t="s">
        <v>37</v>
      </c>
      <c r="AD10" s="67" t="s">
        <v>38</v>
      </c>
      <c r="AE10" s="67" t="s">
        <v>39</v>
      </c>
      <c r="AF10" s="67" t="s">
        <v>40</v>
      </c>
      <c r="AG10" s="67" t="s">
        <v>41</v>
      </c>
      <c r="AH10" s="67" t="s">
        <v>42</v>
      </c>
      <c r="AI10" s="67" t="s">
        <v>43</v>
      </c>
      <c r="AJ10" s="67" t="s">
        <v>44</v>
      </c>
      <c r="AK10" s="67" t="s">
        <v>45</v>
      </c>
      <c r="AL10" s="67" t="s">
        <v>46</v>
      </c>
      <c r="AM10" s="67" t="s">
        <v>47</v>
      </c>
      <c r="AN10" s="67" t="s">
        <v>48</v>
      </c>
      <c r="AO10" s="67" t="s">
        <v>168</v>
      </c>
      <c r="AP10" s="67" t="s">
        <v>199</v>
      </c>
      <c r="AQ10" s="67" t="s">
        <v>316</v>
      </c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</row>
    <row r="11" spans="1:125">
      <c r="C11" s="69" t="s">
        <v>328</v>
      </c>
      <c r="D11" s="308">
        <f>F18</f>
        <v>10.030000000000001</v>
      </c>
      <c r="E11" s="308">
        <f>I18</f>
        <v>11.37</v>
      </c>
      <c r="F11" s="308">
        <f>L18</f>
        <v>12.18</v>
      </c>
      <c r="G11" s="308">
        <f>O18</f>
        <v>12.8</v>
      </c>
      <c r="H11" s="308">
        <f>R18</f>
        <v>13.46</v>
      </c>
      <c r="I11" s="308">
        <f>U18</f>
        <v>13.919999999999998</v>
      </c>
      <c r="J11" s="308">
        <f>X18</f>
        <v>13.770000000000001</v>
      </c>
      <c r="K11" s="308">
        <f>AA18</f>
        <v>14.946104350074688</v>
      </c>
      <c r="L11" s="308">
        <f>AD18</f>
        <v>17.122921686347663</v>
      </c>
      <c r="M11" s="308">
        <f>AG18</f>
        <v>19.132787540488899</v>
      </c>
      <c r="N11" s="308">
        <f>AJ18</f>
        <v>19.805629363527714</v>
      </c>
      <c r="O11" s="308">
        <f>AM18</f>
        <v>21.551609657452868</v>
      </c>
      <c r="P11" s="308">
        <f>AP18</f>
        <v>25.858073307644307</v>
      </c>
      <c r="Q11" s="308">
        <f>AS18</f>
        <v>31.356979289480858</v>
      </c>
      <c r="R11" s="308">
        <f>AV18</f>
        <v>32.755143729672909</v>
      </c>
      <c r="S11" s="308">
        <f>AY18</f>
        <v>30.915453508903067</v>
      </c>
      <c r="T11" s="308">
        <f>BB18</f>
        <v>33.365958937375062</v>
      </c>
      <c r="U11" s="308">
        <f>BE18</f>
        <v>31.90027347332088</v>
      </c>
      <c r="V11" s="308">
        <f>BH18</f>
        <v>28.387851733084609</v>
      </c>
      <c r="W11" s="308">
        <f>BK18</f>
        <v>25.398718492045212</v>
      </c>
      <c r="X11" s="308">
        <f>BN18</f>
        <v>22.353083414474732</v>
      </c>
      <c r="Y11" s="308">
        <f>BQ18</f>
        <v>20.149214441367924</v>
      </c>
      <c r="Z11" s="308">
        <f>BT18</f>
        <v>17.37684310580012</v>
      </c>
      <c r="AA11" s="308">
        <f>BW18</f>
        <v>15.633069956986935</v>
      </c>
      <c r="AB11" s="308">
        <f>BZ18</f>
        <v>14.885219622467417</v>
      </c>
      <c r="AC11" s="308">
        <f>CC18</f>
        <v>14.379999999999999</v>
      </c>
      <c r="AD11" s="308">
        <f>CF18</f>
        <v>12.855921455391938</v>
      </c>
      <c r="AE11" s="308">
        <f>CI18</f>
        <v>12.082983562355274</v>
      </c>
      <c r="AF11" s="308">
        <f>CL18</f>
        <v>11.773469271309075</v>
      </c>
      <c r="AG11" s="308">
        <f>CO18</f>
        <v>11.297438666140909</v>
      </c>
      <c r="AH11" s="308">
        <f>CR18</f>
        <v>9.8042772562256335</v>
      </c>
      <c r="AI11" s="308">
        <f>CU18</f>
        <v>9.1500060329423505</v>
      </c>
      <c r="AJ11" s="308">
        <f>CX18</f>
        <v>8.7089693793671668</v>
      </c>
      <c r="AK11" s="308">
        <f>DA18</f>
        <v>8.8581055674698952</v>
      </c>
      <c r="AL11" s="308">
        <f>DD18</f>
        <v>8.0003314155956815</v>
      </c>
      <c r="AM11" s="308">
        <f>DG18</f>
        <v>8.0237950883786215</v>
      </c>
      <c r="AN11" s="308">
        <f>DJ18</f>
        <v>8.1364221284527289</v>
      </c>
      <c r="AO11" s="308">
        <f>DM18</f>
        <v>8.2524187015144168</v>
      </c>
      <c r="AP11" s="308">
        <f>DP18</f>
        <v>7.4824952374321905</v>
      </c>
      <c r="AQ11" s="308">
        <f>DS18</f>
        <v>7.5461957947227898</v>
      </c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</row>
    <row r="12" spans="1:125">
      <c r="C12" s="69" t="s">
        <v>329</v>
      </c>
      <c r="D12" s="309">
        <f t="shared" ref="D12:AN12" si="0">D11/3</f>
        <v>3.3433333333333337</v>
      </c>
      <c r="E12" s="309">
        <f t="shared" si="0"/>
        <v>3.7899999999999996</v>
      </c>
      <c r="F12" s="309">
        <f t="shared" si="0"/>
        <v>4.0599999999999996</v>
      </c>
      <c r="G12" s="309">
        <f t="shared" si="0"/>
        <v>4.2666666666666666</v>
      </c>
      <c r="H12" s="309">
        <f t="shared" si="0"/>
        <v>4.4866666666666672</v>
      </c>
      <c r="I12" s="309">
        <f t="shared" si="0"/>
        <v>4.6399999999999997</v>
      </c>
      <c r="J12" s="309">
        <f t="shared" si="0"/>
        <v>4.5900000000000007</v>
      </c>
      <c r="K12" s="309">
        <f t="shared" si="0"/>
        <v>4.9820347833582295</v>
      </c>
      <c r="L12" s="309">
        <f t="shared" si="0"/>
        <v>5.7076405621158877</v>
      </c>
      <c r="M12" s="309">
        <f t="shared" si="0"/>
        <v>6.3775958468296325</v>
      </c>
      <c r="N12" s="309">
        <f t="shared" si="0"/>
        <v>6.6018764545092381</v>
      </c>
      <c r="O12" s="309">
        <f t="shared" si="0"/>
        <v>7.1838698858176224</v>
      </c>
      <c r="P12" s="309">
        <f t="shared" si="0"/>
        <v>8.6193577692147691</v>
      </c>
      <c r="Q12" s="309">
        <f t="shared" si="0"/>
        <v>10.452326429826952</v>
      </c>
      <c r="R12" s="309">
        <f t="shared" si="0"/>
        <v>10.918381243224303</v>
      </c>
      <c r="S12" s="309">
        <f t="shared" si="0"/>
        <v>10.305151169634355</v>
      </c>
      <c r="T12" s="309">
        <f t="shared" si="0"/>
        <v>11.121986312458354</v>
      </c>
      <c r="U12" s="309">
        <f t="shared" si="0"/>
        <v>10.633424491106959</v>
      </c>
      <c r="V12" s="309">
        <f t="shared" si="0"/>
        <v>9.4626172443615371</v>
      </c>
      <c r="W12" s="309">
        <f t="shared" si="0"/>
        <v>8.4662394973484041</v>
      </c>
      <c r="X12" s="309">
        <f t="shared" si="0"/>
        <v>7.4510278048249106</v>
      </c>
      <c r="Y12" s="309">
        <f t="shared" si="0"/>
        <v>6.7164048137893078</v>
      </c>
      <c r="Z12" s="309">
        <f t="shared" si="0"/>
        <v>5.7922810352667069</v>
      </c>
      <c r="AA12" s="309">
        <f t="shared" si="0"/>
        <v>5.211023318995645</v>
      </c>
      <c r="AB12" s="309">
        <f t="shared" si="0"/>
        <v>4.9617398741558061</v>
      </c>
      <c r="AC12" s="309">
        <f t="shared" si="0"/>
        <v>4.793333333333333</v>
      </c>
      <c r="AD12" s="309">
        <f t="shared" si="0"/>
        <v>4.2853071517973129</v>
      </c>
      <c r="AE12" s="309">
        <f t="shared" si="0"/>
        <v>4.0276611874517583</v>
      </c>
      <c r="AF12" s="309">
        <f t="shared" si="0"/>
        <v>3.9244897571030251</v>
      </c>
      <c r="AG12" s="309">
        <f t="shared" si="0"/>
        <v>3.7658128887136364</v>
      </c>
      <c r="AH12" s="309">
        <f t="shared" si="0"/>
        <v>3.2680924187418778</v>
      </c>
      <c r="AI12" s="309">
        <f t="shared" si="0"/>
        <v>3.0500020109807835</v>
      </c>
      <c r="AJ12" s="309">
        <f t="shared" si="0"/>
        <v>2.9029897931223889</v>
      </c>
      <c r="AK12" s="309">
        <f t="shared" si="0"/>
        <v>2.9527018558232982</v>
      </c>
      <c r="AL12" s="309">
        <f t="shared" si="0"/>
        <v>2.6667771385318937</v>
      </c>
      <c r="AM12" s="309">
        <f t="shared" si="0"/>
        <v>2.674598362792874</v>
      </c>
      <c r="AN12" s="309">
        <f t="shared" si="0"/>
        <v>2.7121407094842431</v>
      </c>
      <c r="AO12" s="309">
        <f t="shared" ref="AO12:AQ12" si="1">AO11/3</f>
        <v>2.7508062338381389</v>
      </c>
      <c r="AP12" s="309">
        <f t="shared" si="1"/>
        <v>2.4941650791440635</v>
      </c>
      <c r="AQ12" s="309">
        <f t="shared" si="1"/>
        <v>2.5153985982409299</v>
      </c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</row>
    <row r="13" spans="1:125">
      <c r="C13" s="69" t="s">
        <v>90</v>
      </c>
      <c r="D13" s="310">
        <f t="shared" ref="D13:AN13" si="2">D12/100</f>
        <v>3.3433333333333336E-2</v>
      </c>
      <c r="E13" s="310">
        <f t="shared" si="2"/>
        <v>3.7899999999999996E-2</v>
      </c>
      <c r="F13" s="310">
        <f t="shared" si="2"/>
        <v>4.0599999999999997E-2</v>
      </c>
      <c r="G13" s="310">
        <f t="shared" si="2"/>
        <v>4.2666666666666665E-2</v>
      </c>
      <c r="H13" s="310">
        <f t="shared" si="2"/>
        <v>4.4866666666666673E-2</v>
      </c>
      <c r="I13" s="310">
        <f t="shared" si="2"/>
        <v>4.6399999999999997E-2</v>
      </c>
      <c r="J13" s="310">
        <f t="shared" si="2"/>
        <v>4.590000000000001E-2</v>
      </c>
      <c r="K13" s="310">
        <f t="shared" si="2"/>
        <v>4.9820347833582294E-2</v>
      </c>
      <c r="L13" s="310">
        <f t="shared" si="2"/>
        <v>5.7076405621158878E-2</v>
      </c>
      <c r="M13" s="310">
        <f t="shared" si="2"/>
        <v>6.3775958468296326E-2</v>
      </c>
      <c r="N13" s="310">
        <f t="shared" si="2"/>
        <v>6.6018764545092382E-2</v>
      </c>
      <c r="O13" s="310">
        <f t="shared" si="2"/>
        <v>7.1838698858176231E-2</v>
      </c>
      <c r="P13" s="310">
        <f t="shared" si="2"/>
        <v>8.6193577692147694E-2</v>
      </c>
      <c r="Q13" s="310">
        <f t="shared" si="2"/>
        <v>0.10452326429826952</v>
      </c>
      <c r="R13" s="310">
        <f t="shared" si="2"/>
        <v>0.10918381243224302</v>
      </c>
      <c r="S13" s="310">
        <f t="shared" si="2"/>
        <v>0.10305151169634355</v>
      </c>
      <c r="T13" s="310">
        <f t="shared" si="2"/>
        <v>0.11121986312458354</v>
      </c>
      <c r="U13" s="310">
        <f t="shared" si="2"/>
        <v>0.10633424491106959</v>
      </c>
      <c r="V13" s="310">
        <f t="shared" si="2"/>
        <v>9.4626172443615375E-2</v>
      </c>
      <c r="W13" s="310">
        <f t="shared" si="2"/>
        <v>8.4662394973484045E-2</v>
      </c>
      <c r="X13" s="310">
        <f t="shared" si="2"/>
        <v>7.4510278048249112E-2</v>
      </c>
      <c r="Y13" s="310">
        <f t="shared" si="2"/>
        <v>6.7164048137893076E-2</v>
      </c>
      <c r="Z13" s="310">
        <f t="shared" si="2"/>
        <v>5.7922810352667067E-2</v>
      </c>
      <c r="AA13" s="310">
        <f t="shared" si="2"/>
        <v>5.2110233189956452E-2</v>
      </c>
      <c r="AB13" s="310">
        <f t="shared" si="2"/>
        <v>4.9617398741558058E-2</v>
      </c>
      <c r="AC13" s="310">
        <f t="shared" si="2"/>
        <v>4.7933333333333328E-2</v>
      </c>
      <c r="AD13" s="310">
        <f t="shared" si="2"/>
        <v>4.2853071517973129E-2</v>
      </c>
      <c r="AE13" s="310">
        <f t="shared" si="2"/>
        <v>4.027661187451758E-2</v>
      </c>
      <c r="AF13" s="310">
        <f t="shared" si="2"/>
        <v>3.9244897571030252E-2</v>
      </c>
      <c r="AG13" s="310">
        <f t="shared" si="2"/>
        <v>3.7658128887136363E-2</v>
      </c>
      <c r="AH13" s="310">
        <f t="shared" si="2"/>
        <v>3.2680924187418775E-2</v>
      </c>
      <c r="AI13" s="310">
        <f t="shared" si="2"/>
        <v>3.0500020109807836E-2</v>
      </c>
      <c r="AJ13" s="310">
        <f t="shared" si="2"/>
        <v>2.9029897931223889E-2</v>
      </c>
      <c r="AK13" s="310">
        <f t="shared" si="2"/>
        <v>2.9527018558232983E-2</v>
      </c>
      <c r="AL13" s="310">
        <f t="shared" si="2"/>
        <v>2.6667771385318936E-2</v>
      </c>
      <c r="AM13" s="310">
        <f t="shared" si="2"/>
        <v>2.6745983627928741E-2</v>
      </c>
      <c r="AN13" s="310">
        <f t="shared" si="2"/>
        <v>2.7121407094842433E-2</v>
      </c>
      <c r="AO13" s="310">
        <f t="shared" ref="AO13:AQ13" si="3">AO12/100</f>
        <v>2.7508062338381389E-2</v>
      </c>
      <c r="AP13" s="310">
        <f t="shared" si="3"/>
        <v>2.4941650791440634E-2</v>
      </c>
      <c r="AQ13" s="310">
        <f t="shared" si="3"/>
        <v>2.51539859824093E-2</v>
      </c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</row>
    <row r="14" spans="1:125" s="123" customFormat="1">
      <c r="A14" s="90"/>
      <c r="C14" s="142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  <c r="CT14" s="132"/>
      <c r="CU14" s="132"/>
      <c r="CV14" s="132"/>
      <c r="CW14" s="132"/>
      <c r="CX14" s="132"/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</row>
    <row r="15" spans="1:125" s="139" customFormat="1" ht="15">
      <c r="A15" s="138"/>
      <c r="B15" s="145"/>
      <c r="C15" s="140"/>
      <c r="D15" s="141"/>
      <c r="E15" s="141"/>
      <c r="F15" s="141" t="s">
        <v>73</v>
      </c>
      <c r="G15" s="141"/>
      <c r="H15" s="141"/>
      <c r="I15" s="141" t="s">
        <v>73</v>
      </c>
      <c r="J15" s="141"/>
      <c r="K15" s="141"/>
      <c r="L15" s="141" t="s">
        <v>73</v>
      </c>
      <c r="M15" s="141"/>
      <c r="N15" s="141"/>
      <c r="O15" s="141" t="s">
        <v>73</v>
      </c>
      <c r="P15" s="141"/>
      <c r="Q15" s="141"/>
      <c r="R15" s="141" t="s">
        <v>73</v>
      </c>
      <c r="S15" s="141"/>
      <c r="T15" s="141"/>
      <c r="U15" s="141" t="s">
        <v>73</v>
      </c>
      <c r="V15" s="141"/>
      <c r="W15" s="141"/>
      <c r="X15" s="141" t="s">
        <v>73</v>
      </c>
      <c r="Y15" s="141"/>
      <c r="Z15" s="141"/>
      <c r="AA15" s="141" t="s">
        <v>73</v>
      </c>
      <c r="AB15" s="141"/>
      <c r="AC15" s="141"/>
      <c r="AD15" s="141" t="s">
        <v>73</v>
      </c>
      <c r="AE15" s="141"/>
      <c r="AF15" s="141"/>
      <c r="AG15" s="141" t="s">
        <v>73</v>
      </c>
      <c r="AH15" s="141"/>
      <c r="AI15" s="141"/>
      <c r="AJ15" s="141" t="s">
        <v>73</v>
      </c>
      <c r="AK15" s="141"/>
      <c r="AL15" s="141"/>
      <c r="AM15" s="141" t="s">
        <v>73</v>
      </c>
      <c r="AN15" s="141"/>
      <c r="AO15" s="141"/>
      <c r="AP15" s="141" t="s">
        <v>73</v>
      </c>
      <c r="AQ15" s="141"/>
      <c r="AR15" s="141"/>
      <c r="AS15" s="141" t="s">
        <v>73</v>
      </c>
      <c r="AT15" s="141"/>
      <c r="AU15" s="141"/>
      <c r="AV15" s="141" t="s">
        <v>73</v>
      </c>
      <c r="AW15" s="141"/>
      <c r="AX15" s="141"/>
      <c r="AY15" s="141" t="s">
        <v>73</v>
      </c>
      <c r="AZ15" s="141"/>
      <c r="BA15" s="141"/>
      <c r="BB15" s="141" t="s">
        <v>73</v>
      </c>
      <c r="BC15" s="141"/>
      <c r="BD15" s="141"/>
      <c r="BE15" s="141" t="s">
        <v>73</v>
      </c>
      <c r="BF15" s="141"/>
      <c r="BG15" s="141"/>
      <c r="BH15" s="141" t="s">
        <v>73</v>
      </c>
      <c r="BI15" s="141"/>
      <c r="BJ15" s="141"/>
      <c r="BK15" s="141" t="s">
        <v>73</v>
      </c>
      <c r="BL15" s="141"/>
      <c r="BM15" s="141"/>
      <c r="BN15" s="141" t="s">
        <v>73</v>
      </c>
      <c r="BO15" s="141"/>
      <c r="BP15" s="141"/>
      <c r="BQ15" s="141" t="s">
        <v>73</v>
      </c>
      <c r="BR15" s="141"/>
      <c r="BS15" s="141"/>
      <c r="BT15" s="141" t="s">
        <v>73</v>
      </c>
      <c r="BU15" s="141"/>
      <c r="BV15" s="141"/>
      <c r="BW15" s="141" t="s">
        <v>73</v>
      </c>
      <c r="BX15" s="141"/>
      <c r="BY15" s="141"/>
      <c r="BZ15" s="141" t="s">
        <v>73</v>
      </c>
      <c r="CA15" s="141"/>
      <c r="CB15" s="141"/>
      <c r="CC15" s="141" t="s">
        <v>73</v>
      </c>
      <c r="CD15" s="141"/>
      <c r="CE15" s="141"/>
      <c r="CF15" s="141" t="s">
        <v>73</v>
      </c>
      <c r="CG15" s="141"/>
      <c r="CH15" s="141"/>
      <c r="CI15" s="141" t="s">
        <v>73</v>
      </c>
      <c r="CJ15" s="141"/>
      <c r="CK15" s="141"/>
      <c r="CL15" s="141" t="s">
        <v>73</v>
      </c>
      <c r="CM15" s="141"/>
      <c r="CN15" s="141"/>
      <c r="CO15" s="141" t="s">
        <v>73</v>
      </c>
      <c r="CP15" s="141"/>
      <c r="CQ15" s="141"/>
      <c r="CR15" s="141" t="s">
        <v>73</v>
      </c>
      <c r="CS15" s="141"/>
      <c r="CT15" s="141"/>
      <c r="CU15" s="141" t="s">
        <v>73</v>
      </c>
      <c r="CV15" s="141"/>
      <c r="CW15" s="141"/>
      <c r="CX15" s="141" t="s">
        <v>73</v>
      </c>
      <c r="CY15" s="141"/>
      <c r="CZ15" s="141"/>
      <c r="DA15" s="141" t="s">
        <v>73</v>
      </c>
      <c r="DB15" s="141"/>
      <c r="DC15" s="141"/>
      <c r="DD15" s="141" t="s">
        <v>73</v>
      </c>
      <c r="DE15" s="141"/>
      <c r="DF15" s="141"/>
      <c r="DG15" s="141" t="s">
        <v>73</v>
      </c>
      <c r="DH15" s="141"/>
      <c r="DI15" s="141"/>
      <c r="DJ15" s="141" t="s">
        <v>73</v>
      </c>
    </row>
    <row r="16" spans="1:125" s="65" customFormat="1" ht="15">
      <c r="A16" s="64"/>
      <c r="C16" s="134" t="s">
        <v>86</v>
      </c>
      <c r="D16" s="146">
        <v>38748</v>
      </c>
      <c r="E16" s="146">
        <v>38776</v>
      </c>
      <c r="F16" s="146">
        <v>38807</v>
      </c>
      <c r="G16" s="146">
        <v>38837</v>
      </c>
      <c r="H16" s="146">
        <v>38868</v>
      </c>
      <c r="I16" s="146">
        <v>38898</v>
      </c>
      <c r="J16" s="146">
        <v>38929</v>
      </c>
      <c r="K16" s="146">
        <v>38960</v>
      </c>
      <c r="L16" s="146">
        <v>38990</v>
      </c>
      <c r="M16" s="146">
        <v>39021</v>
      </c>
      <c r="N16" s="146">
        <v>39051</v>
      </c>
      <c r="O16" s="146">
        <v>39082</v>
      </c>
      <c r="P16" s="146">
        <v>39113</v>
      </c>
      <c r="Q16" s="146">
        <v>39141</v>
      </c>
      <c r="R16" s="146">
        <v>39172</v>
      </c>
      <c r="S16" s="146">
        <v>39202</v>
      </c>
      <c r="T16" s="146">
        <v>39233</v>
      </c>
      <c r="U16" s="146">
        <v>39263</v>
      </c>
      <c r="V16" s="146">
        <v>39294</v>
      </c>
      <c r="W16" s="146">
        <v>39325</v>
      </c>
      <c r="X16" s="146">
        <v>39326</v>
      </c>
      <c r="Y16" s="146">
        <v>39356</v>
      </c>
      <c r="Z16" s="146">
        <v>39387</v>
      </c>
      <c r="AA16" s="146">
        <v>39417</v>
      </c>
      <c r="AB16" s="146">
        <v>39448</v>
      </c>
      <c r="AC16" s="146">
        <v>39479</v>
      </c>
      <c r="AD16" s="146">
        <v>39508</v>
      </c>
      <c r="AE16" s="146">
        <v>39539</v>
      </c>
      <c r="AF16" s="146">
        <v>39569</v>
      </c>
      <c r="AG16" s="146">
        <v>39600</v>
      </c>
      <c r="AH16" s="146">
        <v>39630</v>
      </c>
      <c r="AI16" s="146">
        <v>39661</v>
      </c>
      <c r="AJ16" s="146">
        <v>39692</v>
      </c>
      <c r="AK16" s="146">
        <v>39722</v>
      </c>
      <c r="AL16" s="146">
        <v>39753</v>
      </c>
      <c r="AM16" s="146">
        <v>39783</v>
      </c>
      <c r="AN16" s="146">
        <v>39814</v>
      </c>
      <c r="AO16" s="146">
        <v>39845</v>
      </c>
      <c r="AP16" s="146">
        <v>39873</v>
      </c>
      <c r="AQ16" s="146">
        <v>39904</v>
      </c>
      <c r="AR16" s="146">
        <v>39934</v>
      </c>
      <c r="AS16" s="146">
        <v>39965</v>
      </c>
      <c r="AT16" s="146">
        <v>39995</v>
      </c>
      <c r="AU16" s="146">
        <v>40026</v>
      </c>
      <c r="AV16" s="146">
        <v>40057</v>
      </c>
      <c r="AW16" s="146">
        <v>40087</v>
      </c>
      <c r="AX16" s="146">
        <v>40118</v>
      </c>
      <c r="AY16" s="146">
        <v>40148</v>
      </c>
      <c r="AZ16" s="146">
        <v>40179</v>
      </c>
      <c r="BA16" s="146">
        <v>40210</v>
      </c>
      <c r="BB16" s="146">
        <v>40238</v>
      </c>
      <c r="BC16" s="146">
        <v>40269</v>
      </c>
      <c r="BD16" s="146">
        <v>40299</v>
      </c>
      <c r="BE16" s="146">
        <v>40330</v>
      </c>
      <c r="BF16" s="146">
        <v>40360</v>
      </c>
      <c r="BG16" s="146">
        <v>40391</v>
      </c>
      <c r="BH16" s="146">
        <v>40422</v>
      </c>
      <c r="BI16" s="146">
        <v>40452</v>
      </c>
      <c r="BJ16" s="146">
        <v>40483</v>
      </c>
      <c r="BK16" s="146">
        <v>40513</v>
      </c>
      <c r="BL16" s="146">
        <v>40544</v>
      </c>
      <c r="BM16" s="146">
        <v>40575</v>
      </c>
      <c r="BN16" s="146">
        <v>40603</v>
      </c>
      <c r="BO16" s="146">
        <v>40634</v>
      </c>
      <c r="BP16" s="146">
        <v>40664</v>
      </c>
      <c r="BQ16" s="146">
        <v>40695</v>
      </c>
      <c r="BR16" s="146">
        <v>40725</v>
      </c>
      <c r="BS16" s="146">
        <v>40756</v>
      </c>
      <c r="BT16" s="146">
        <v>40787</v>
      </c>
      <c r="BU16" s="146">
        <v>40817</v>
      </c>
      <c r="BV16" s="146">
        <v>40848</v>
      </c>
      <c r="BW16" s="146">
        <v>40878</v>
      </c>
      <c r="BX16" s="146">
        <v>40909</v>
      </c>
      <c r="BY16" s="146">
        <v>40940</v>
      </c>
      <c r="BZ16" s="146">
        <v>40969</v>
      </c>
      <c r="CA16" s="146">
        <v>41000</v>
      </c>
      <c r="CB16" s="146">
        <v>41030</v>
      </c>
      <c r="CC16" s="146">
        <v>41061</v>
      </c>
      <c r="CD16" s="146">
        <v>41091</v>
      </c>
      <c r="CE16" s="146">
        <v>41122</v>
      </c>
      <c r="CF16" s="146">
        <v>41153</v>
      </c>
      <c r="CG16" s="146">
        <v>41183</v>
      </c>
      <c r="CH16" s="146">
        <v>41214</v>
      </c>
      <c r="CI16" s="146">
        <v>41244</v>
      </c>
      <c r="CJ16" s="146">
        <v>41275</v>
      </c>
      <c r="CK16" s="146">
        <v>41306</v>
      </c>
      <c r="CL16" s="146">
        <v>41334</v>
      </c>
      <c r="CM16" s="146">
        <v>41365</v>
      </c>
      <c r="CN16" s="146">
        <v>41395</v>
      </c>
      <c r="CO16" s="146">
        <v>41426</v>
      </c>
      <c r="CP16" s="146">
        <v>41456</v>
      </c>
      <c r="CQ16" s="146">
        <v>41487</v>
      </c>
      <c r="CR16" s="146">
        <v>41518</v>
      </c>
      <c r="CS16" s="146">
        <v>41548</v>
      </c>
      <c r="CT16" s="146">
        <v>41579</v>
      </c>
      <c r="CU16" s="146">
        <v>41609</v>
      </c>
      <c r="CV16" s="146">
        <v>41640</v>
      </c>
      <c r="CW16" s="146">
        <v>41671</v>
      </c>
      <c r="CX16" s="146">
        <v>41699</v>
      </c>
      <c r="CY16" s="146">
        <v>41730</v>
      </c>
      <c r="CZ16" s="146">
        <v>41760</v>
      </c>
      <c r="DA16" s="146">
        <v>41791</v>
      </c>
      <c r="DB16" s="146">
        <v>41821</v>
      </c>
      <c r="DC16" s="146">
        <v>41852</v>
      </c>
      <c r="DD16" s="146">
        <v>41883</v>
      </c>
      <c r="DE16" s="146">
        <v>41913</v>
      </c>
      <c r="DF16" s="146">
        <v>41944</v>
      </c>
      <c r="DG16" s="146">
        <v>41974</v>
      </c>
      <c r="DH16" s="146">
        <v>42005</v>
      </c>
      <c r="DI16" s="146">
        <v>42036</v>
      </c>
      <c r="DJ16" s="146">
        <v>42064</v>
      </c>
      <c r="DK16" s="146">
        <v>42095</v>
      </c>
      <c r="DL16" s="146">
        <v>42125</v>
      </c>
      <c r="DM16" s="146">
        <v>42156</v>
      </c>
      <c r="DN16" s="146">
        <v>42186</v>
      </c>
      <c r="DO16" s="146">
        <v>42217</v>
      </c>
      <c r="DP16" s="146">
        <v>42248</v>
      </c>
      <c r="DQ16" s="146">
        <v>42278</v>
      </c>
      <c r="DR16" s="146">
        <v>42309</v>
      </c>
      <c r="DS16" s="146">
        <v>42339</v>
      </c>
      <c r="DT16" s="146">
        <v>42370</v>
      </c>
      <c r="DU16" s="146">
        <v>42401</v>
      </c>
    </row>
    <row r="17" spans="1:125" s="65" customFormat="1" ht="15">
      <c r="A17" s="64"/>
      <c r="B17" s="68"/>
      <c r="C17" s="69" t="s">
        <v>347</v>
      </c>
      <c r="D17" s="144">
        <v>3.21</v>
      </c>
      <c r="E17" s="144">
        <v>3.36</v>
      </c>
      <c r="F17" s="144">
        <v>3.46</v>
      </c>
      <c r="G17" s="144">
        <v>3.86</v>
      </c>
      <c r="H17" s="144">
        <v>3.83</v>
      </c>
      <c r="I17" s="144">
        <v>3.68</v>
      </c>
      <c r="J17" s="144">
        <v>4.1500000000000004</v>
      </c>
      <c r="K17" s="144">
        <v>4.07</v>
      </c>
      <c r="L17" s="144">
        <v>3.96</v>
      </c>
      <c r="M17" s="144">
        <v>4.08</v>
      </c>
      <c r="N17" s="144">
        <v>4.34</v>
      </c>
      <c r="O17" s="144">
        <v>4.38</v>
      </c>
      <c r="P17" s="144">
        <v>4.3099999999999996</v>
      </c>
      <c r="Q17" s="144">
        <v>4.51</v>
      </c>
      <c r="R17" s="144">
        <v>4.6399999999999997</v>
      </c>
      <c r="S17" s="144">
        <v>4.7699999999999996</v>
      </c>
      <c r="T17" s="144">
        <v>4.68</v>
      </c>
      <c r="U17" s="144">
        <v>4.47</v>
      </c>
      <c r="V17" s="144">
        <v>4.58</v>
      </c>
      <c r="W17" s="144">
        <v>4.6100000000000003</v>
      </c>
      <c r="X17" s="144">
        <v>4.58</v>
      </c>
      <c r="Y17" s="144">
        <v>4.8735020651859751</v>
      </c>
      <c r="Z17" s="144">
        <v>4.9676173988501491</v>
      </c>
      <c r="AA17" s="144">
        <v>5.1049848860385625</v>
      </c>
      <c r="AB17" s="144">
        <v>5.4791021285753114</v>
      </c>
      <c r="AC17" s="144">
        <v>5.5890073349187066</v>
      </c>
      <c r="AD17" s="144">
        <v>6.0548122228536441</v>
      </c>
      <c r="AE17" s="144">
        <v>6.2671459470497632</v>
      </c>
      <c r="AF17" s="144">
        <v>6.4080744992520131</v>
      </c>
      <c r="AG17" s="144">
        <v>6.4575670941871248</v>
      </c>
      <c r="AH17" s="144">
        <v>6.3593754101427429</v>
      </c>
      <c r="AI17" s="144">
        <v>6.8157824402225566</v>
      </c>
      <c r="AJ17" s="144">
        <v>6.6304715131624157</v>
      </c>
      <c r="AK17" s="144">
        <v>6.7536582424055593</v>
      </c>
      <c r="AL17" s="144">
        <v>7.0685053429113669</v>
      </c>
      <c r="AM17" s="144">
        <v>7.7294460721359419</v>
      </c>
      <c r="AN17" s="144">
        <v>7.741896751738822</v>
      </c>
      <c r="AO17" s="144">
        <v>8.8191354963759601</v>
      </c>
      <c r="AP17" s="144">
        <v>9.2970410595295263</v>
      </c>
      <c r="AQ17" s="144">
        <v>9.9741288738342533</v>
      </c>
      <c r="AR17" s="144">
        <v>10.618699299428354</v>
      </c>
      <c r="AS17" s="144">
        <v>10.764151116218251</v>
      </c>
      <c r="AT17" s="144">
        <v>10.537139933242353</v>
      </c>
      <c r="AU17" s="144">
        <v>11.50136840370191</v>
      </c>
      <c r="AV17" s="144">
        <v>10.716635392728646</v>
      </c>
      <c r="AW17" s="144">
        <v>10.037231701673127</v>
      </c>
      <c r="AX17" s="144">
        <v>10.563084884880034</v>
      </c>
      <c r="AY17" s="144">
        <v>10.315136922349904</v>
      </c>
      <c r="AZ17" s="144">
        <v>11.071429570222628</v>
      </c>
      <c r="BA17" s="144">
        <v>11.084529367152433</v>
      </c>
      <c r="BB17" s="144">
        <v>11.21</v>
      </c>
      <c r="BC17" s="144">
        <v>10.908958177363649</v>
      </c>
      <c r="BD17" s="144">
        <v>10.71372780263995</v>
      </c>
      <c r="BE17" s="144">
        <v>10.277587493317283</v>
      </c>
      <c r="BF17" s="144">
        <v>9.4545731465148748</v>
      </c>
      <c r="BG17" s="144">
        <v>10.02937939105095</v>
      </c>
      <c r="BH17" s="144">
        <v>8.9038991955187825</v>
      </c>
      <c r="BI17" s="144">
        <v>8.7850385262717445</v>
      </c>
      <c r="BJ17" s="144">
        <v>8.5818132493836785</v>
      </c>
      <c r="BK17" s="144">
        <v>8.0318667163897874</v>
      </c>
      <c r="BL17" s="144">
        <v>7.4488496349523654</v>
      </c>
      <c r="BM17" s="144">
        <v>7.556994808766281</v>
      </c>
      <c r="BN17" s="144">
        <v>7.3472389707560826</v>
      </c>
      <c r="BO17" s="144">
        <v>7.1575639889094651</v>
      </c>
      <c r="BP17" s="144">
        <v>6.9534077048935874</v>
      </c>
      <c r="BQ17" s="144">
        <v>6.0382427475648717</v>
      </c>
      <c r="BR17" s="144">
        <v>6.087898837349937</v>
      </c>
      <c r="BS17" s="144">
        <v>6.0169402023444372</v>
      </c>
      <c r="BT17" s="144">
        <v>5.2720040661057475</v>
      </c>
      <c r="BU17" s="144">
        <v>5.2117168018772473</v>
      </c>
      <c r="BV17" s="144">
        <v>5.3800766365813653</v>
      </c>
      <c r="BW17" s="144">
        <v>5.0412765185283224</v>
      </c>
      <c r="BX17" s="144">
        <v>4.9774837693987886</v>
      </c>
      <c r="BY17" s="144">
        <v>4.9677358530686293</v>
      </c>
      <c r="BZ17" s="144">
        <v>4.9400000000000004</v>
      </c>
      <c r="CA17" s="144">
        <v>5.21</v>
      </c>
      <c r="CB17" s="144">
        <v>4.9000000000000004</v>
      </c>
      <c r="CC17" s="144">
        <v>4.2699999999999996</v>
      </c>
      <c r="CD17" s="144">
        <v>4.5599999999999996</v>
      </c>
      <c r="CE17" s="144">
        <v>4.1853604981719643</v>
      </c>
      <c r="CF17" s="144">
        <v>4.1105609572199739</v>
      </c>
      <c r="CG17" s="144">
        <v>4.0695040443602366</v>
      </c>
      <c r="CH17" s="144">
        <v>3.904763083218286</v>
      </c>
      <c r="CI17" s="144">
        <v>4.10871643477675</v>
      </c>
      <c r="CJ17" s="144">
        <v>3.8835906300697216</v>
      </c>
      <c r="CK17" s="144">
        <v>3.9276506390371573</v>
      </c>
      <c r="CL17" s="144">
        <v>3.9622280022021958</v>
      </c>
      <c r="CM17" s="144">
        <v>3.9562346038006462</v>
      </c>
      <c r="CN17" s="144">
        <v>3.715486617242449</v>
      </c>
      <c r="CO17" s="144">
        <v>3.6257174450978149</v>
      </c>
      <c r="CP17" s="144">
        <v>3.3662791743936484</v>
      </c>
      <c r="CQ17" s="144">
        <v>3.3306987404916759</v>
      </c>
      <c r="CR17" s="144">
        <v>3.1072993413403092</v>
      </c>
      <c r="CS17" s="144">
        <v>2.9900060329423503</v>
      </c>
      <c r="CT17" s="144">
        <v>3</v>
      </c>
      <c r="CU17" s="144">
        <v>3.16</v>
      </c>
      <c r="CV17" s="144">
        <v>2.9048789569392968</v>
      </c>
      <c r="CW17" s="144">
        <v>2.8010112557235169</v>
      </c>
      <c r="CX17" s="144">
        <v>3.003079166704353</v>
      </c>
      <c r="CY17" s="144">
        <v>3.0353357700613905</v>
      </c>
      <c r="CZ17" s="144">
        <v>3.0146172108474163</v>
      </c>
      <c r="DA17" s="144">
        <v>2.8081525865610892</v>
      </c>
      <c r="DB17" s="144">
        <v>2.5921055935407775</v>
      </c>
      <c r="DC17" s="144">
        <v>2.79121766210138</v>
      </c>
      <c r="DD17" s="144">
        <v>2.6170081599535235</v>
      </c>
      <c r="DE17" s="144">
        <v>2.4830375107399916</v>
      </c>
      <c r="DF17" s="144">
        <v>2.7079375881179657</v>
      </c>
      <c r="DG17" s="144">
        <v>2.8328199895206647</v>
      </c>
      <c r="DH17" s="144">
        <v>2.6309508204047676</v>
      </c>
      <c r="DI17" s="144">
        <v>2.717057846558784</v>
      </c>
      <c r="DJ17" s="144">
        <v>2.7884134614891787</v>
      </c>
      <c r="DK17" s="144">
        <v>2.8308864422626114</v>
      </c>
      <c r="DL17" s="144">
        <v>2.8276099668750954</v>
      </c>
      <c r="DM17" s="144">
        <v>2.5939222923767105</v>
      </c>
      <c r="DN17" s="144">
        <v>2.483186023151422</v>
      </c>
      <c r="DO17" s="144">
        <v>2.5888935870917487</v>
      </c>
      <c r="DP17" s="144">
        <v>2.4104156271890202</v>
      </c>
      <c r="DQ17" s="144">
        <v>2.4287890372263341</v>
      </c>
      <c r="DR17" s="144">
        <v>2.5379582793811282</v>
      </c>
      <c r="DS17" s="144">
        <v>2.5794484781153275</v>
      </c>
      <c r="DT17" s="144">
        <v>2.5268452693449306</v>
      </c>
      <c r="DU17" s="144">
        <v>2.6050500514298789</v>
      </c>
    </row>
    <row r="18" spans="1:125">
      <c r="C18" s="69" t="s">
        <v>88</v>
      </c>
      <c r="D18" s="135"/>
      <c r="E18" s="135"/>
      <c r="F18" s="136">
        <f>SUM(D17:F17)</f>
        <v>10.030000000000001</v>
      </c>
      <c r="G18" s="135"/>
      <c r="H18" s="135"/>
      <c r="I18" s="136">
        <f>SUM(G17:I17)</f>
        <v>11.37</v>
      </c>
      <c r="J18" s="135"/>
      <c r="K18" s="137"/>
      <c r="L18" s="136">
        <f>SUM(J17:L17)</f>
        <v>12.18</v>
      </c>
      <c r="M18" s="135"/>
      <c r="N18" s="135"/>
      <c r="O18" s="136">
        <f>SUM(M17:O17)</f>
        <v>12.8</v>
      </c>
      <c r="P18" s="135"/>
      <c r="Q18" s="135"/>
      <c r="R18" s="136">
        <f>SUM(P17:R17)</f>
        <v>13.46</v>
      </c>
      <c r="S18" s="135"/>
      <c r="T18" s="135"/>
      <c r="U18" s="136">
        <f>SUM(S17:U17)</f>
        <v>13.919999999999998</v>
      </c>
      <c r="V18" s="135"/>
      <c r="W18" s="135"/>
      <c r="X18" s="136">
        <f>SUM(V17:X17)</f>
        <v>13.770000000000001</v>
      </c>
      <c r="Y18" s="135"/>
      <c r="Z18" s="135"/>
      <c r="AA18" s="136">
        <f>SUM(Y17:AA17)</f>
        <v>14.946104350074688</v>
      </c>
      <c r="AB18" s="135"/>
      <c r="AC18" s="135"/>
      <c r="AD18" s="136">
        <f>SUM(AB17:AD17)</f>
        <v>17.122921686347663</v>
      </c>
      <c r="AE18" s="135"/>
      <c r="AF18" s="135"/>
      <c r="AG18" s="136">
        <f>SUM(AE17:AG17)</f>
        <v>19.132787540488899</v>
      </c>
      <c r="AH18" s="135"/>
      <c r="AI18" s="135"/>
      <c r="AJ18" s="136">
        <f>SUM(AH17:AJ17)</f>
        <v>19.805629363527714</v>
      </c>
      <c r="AK18" s="135"/>
      <c r="AL18" s="135"/>
      <c r="AM18" s="136">
        <f>SUM(AK17:AM17)</f>
        <v>21.551609657452868</v>
      </c>
      <c r="AN18" s="135"/>
      <c r="AO18" s="135"/>
      <c r="AP18" s="136">
        <f>SUM(AN17:AP17)</f>
        <v>25.858073307644307</v>
      </c>
      <c r="AQ18" s="135"/>
      <c r="AR18" s="135"/>
      <c r="AS18" s="136">
        <f>SUM(AQ17:AS17)</f>
        <v>31.356979289480858</v>
      </c>
      <c r="AT18" s="135"/>
      <c r="AU18" s="135"/>
      <c r="AV18" s="136">
        <f>SUM(AT17:AV17)</f>
        <v>32.755143729672909</v>
      </c>
      <c r="AW18" s="135"/>
      <c r="AX18" s="135"/>
      <c r="AY18" s="136">
        <f>SUM(AW17:AY17)</f>
        <v>30.915453508903067</v>
      </c>
      <c r="AZ18" s="135"/>
      <c r="BA18" s="135"/>
      <c r="BB18" s="136">
        <f>SUM(AZ17:BB17)</f>
        <v>33.365958937375062</v>
      </c>
      <c r="BC18" s="135"/>
      <c r="BD18" s="135"/>
      <c r="BE18" s="136">
        <f>SUM(BC17:BE17)</f>
        <v>31.90027347332088</v>
      </c>
      <c r="BF18" s="135"/>
      <c r="BG18" s="135"/>
      <c r="BH18" s="136">
        <f>SUM(BF17:BH17)</f>
        <v>28.387851733084609</v>
      </c>
      <c r="BI18" s="135"/>
      <c r="BJ18" s="135"/>
      <c r="BK18" s="136">
        <f>SUM(BI17:BK17)</f>
        <v>25.398718492045212</v>
      </c>
      <c r="BL18" s="135"/>
      <c r="BM18" s="135"/>
      <c r="BN18" s="136">
        <f>SUM(BL17:BN17)</f>
        <v>22.353083414474732</v>
      </c>
      <c r="BO18" s="135"/>
      <c r="BP18" s="135"/>
      <c r="BQ18" s="136">
        <f>SUM(BO17:BQ17)</f>
        <v>20.149214441367924</v>
      </c>
      <c r="BR18" s="135"/>
      <c r="BS18" s="135"/>
      <c r="BT18" s="136">
        <f>SUM(BR17:BT17)</f>
        <v>17.37684310580012</v>
      </c>
      <c r="BU18" s="135"/>
      <c r="BV18" s="135"/>
      <c r="BW18" s="136">
        <f>SUM(BU17:BW17)</f>
        <v>15.633069956986935</v>
      </c>
      <c r="BX18" s="135"/>
      <c r="BY18" s="135"/>
      <c r="BZ18" s="136">
        <f>SUM(BX17:BZ17)</f>
        <v>14.885219622467417</v>
      </c>
      <c r="CA18" s="135"/>
      <c r="CB18" s="135"/>
      <c r="CC18" s="136">
        <f>SUM(CA17:CC17)</f>
        <v>14.379999999999999</v>
      </c>
      <c r="CD18" s="135"/>
      <c r="CE18" s="135"/>
      <c r="CF18" s="136">
        <f>SUM(CD17:CF17)</f>
        <v>12.855921455391938</v>
      </c>
      <c r="CG18" s="135"/>
      <c r="CH18" s="135"/>
      <c r="CI18" s="136">
        <f>SUM(CG17:CI17)</f>
        <v>12.082983562355274</v>
      </c>
      <c r="CJ18" s="135"/>
      <c r="CK18" s="135"/>
      <c r="CL18" s="136">
        <f>SUM(CJ17:CL17)</f>
        <v>11.773469271309075</v>
      </c>
      <c r="CM18" s="135"/>
      <c r="CN18" s="135"/>
      <c r="CO18" s="136">
        <f>SUM(CM17:CO17)</f>
        <v>11.297438666140909</v>
      </c>
      <c r="CP18" s="135"/>
      <c r="CQ18" s="135"/>
      <c r="CR18" s="136">
        <f>SUM(CP17:CR17)</f>
        <v>9.8042772562256335</v>
      </c>
      <c r="CS18" s="135"/>
      <c r="CT18" s="135"/>
      <c r="CU18" s="136">
        <f>SUM(CS17:CU17)</f>
        <v>9.1500060329423505</v>
      </c>
      <c r="CV18" s="135"/>
      <c r="CW18" s="135"/>
      <c r="CX18" s="136">
        <f>SUM(CV17:CX17)</f>
        <v>8.7089693793671668</v>
      </c>
      <c r="CY18" s="135"/>
      <c r="CZ18" s="135"/>
      <c r="DA18" s="136">
        <f>SUM(CY17:DA17)</f>
        <v>8.8581055674698952</v>
      </c>
      <c r="DB18" s="135"/>
      <c r="DC18" s="135"/>
      <c r="DD18" s="136">
        <f>SUM(DB17:DD17)</f>
        <v>8.0003314155956815</v>
      </c>
      <c r="DE18" s="135"/>
      <c r="DF18" s="135"/>
      <c r="DG18" s="136">
        <f>SUM(DE17:DG17)</f>
        <v>8.0237950883786215</v>
      </c>
      <c r="DH18" s="135"/>
      <c r="DI18" s="135"/>
      <c r="DJ18" s="136">
        <f>SUM(DH17:DJ17)</f>
        <v>8.1364221284527289</v>
      </c>
      <c r="DK18" s="135"/>
      <c r="DL18" s="135"/>
      <c r="DM18" s="136">
        <f>SUM(DK17:DM17)</f>
        <v>8.2524187015144168</v>
      </c>
      <c r="DN18" s="135"/>
      <c r="DO18" s="135"/>
      <c r="DP18" s="136">
        <f>SUM(DN17:DP17)</f>
        <v>7.4824952374321905</v>
      </c>
      <c r="DQ18" s="135"/>
      <c r="DR18" s="135"/>
      <c r="DS18" s="136">
        <f>SUM(DQ17:DS17)</f>
        <v>7.5461957947227898</v>
      </c>
      <c r="DT18" s="135"/>
      <c r="DU18" s="135"/>
    </row>
    <row r="19" spans="1:125">
      <c r="C19" s="69" t="s">
        <v>89</v>
      </c>
      <c r="D19" s="135"/>
      <c r="E19" s="135"/>
      <c r="F19" s="136">
        <f>F18/3</f>
        <v>3.3433333333333337</v>
      </c>
      <c r="G19" s="135"/>
      <c r="H19" s="135"/>
      <c r="I19" s="136">
        <f>I18/3</f>
        <v>3.7899999999999996</v>
      </c>
      <c r="J19" s="135"/>
      <c r="K19" s="137"/>
      <c r="L19" s="136">
        <f>L18/3</f>
        <v>4.0599999999999996</v>
      </c>
      <c r="M19" s="135"/>
      <c r="N19" s="135"/>
      <c r="O19" s="136">
        <f>O18/3</f>
        <v>4.2666666666666666</v>
      </c>
      <c r="P19" s="135"/>
      <c r="Q19" s="135"/>
      <c r="R19" s="136">
        <f>R18/3</f>
        <v>4.4866666666666672</v>
      </c>
      <c r="S19" s="135"/>
      <c r="T19" s="135"/>
      <c r="U19" s="136">
        <f>U18/3</f>
        <v>4.6399999999999997</v>
      </c>
      <c r="V19" s="135"/>
      <c r="W19" s="135"/>
      <c r="X19" s="136">
        <f>X18/3</f>
        <v>4.5900000000000007</v>
      </c>
      <c r="Y19" s="135"/>
      <c r="Z19" s="135"/>
      <c r="AA19" s="136">
        <f>AA18/3</f>
        <v>4.9820347833582295</v>
      </c>
      <c r="AB19" s="135"/>
      <c r="AC19" s="135"/>
      <c r="AD19" s="136">
        <f>AD18/3</f>
        <v>5.7076405621158877</v>
      </c>
      <c r="AE19" s="135"/>
      <c r="AF19" s="135"/>
      <c r="AG19" s="136">
        <f>AG18/3</f>
        <v>6.3775958468296325</v>
      </c>
      <c r="AH19" s="135"/>
      <c r="AI19" s="135"/>
      <c r="AJ19" s="136">
        <f>AJ18/3</f>
        <v>6.6018764545092381</v>
      </c>
      <c r="AK19" s="135"/>
      <c r="AL19" s="135"/>
      <c r="AM19" s="136">
        <f>AM18/2</f>
        <v>10.775804828726434</v>
      </c>
      <c r="AN19" s="135"/>
      <c r="AO19" s="135"/>
      <c r="AP19" s="136">
        <f>AP18/3</f>
        <v>8.6193577692147691</v>
      </c>
      <c r="AQ19" s="135"/>
      <c r="AR19" s="135"/>
      <c r="AS19" s="136">
        <f>AS18/3</f>
        <v>10.452326429826952</v>
      </c>
      <c r="AT19" s="135"/>
      <c r="AU19" s="135"/>
      <c r="AV19" s="136">
        <f>AV18/3</f>
        <v>10.918381243224303</v>
      </c>
      <c r="AW19" s="135"/>
      <c r="AX19" s="135"/>
      <c r="AY19" s="136">
        <f>AY18/3</f>
        <v>10.305151169634355</v>
      </c>
      <c r="AZ19" s="135"/>
      <c r="BA19" s="135"/>
      <c r="BB19" s="136">
        <f>BB18/3</f>
        <v>11.121986312458354</v>
      </c>
      <c r="BC19" s="135"/>
      <c r="BD19" s="135"/>
      <c r="BE19" s="136">
        <f>BE18/3</f>
        <v>10.633424491106959</v>
      </c>
      <c r="BF19" s="135"/>
      <c r="BG19" s="135"/>
      <c r="BH19" s="136">
        <f>BH18/3</f>
        <v>9.4626172443615371</v>
      </c>
      <c r="BI19" s="135"/>
      <c r="BJ19" s="135"/>
      <c r="BK19" s="136">
        <f>BK18/3</f>
        <v>8.4662394973484041</v>
      </c>
      <c r="BL19" s="135"/>
      <c r="BM19" s="135"/>
      <c r="BN19" s="136">
        <f>BN18/3</f>
        <v>7.4510278048249106</v>
      </c>
      <c r="BO19" s="135"/>
      <c r="BP19" s="135"/>
      <c r="BQ19" s="136">
        <f>BQ18/3</f>
        <v>6.7164048137893078</v>
      </c>
      <c r="BR19" s="135"/>
      <c r="BS19" s="135"/>
      <c r="BT19" s="136">
        <f>BT18/3</f>
        <v>5.7922810352667069</v>
      </c>
      <c r="BU19" s="135"/>
      <c r="BV19" s="135"/>
      <c r="BW19" s="136">
        <f>BW18/3</f>
        <v>5.211023318995645</v>
      </c>
      <c r="BX19" s="135"/>
      <c r="BY19" s="135"/>
      <c r="BZ19" s="136">
        <f>BZ18/3</f>
        <v>4.9617398741558061</v>
      </c>
      <c r="CA19" s="135"/>
      <c r="CB19" s="135"/>
      <c r="CC19" s="136">
        <f>CC18/3</f>
        <v>4.793333333333333</v>
      </c>
      <c r="CD19" s="135"/>
      <c r="CE19" s="135"/>
      <c r="CF19" s="136">
        <f>CF18/3</f>
        <v>4.2853071517973129</v>
      </c>
      <c r="CG19" s="135"/>
      <c r="CH19" s="135"/>
      <c r="CI19" s="136">
        <f>CI18/3</f>
        <v>4.0276611874517583</v>
      </c>
      <c r="CJ19" s="135"/>
      <c r="CK19" s="135"/>
      <c r="CL19" s="136">
        <f>CL18/3</f>
        <v>3.9244897571030251</v>
      </c>
      <c r="CM19" s="135"/>
      <c r="CN19" s="135"/>
      <c r="CO19" s="136">
        <f>CO18/3</f>
        <v>3.7658128887136364</v>
      </c>
      <c r="CP19" s="135"/>
      <c r="CQ19" s="135"/>
      <c r="CR19" s="136">
        <f>CR18/3</f>
        <v>3.2680924187418778</v>
      </c>
      <c r="CS19" s="135"/>
      <c r="CT19" s="135"/>
      <c r="CU19" s="136">
        <f>CU18/3</f>
        <v>3.0500020109807835</v>
      </c>
      <c r="CV19" s="135"/>
      <c r="CW19" s="135"/>
      <c r="CX19" s="136">
        <f>CX18/3</f>
        <v>2.9029897931223889</v>
      </c>
      <c r="CY19" s="135"/>
      <c r="CZ19" s="135"/>
      <c r="DA19" s="136">
        <f>DA18/3</f>
        <v>2.9527018558232982</v>
      </c>
      <c r="DB19" s="135"/>
      <c r="DC19" s="135"/>
      <c r="DD19" s="136">
        <f>DD18/3</f>
        <v>2.6667771385318937</v>
      </c>
      <c r="DE19" s="135"/>
      <c r="DF19" s="135"/>
      <c r="DG19" s="136">
        <f>DG18/3</f>
        <v>2.674598362792874</v>
      </c>
      <c r="DH19" s="135"/>
      <c r="DI19" s="135"/>
      <c r="DJ19" s="136">
        <f>DJ18/3</f>
        <v>2.7121407094842431</v>
      </c>
      <c r="DK19" s="135"/>
      <c r="DL19" s="135"/>
      <c r="DM19" s="136">
        <f>DM18/3</f>
        <v>2.7508062338381389</v>
      </c>
      <c r="DN19" s="135"/>
      <c r="DO19" s="135"/>
      <c r="DP19" s="136">
        <f>DP18/3</f>
        <v>2.4941650791440635</v>
      </c>
      <c r="DQ19" s="135"/>
      <c r="DR19" s="135"/>
      <c r="DS19" s="136">
        <f>DS18/3</f>
        <v>2.5153985982409299</v>
      </c>
      <c r="DT19" s="135"/>
      <c r="DU19" s="135"/>
    </row>
    <row r="22" spans="1:125" s="131" customFormat="1" ht="15">
      <c r="A22" s="129" t="s">
        <v>10</v>
      </c>
      <c r="B22" s="130" t="s">
        <v>91</v>
      </c>
    </row>
    <row r="23" spans="1:125">
      <c r="B23" s="18" t="s">
        <v>85</v>
      </c>
      <c r="C23" s="20" t="s">
        <v>92</v>
      </c>
    </row>
    <row r="24" spans="1:125" ht="15">
      <c r="C24" s="71" t="s">
        <v>324</v>
      </c>
    </row>
    <row r="25" spans="1:125" s="5" customFormat="1">
      <c r="A25" s="63"/>
      <c r="B25" s="18" t="s">
        <v>323</v>
      </c>
      <c r="C25" s="40" t="s">
        <v>94</v>
      </c>
    </row>
    <row r="26" spans="1:125" s="5" customFormat="1">
      <c r="A26" s="63"/>
      <c r="B26" s="18"/>
      <c r="C26" s="40"/>
    </row>
    <row r="27" spans="1:125">
      <c r="C27" s="67" t="s">
        <v>330</v>
      </c>
      <c r="D27" s="67" t="s">
        <v>12</v>
      </c>
      <c r="E27" s="67" t="s">
        <v>13</v>
      </c>
      <c r="F27" s="67" t="s">
        <v>14</v>
      </c>
      <c r="G27" s="67" t="s">
        <v>15</v>
      </c>
      <c r="H27" s="67" t="s">
        <v>16</v>
      </c>
      <c r="I27" s="67" t="s">
        <v>17</v>
      </c>
      <c r="J27" s="67" t="s">
        <v>18</v>
      </c>
      <c r="K27" s="67" t="s">
        <v>19</v>
      </c>
      <c r="L27" s="67" t="s">
        <v>20</v>
      </c>
      <c r="M27" s="67" t="s">
        <v>21</v>
      </c>
      <c r="N27" s="67" t="s">
        <v>22</v>
      </c>
      <c r="O27" s="67" t="s">
        <v>23</v>
      </c>
      <c r="P27" s="67" t="s">
        <v>24</v>
      </c>
      <c r="Q27" s="67" t="s">
        <v>25</v>
      </c>
      <c r="R27" s="67" t="s">
        <v>26</v>
      </c>
      <c r="S27" s="67" t="s">
        <v>27</v>
      </c>
      <c r="T27" s="67" t="s">
        <v>28</v>
      </c>
      <c r="U27" s="67" t="s">
        <v>29</v>
      </c>
      <c r="V27" s="67" t="s">
        <v>30</v>
      </c>
      <c r="W27" s="67" t="s">
        <v>31</v>
      </c>
      <c r="X27" s="67" t="s">
        <v>32</v>
      </c>
      <c r="Y27" s="67" t="s">
        <v>33</v>
      </c>
      <c r="Z27" s="67" t="s">
        <v>34</v>
      </c>
      <c r="AA27" s="67" t="s">
        <v>35</v>
      </c>
      <c r="AB27" s="67" t="s">
        <v>36</v>
      </c>
      <c r="AC27" s="67" t="s">
        <v>37</v>
      </c>
      <c r="AD27" s="67" t="s">
        <v>38</v>
      </c>
      <c r="AE27" s="67" t="s">
        <v>39</v>
      </c>
      <c r="AF27" s="67" t="s">
        <v>40</v>
      </c>
      <c r="AG27" s="67" t="s">
        <v>41</v>
      </c>
      <c r="AH27" s="67" t="s">
        <v>42</v>
      </c>
      <c r="AI27" s="67" t="s">
        <v>43</v>
      </c>
      <c r="AJ27" s="67" t="s">
        <v>44</v>
      </c>
      <c r="AK27" s="67" t="s">
        <v>45</v>
      </c>
      <c r="AL27" s="67" t="s">
        <v>46</v>
      </c>
      <c r="AM27" s="67" t="s">
        <v>47</v>
      </c>
      <c r="AN27" s="67" t="s">
        <v>48</v>
      </c>
      <c r="AO27" s="67" t="s">
        <v>168</v>
      </c>
      <c r="AP27" s="67" t="s">
        <v>199</v>
      </c>
      <c r="AQ27" s="67" t="s">
        <v>316</v>
      </c>
    </row>
    <row r="28" spans="1:125">
      <c r="C28" s="20" t="s">
        <v>90</v>
      </c>
      <c r="D28" s="307">
        <f>$D$33</f>
        <v>1.9169329073482426E-3</v>
      </c>
      <c r="E28" s="307">
        <f>$D$33</f>
        <v>1.9169329073482426E-3</v>
      </c>
      <c r="F28" s="307">
        <f>$D$33</f>
        <v>1.9169329073482426E-3</v>
      </c>
      <c r="G28" s="307">
        <f>$D$33</f>
        <v>1.9169329073482426E-3</v>
      </c>
      <c r="H28" s="307">
        <f>$E$33</f>
        <v>9.5808383233532944E-4</v>
      </c>
      <c r="I28" s="307">
        <f>$E$33</f>
        <v>9.5808383233532944E-4</v>
      </c>
      <c r="J28" s="307">
        <f>$E$33</f>
        <v>9.5808383233532944E-4</v>
      </c>
      <c r="K28" s="307">
        <f>$E$33</f>
        <v>9.5808383233532944E-4</v>
      </c>
      <c r="L28" s="307">
        <f>$F$33</f>
        <v>2.1523178807947019E-3</v>
      </c>
      <c r="M28" s="307">
        <f>$F$33</f>
        <v>2.1523178807947019E-3</v>
      </c>
      <c r="N28" s="307">
        <f>$F$33</f>
        <v>2.1523178807947019E-3</v>
      </c>
      <c r="O28" s="307">
        <f>$F$33</f>
        <v>2.1523178807947019E-3</v>
      </c>
      <c r="P28" s="307">
        <f>$G$33</f>
        <v>3.4101087651951377E-2</v>
      </c>
      <c r="Q28" s="307">
        <f>$G$33</f>
        <v>3.4101087651951377E-2</v>
      </c>
      <c r="R28" s="307">
        <f>$G$33</f>
        <v>3.4101087651951377E-2</v>
      </c>
      <c r="S28" s="307">
        <f>$G$33</f>
        <v>3.4101087651951377E-2</v>
      </c>
      <c r="T28" s="307">
        <f>$H$33</f>
        <v>1.2727272727272728E-2</v>
      </c>
      <c r="U28" s="307">
        <f>$H$33</f>
        <v>1.2727272727272728E-2</v>
      </c>
      <c r="V28" s="307">
        <f>$H$33</f>
        <v>1.2727272727272728E-2</v>
      </c>
      <c r="W28" s="307">
        <f>$H$33</f>
        <v>1.2727272727272728E-2</v>
      </c>
      <c r="X28" s="307">
        <f>$I$33</f>
        <v>8.8550983899821113E-3</v>
      </c>
      <c r="Y28" s="307">
        <f>$I$33</f>
        <v>8.8550983899821113E-3</v>
      </c>
      <c r="Z28" s="307">
        <f>$I$33</f>
        <v>8.8550983899821113E-3</v>
      </c>
      <c r="AA28" s="307">
        <f>$I$33</f>
        <v>8.8550983899821113E-3</v>
      </c>
      <c r="AB28" s="307">
        <f>$J$33</f>
        <v>3.7007240547063552E-3</v>
      </c>
      <c r="AC28" s="307">
        <f>$J$33</f>
        <v>3.7007240547063552E-3</v>
      </c>
      <c r="AD28" s="307">
        <f>$J$33</f>
        <v>3.7007240547063552E-3</v>
      </c>
      <c r="AE28" s="307">
        <f>$J$33</f>
        <v>3.7007240547063552E-3</v>
      </c>
      <c r="AF28" s="307">
        <f>$K$33</f>
        <v>5.8737151248164461E-3</v>
      </c>
      <c r="AG28" s="307">
        <f>$K$33</f>
        <v>5.8737151248164461E-3</v>
      </c>
      <c r="AH28" s="307">
        <f>$K$33</f>
        <v>5.8737151248164461E-3</v>
      </c>
      <c r="AI28" s="307">
        <f>$K$33</f>
        <v>5.8737151248164461E-3</v>
      </c>
      <c r="AJ28" s="307">
        <f>$L$33</f>
        <v>4.9744897959183671E-3</v>
      </c>
      <c r="AK28" s="307">
        <f>$L$33</f>
        <v>4.9744897959183671E-3</v>
      </c>
      <c r="AL28" s="307">
        <f>$L$33</f>
        <v>4.9744897959183671E-3</v>
      </c>
      <c r="AM28" s="307">
        <f>$L$33</f>
        <v>4.9744897959183671E-3</v>
      </c>
      <c r="AN28" s="307">
        <f>$M$33</f>
        <v>2.4638457418318157E-3</v>
      </c>
      <c r="AO28" s="307">
        <f>$M$33</f>
        <v>2.4638457418318157E-3</v>
      </c>
      <c r="AP28" s="307">
        <f>$M$33</f>
        <v>2.4638457418318157E-3</v>
      </c>
      <c r="AQ28" s="307">
        <f>$M$33</f>
        <v>2.4638457418318157E-3</v>
      </c>
    </row>
    <row r="30" spans="1:125" s="133" customFormat="1">
      <c r="A30" s="121"/>
      <c r="C30" s="66" t="s">
        <v>93</v>
      </c>
      <c r="D30" s="134">
        <v>2006</v>
      </c>
      <c r="E30" s="134">
        <v>2007</v>
      </c>
      <c r="F30" s="134">
        <v>2008</v>
      </c>
      <c r="G30" s="134">
        <v>2009</v>
      </c>
      <c r="H30" s="134">
        <v>2010</v>
      </c>
      <c r="I30" s="134">
        <v>2011</v>
      </c>
      <c r="J30" s="134">
        <v>2012</v>
      </c>
      <c r="K30" s="134">
        <v>2013</v>
      </c>
      <c r="L30" s="134">
        <v>2014</v>
      </c>
      <c r="M30" s="134">
        <v>2015</v>
      </c>
    </row>
    <row r="31" spans="1:125">
      <c r="C31" s="69" t="s">
        <v>95</v>
      </c>
      <c r="D31" s="369">
        <f>'GBM related - Clean'!E11</f>
        <v>1.2</v>
      </c>
      <c r="E31" s="69">
        <f>'GBM related - Clean'!F11</f>
        <v>0.8</v>
      </c>
      <c r="F31" s="69">
        <f>'GBM related - Clean'!G11</f>
        <v>2.6</v>
      </c>
      <c r="G31" s="69">
        <f>'GBM related - Clean'!H11</f>
        <v>53.3</v>
      </c>
      <c r="H31" s="69">
        <f>'GBM related - Clean'!I11</f>
        <v>15.4</v>
      </c>
      <c r="I31" s="69">
        <f>'GBM related - Clean'!J11</f>
        <v>9.9</v>
      </c>
      <c r="J31" s="69">
        <f>'GBM related - Clean'!K11</f>
        <v>4.5999999999999996</v>
      </c>
      <c r="K31" s="69">
        <f>'GBM related - Clean'!L11</f>
        <v>8</v>
      </c>
      <c r="L31" s="69">
        <f>'GBM related - Clean'!M11</f>
        <v>7.8</v>
      </c>
      <c r="M31" s="55">
        <f>'GBM related - Clean'!N11</f>
        <v>4.5999999999999996</v>
      </c>
    </row>
    <row r="32" spans="1:125">
      <c r="C32" s="69" t="s">
        <v>96</v>
      </c>
      <c r="D32" s="69">
        <f>'GBM related - Clean'!E12</f>
        <v>626</v>
      </c>
      <c r="E32" s="69">
        <f>'GBM related - Clean'!F12</f>
        <v>835</v>
      </c>
      <c r="F32" s="70">
        <f>'GBM related - Clean'!G12</f>
        <v>1208</v>
      </c>
      <c r="G32" s="70">
        <f>'GBM related - Clean'!H12</f>
        <v>1563</v>
      </c>
      <c r="H32" s="70">
        <f>'GBM related - Clean'!I12</f>
        <v>1210</v>
      </c>
      <c r="I32" s="70">
        <f>'GBM related - Clean'!J12</f>
        <v>1118</v>
      </c>
      <c r="J32" s="70">
        <f>'GBM related - Clean'!K12</f>
        <v>1243</v>
      </c>
      <c r="K32" s="70">
        <f>'GBM related - Clean'!L12</f>
        <v>1362</v>
      </c>
      <c r="L32" s="70">
        <f>'GBM related - Clean'!M12</f>
        <v>1568</v>
      </c>
      <c r="M32" s="55">
        <f>'GBM related - Clean'!N12</f>
        <v>1867</v>
      </c>
    </row>
    <row r="33" spans="1:43">
      <c r="C33" s="69" t="s">
        <v>97</v>
      </c>
      <c r="D33" s="190">
        <f>'GBM related - Clean'!E13</f>
        <v>1.9169329073482426E-3</v>
      </c>
      <c r="E33" s="190">
        <f>'GBM related - Clean'!F13</f>
        <v>9.5808383233532944E-4</v>
      </c>
      <c r="F33" s="190">
        <f>'GBM related - Clean'!G13</f>
        <v>2.1523178807947019E-3</v>
      </c>
      <c r="G33" s="190">
        <f>'GBM related - Clean'!H13</f>
        <v>3.4101087651951377E-2</v>
      </c>
      <c r="H33" s="190">
        <f>'GBM related - Clean'!I13</f>
        <v>1.2727272727272728E-2</v>
      </c>
      <c r="I33" s="190">
        <f>'GBM related - Clean'!J13</f>
        <v>8.8550983899821113E-3</v>
      </c>
      <c r="J33" s="190">
        <f>'GBM related - Clean'!K13</f>
        <v>3.7007240547063552E-3</v>
      </c>
      <c r="K33" s="190">
        <f>'GBM related - Clean'!L13</f>
        <v>5.8737151248164461E-3</v>
      </c>
      <c r="L33" s="190">
        <f>'GBM related - Clean'!M13</f>
        <v>4.9744897959183671E-3</v>
      </c>
      <c r="M33" s="190">
        <f>'GBM related - Clean'!N13</f>
        <v>2.4638457418318157E-3</v>
      </c>
    </row>
    <row r="37" spans="1:43" s="131" customFormat="1" ht="15">
      <c r="A37" s="129" t="s">
        <v>10</v>
      </c>
      <c r="B37" s="130" t="s">
        <v>346</v>
      </c>
    </row>
    <row r="38" spans="1:43" s="5" customFormat="1">
      <c r="A38" s="72"/>
      <c r="B38" s="66" t="s">
        <v>85</v>
      </c>
      <c r="C38" s="20" t="s">
        <v>98</v>
      </c>
    </row>
    <row r="39" spans="1:43" ht="15">
      <c r="C39" s="71" t="s">
        <v>342</v>
      </c>
    </row>
    <row r="40" spans="1:43">
      <c r="B40" s="18" t="s">
        <v>323</v>
      </c>
      <c r="C40" s="40" t="s">
        <v>341</v>
      </c>
    </row>
    <row r="42" spans="1:43">
      <c r="B42" s="73"/>
      <c r="C42" s="147"/>
      <c r="D42" s="147" t="s">
        <v>12</v>
      </c>
      <c r="E42" s="147" t="s">
        <v>13</v>
      </c>
      <c r="F42" s="147" t="s">
        <v>14</v>
      </c>
      <c r="G42" s="147" t="s">
        <v>15</v>
      </c>
      <c r="H42" s="147" t="s">
        <v>16</v>
      </c>
      <c r="I42" s="147" t="s">
        <v>17</v>
      </c>
      <c r="J42" s="147" t="s">
        <v>18</v>
      </c>
      <c r="K42" s="147" t="s">
        <v>19</v>
      </c>
      <c r="L42" s="147" t="s">
        <v>20</v>
      </c>
      <c r="M42" s="147" t="s">
        <v>21</v>
      </c>
      <c r="N42" s="147" t="s">
        <v>22</v>
      </c>
      <c r="O42" s="147" t="s">
        <v>23</v>
      </c>
      <c r="P42" s="147" t="s">
        <v>24</v>
      </c>
      <c r="Q42" s="147" t="s">
        <v>25</v>
      </c>
      <c r="R42" s="147" t="s">
        <v>26</v>
      </c>
      <c r="S42" s="147" t="s">
        <v>27</v>
      </c>
      <c r="T42" s="147" t="s">
        <v>28</v>
      </c>
      <c r="U42" s="147" t="s">
        <v>29</v>
      </c>
      <c r="V42" s="147" t="s">
        <v>30</v>
      </c>
      <c r="W42" s="147" t="s">
        <v>31</v>
      </c>
      <c r="X42" s="147" t="s">
        <v>32</v>
      </c>
      <c r="Y42" s="147" t="s">
        <v>33</v>
      </c>
      <c r="Z42" s="147" t="s">
        <v>34</v>
      </c>
      <c r="AA42" s="147" t="s">
        <v>35</v>
      </c>
      <c r="AB42" s="147" t="s">
        <v>36</v>
      </c>
      <c r="AC42" s="147" t="s">
        <v>37</v>
      </c>
      <c r="AD42" s="147" t="s">
        <v>38</v>
      </c>
      <c r="AE42" s="147" t="s">
        <v>39</v>
      </c>
      <c r="AF42" s="147" t="s">
        <v>40</v>
      </c>
      <c r="AG42" s="147" t="s">
        <v>41</v>
      </c>
      <c r="AH42" s="147" t="s">
        <v>42</v>
      </c>
      <c r="AI42" s="147" t="s">
        <v>43</v>
      </c>
      <c r="AJ42" s="147" t="s">
        <v>44</v>
      </c>
      <c r="AK42" s="147" t="s">
        <v>45</v>
      </c>
      <c r="AL42" s="147" t="s">
        <v>46</v>
      </c>
      <c r="AM42" s="147" t="s">
        <v>47</v>
      </c>
      <c r="AN42" s="147" t="s">
        <v>48</v>
      </c>
      <c r="AO42" s="147" t="s">
        <v>168</v>
      </c>
      <c r="AP42" s="147" t="s">
        <v>199</v>
      </c>
      <c r="AQ42" s="147" t="s">
        <v>316</v>
      </c>
    </row>
    <row r="43" spans="1:43">
      <c r="C43" s="149" t="s">
        <v>331</v>
      </c>
      <c r="D43" s="180">
        <f>'NCO-100 Largest - Clean'!E10</f>
        <v>0.08</v>
      </c>
      <c r="E43" s="367">
        <f>'NCO-100 Largest - Clean'!F10</f>
        <v>7.0000000000000007E-2</v>
      </c>
      <c r="F43" s="367">
        <f>'NCO-100 Largest - Clean'!G10</f>
        <v>0.1</v>
      </c>
      <c r="G43" s="367">
        <f>'NCO-100 Largest - Clean'!H10</f>
        <v>0.12</v>
      </c>
      <c r="H43" s="367">
        <f>'NCO-100 Largest - Clean'!I10</f>
        <v>0.15</v>
      </c>
      <c r="I43" s="367">
        <f>'NCO-100 Largest - Clean'!J10</f>
        <v>0.17</v>
      </c>
      <c r="J43" s="367">
        <f>'NCO-100 Largest - Clean'!K10</f>
        <v>0.24</v>
      </c>
      <c r="K43" s="367">
        <f>'NCO-100 Largest - Clean'!L10</f>
        <v>0.41</v>
      </c>
      <c r="L43" s="367">
        <f>'NCO-100 Largest - Clean'!M10</f>
        <v>0.81</v>
      </c>
      <c r="M43" s="367">
        <f>'NCO-100 Largest - Clean'!N10</f>
        <v>1.23</v>
      </c>
      <c r="N43" s="367">
        <f>'NCO-100 Largest - Clean'!O10</f>
        <v>1.75</v>
      </c>
      <c r="O43" s="367">
        <f>'NCO-100 Largest - Clean'!P10</f>
        <v>1.91</v>
      </c>
      <c r="P43" s="367">
        <f>'NCO-100 Largest - Clean'!Q10</f>
        <v>1.83</v>
      </c>
      <c r="Q43" s="367">
        <f>'NCO-100 Largest - Clean'!R10</f>
        <v>2.48</v>
      </c>
      <c r="R43" s="367">
        <f>'NCO-100 Largest - Clean'!S10</f>
        <v>2.67</v>
      </c>
      <c r="S43" s="367">
        <f>'NCO-100 Largest - Clean'!T10</f>
        <v>3.04</v>
      </c>
      <c r="T43" s="367">
        <f>'NCO-100 Largest - Clean'!U10</f>
        <v>2.68</v>
      </c>
      <c r="U43" s="367">
        <f>'NCO-100 Largest - Clean'!V10</f>
        <v>2.44</v>
      </c>
      <c r="V43" s="367">
        <f>'NCO-100 Largest - Clean'!W10</f>
        <v>2.29</v>
      </c>
      <c r="W43" s="367">
        <f>'NCO-100 Largest - Clean'!X10</f>
        <v>2.2200000000000002</v>
      </c>
      <c r="X43" s="367">
        <f>'NCO-100 Largest - Clean'!Y10</f>
        <v>1.8</v>
      </c>
      <c r="Y43" s="367">
        <f>'NCO-100 Largest - Clean'!Z10</f>
        <v>1.72</v>
      </c>
      <c r="Z43" s="367">
        <f>'NCO-100 Largest - Clean'!AA10</f>
        <v>1.52</v>
      </c>
      <c r="AA43" s="367">
        <f>'NCO-100 Largest - Clean'!AB10</f>
        <v>1.3</v>
      </c>
      <c r="AB43" s="367">
        <f>'NCO-100 Largest - Clean'!AC10</f>
        <v>1.3</v>
      </c>
      <c r="AC43" s="367">
        <f>'NCO-100 Largest - Clean'!AD10</f>
        <v>1.1599999999999999</v>
      </c>
      <c r="AD43" s="367">
        <f>'NCO-100 Largest - Clean'!AE10</f>
        <v>1.52</v>
      </c>
      <c r="AE43" s="367">
        <f>'NCO-100 Largest - Clean'!AF10</f>
        <v>0.92</v>
      </c>
      <c r="AF43" s="367">
        <f>'NCO-100 Largest - Clean'!AG10</f>
        <v>0.79</v>
      </c>
      <c r="AG43" s="367">
        <f>'NCO-100 Largest - Clean'!AH10</f>
        <v>0.63</v>
      </c>
      <c r="AH43" s="367">
        <f>'NCO-100 Largest - Clean'!AI10</f>
        <v>0.42</v>
      </c>
      <c r="AI43" s="367">
        <f>'NCO-100 Largest - Clean'!AJ10</f>
        <v>0.35</v>
      </c>
      <c r="AJ43" s="367">
        <f>'NCO-100 Largest - Clean'!AK10</f>
        <v>0.26</v>
      </c>
      <c r="AK43" s="367">
        <f>'NCO-100 Largest - Clean'!AL10</f>
        <v>0.21</v>
      </c>
      <c r="AL43" s="367">
        <f>'NCO-100 Largest - Clean'!AM10</f>
        <v>0.22</v>
      </c>
      <c r="AM43" s="367">
        <f>'NCO-100 Largest - Clean'!AN10</f>
        <v>0.17</v>
      </c>
      <c r="AN43" s="367">
        <f>'NCO-100 Largest - Clean'!AO10</f>
        <v>0.19</v>
      </c>
      <c r="AO43" s="368">
        <f>'NCO-100 Largest - Clean'!AP10</f>
        <v>0.15</v>
      </c>
      <c r="AP43" s="368">
        <f>'NCO-100 Largest - Clean'!AQ10</f>
        <v>0.11</v>
      </c>
      <c r="AQ43" s="368">
        <f>'NCO-100 Largest - Clean'!AR10</f>
        <v>0.12</v>
      </c>
    </row>
    <row r="44" spans="1:43">
      <c r="C44" s="149" t="s">
        <v>99</v>
      </c>
      <c r="D44" s="367">
        <f>'NCO-100 Largest - Clean'!E11</f>
        <v>0.08</v>
      </c>
      <c r="E44" s="367">
        <f>'NCO-100 Largest - Clean'!F11</f>
        <v>0.08</v>
      </c>
      <c r="F44" s="367">
        <f>'NCO-100 Largest - Clean'!G11</f>
        <v>0.13</v>
      </c>
      <c r="G44" s="367">
        <f>'NCO-100 Largest - Clean'!H11</f>
        <v>0.12</v>
      </c>
      <c r="H44" s="367">
        <f>'NCO-100 Largest - Clean'!I11</f>
        <v>0.15</v>
      </c>
      <c r="I44" s="367">
        <f>'NCO-100 Largest - Clean'!J11</f>
        <v>0.18</v>
      </c>
      <c r="J44" s="367">
        <f>'NCO-100 Largest - Clean'!K11</f>
        <v>0.3</v>
      </c>
      <c r="K44" s="367">
        <f>'NCO-100 Largest - Clean'!L11</f>
        <v>0.48</v>
      </c>
      <c r="L44" s="367">
        <f>'NCO-100 Largest - Clean'!M11</f>
        <v>0.95</v>
      </c>
      <c r="M44" s="367">
        <f>'NCO-100 Largest - Clean'!N11</f>
        <v>1.3</v>
      </c>
      <c r="N44" s="367">
        <f>'NCO-100 Largest - Clean'!O11</f>
        <v>2.08</v>
      </c>
      <c r="O44" s="367">
        <f>'NCO-100 Largest - Clean'!P11</f>
        <v>1.77</v>
      </c>
      <c r="P44" s="367">
        <f>'NCO-100 Largest - Clean'!Q11</f>
        <v>2.0499999999999998</v>
      </c>
      <c r="Q44" s="367">
        <f>'NCO-100 Largest - Clean'!R11</f>
        <v>2.61</v>
      </c>
      <c r="R44" s="367">
        <f>'NCO-100 Largest - Clean'!S11</f>
        <v>2.75</v>
      </c>
      <c r="S44" s="367">
        <f>'NCO-100 Largest - Clean'!T11</f>
        <v>3.06</v>
      </c>
      <c r="T44" s="367">
        <f>'NCO-100 Largest - Clean'!U11</f>
        <v>2.74</v>
      </c>
      <c r="U44" s="367">
        <f>'NCO-100 Largest - Clean'!V11</f>
        <v>2.36</v>
      </c>
      <c r="V44" s="367">
        <f>'NCO-100 Largest - Clean'!W11</f>
        <v>2.17</v>
      </c>
      <c r="W44" s="367">
        <f>'NCO-100 Largest - Clean'!X11</f>
        <v>2.14</v>
      </c>
      <c r="X44" s="367">
        <f>'NCO-100 Largest - Clean'!Y11</f>
        <v>1.87</v>
      </c>
      <c r="Y44" s="367">
        <f>'NCO-100 Largest - Clean'!Z11</f>
        <v>1.82</v>
      </c>
      <c r="Z44" s="367">
        <f>'NCO-100 Largest - Clean'!AA11</f>
        <v>1.72</v>
      </c>
      <c r="AA44" s="367">
        <f>'NCO-100 Largest - Clean'!AB11</f>
        <v>1.46</v>
      </c>
      <c r="AB44" s="367">
        <f>'NCO-100 Largest - Clean'!AC11</f>
        <v>1.52</v>
      </c>
      <c r="AC44" s="367">
        <f>'NCO-100 Largest - Clean'!AD11</f>
        <v>1.35</v>
      </c>
      <c r="AD44" s="367">
        <f>'NCO-100 Largest - Clean'!AE11</f>
        <v>2.0099999999999998</v>
      </c>
      <c r="AE44" s="367">
        <f>'NCO-100 Largest - Clean'!AF11</f>
        <v>1.1299999999999999</v>
      </c>
      <c r="AF44" s="367">
        <f>'NCO-100 Largest - Clean'!AG11</f>
        <v>0.98</v>
      </c>
      <c r="AG44" s="367">
        <f>'NCO-100 Largest - Clean'!AH11</f>
        <v>0.81</v>
      </c>
      <c r="AH44" s="367">
        <f>'NCO-100 Largest - Clean'!AI11</f>
        <v>0.56000000000000005</v>
      </c>
      <c r="AI44" s="367">
        <f>'NCO-100 Largest - Clean'!AJ11</f>
        <v>0.49</v>
      </c>
      <c r="AJ44" s="367">
        <f>'NCO-100 Largest - Clean'!AK11</f>
        <v>0.37</v>
      </c>
      <c r="AK44" s="367">
        <f>'NCO-100 Largest - Clean'!AL11</f>
        <v>0.3</v>
      </c>
      <c r="AL44" s="367">
        <f>'NCO-100 Largest - Clean'!AM11</f>
        <v>0.33</v>
      </c>
      <c r="AM44" s="367">
        <f>'NCO-100 Largest - Clean'!AN11</f>
        <v>0.25</v>
      </c>
      <c r="AN44" s="367">
        <f>'NCO-100 Largest - Clean'!AO11</f>
        <v>0.28999999999999998</v>
      </c>
      <c r="AO44" s="368">
        <f>'NCO-100 Largest - Clean'!AP11</f>
        <v>0.23</v>
      </c>
      <c r="AP44" s="368">
        <f>'NCO-100 Largest - Clean'!AQ11</f>
        <v>0.19</v>
      </c>
      <c r="AQ44" s="368">
        <f>'NCO-100 Largest - Clean'!AR11</f>
        <v>0.19</v>
      </c>
    </row>
    <row r="45" spans="1:43">
      <c r="C45" s="149" t="s">
        <v>100</v>
      </c>
      <c r="D45" s="367">
        <f>'NCO-100 Largest - Clean'!E12</f>
        <v>0.04</v>
      </c>
      <c r="E45" s="367">
        <f>'NCO-100 Largest - Clean'!F12</f>
        <v>0.03</v>
      </c>
      <c r="F45" s="367">
        <f>'NCO-100 Largest - Clean'!G12</f>
        <v>7.0000000000000007E-2</v>
      </c>
      <c r="G45" s="367">
        <f>'NCO-100 Largest - Clean'!H12</f>
        <v>0.09</v>
      </c>
      <c r="H45" s="367">
        <f>'NCO-100 Largest - Clean'!I12</f>
        <v>0.14000000000000001</v>
      </c>
      <c r="I45" s="367">
        <f>'NCO-100 Largest - Clean'!J12</f>
        <v>0.1</v>
      </c>
      <c r="J45" s="367">
        <f>'NCO-100 Largest - Clean'!K12</f>
        <v>0.17</v>
      </c>
      <c r="K45" s="367">
        <f>'NCO-100 Largest - Clean'!L12</f>
        <v>0.26</v>
      </c>
      <c r="L45" s="367">
        <f>'NCO-100 Largest - Clean'!M12</f>
        <v>0.64</v>
      </c>
      <c r="M45" s="367">
        <f>'NCO-100 Largest - Clean'!N12</f>
        <v>1.1299999999999999</v>
      </c>
      <c r="N45" s="367">
        <f>'NCO-100 Largest - Clean'!O12</f>
        <v>1.3</v>
      </c>
      <c r="O45" s="367">
        <f>'NCO-100 Largest - Clean'!P12</f>
        <v>2.23</v>
      </c>
      <c r="P45" s="367">
        <f>'NCO-100 Largest - Clean'!Q12</f>
        <v>1.64</v>
      </c>
      <c r="Q45" s="367">
        <f>'NCO-100 Largest - Clean'!R12</f>
        <v>2.35</v>
      </c>
      <c r="R45" s="367">
        <f>'NCO-100 Largest - Clean'!S12</f>
        <v>2.71</v>
      </c>
      <c r="S45" s="367">
        <f>'NCO-100 Largest - Clean'!T12</f>
        <v>3.11</v>
      </c>
      <c r="T45" s="367">
        <f>'NCO-100 Largest - Clean'!U12</f>
        <v>2.76</v>
      </c>
      <c r="U45" s="367">
        <f>'NCO-100 Largest - Clean'!V12</f>
        <v>2.78</v>
      </c>
      <c r="V45" s="367">
        <f>'NCO-100 Largest - Clean'!W12</f>
        <v>2.74</v>
      </c>
      <c r="W45" s="367">
        <f>'NCO-100 Largest - Clean'!X12</f>
        <v>2.44</v>
      </c>
      <c r="X45" s="367">
        <f>'NCO-100 Largest - Clean'!Y12</f>
        <v>1.88</v>
      </c>
      <c r="Y45" s="367">
        <f>'NCO-100 Largest - Clean'!Z12</f>
        <v>1.56</v>
      </c>
      <c r="Z45" s="367">
        <f>'NCO-100 Largest - Clean'!AA12</f>
        <v>1.23</v>
      </c>
      <c r="AA45" s="367">
        <f>'NCO-100 Largest - Clean'!AB12</f>
        <v>0.99</v>
      </c>
      <c r="AB45" s="367">
        <f>'NCO-100 Largest - Clean'!AC12</f>
        <v>0.97</v>
      </c>
      <c r="AC45" s="367">
        <f>'NCO-100 Largest - Clean'!AD12</f>
        <v>0.75</v>
      </c>
      <c r="AD45" s="367">
        <f>'NCO-100 Largest - Clean'!AE12</f>
        <v>0.55000000000000004</v>
      </c>
      <c r="AE45" s="367">
        <f>'NCO-100 Largest - Clean'!AF12</f>
        <v>0.45</v>
      </c>
      <c r="AF45" s="367">
        <f>'NCO-100 Largest - Clean'!AG12</f>
        <v>0.44</v>
      </c>
      <c r="AG45" s="367">
        <f>'NCO-100 Largest - Clean'!AH12</f>
        <v>0.23</v>
      </c>
      <c r="AH45" s="367">
        <f>'NCO-100 Largest - Clean'!AI12</f>
        <v>0.13</v>
      </c>
      <c r="AI45" s="367">
        <f>'NCO-100 Largest - Clean'!AJ12</f>
        <v>0.04</v>
      </c>
      <c r="AJ45" s="367">
        <f>'NCO-100 Largest - Clean'!AK12</f>
        <v>0.06</v>
      </c>
      <c r="AK45" s="367">
        <f>'NCO-100 Largest - Clean'!AL12</f>
        <v>0.01</v>
      </c>
      <c r="AL45" s="367">
        <f>'NCO-100 Largest - Clean'!AM12</f>
        <v>0.01</v>
      </c>
      <c r="AM45" s="367">
        <f>'NCO-100 Largest - Clean'!AN12</f>
        <v>0</v>
      </c>
      <c r="AN45" s="367">
        <f>'NCO-100 Largest - Clean'!AO12</f>
        <v>0.02</v>
      </c>
      <c r="AO45" s="368">
        <f>'NCO-100 Largest - Clean'!AP12</f>
        <v>-0.01</v>
      </c>
      <c r="AP45" s="368">
        <f>'NCO-100 Largest - Clean'!AQ12</f>
        <v>-0.02</v>
      </c>
      <c r="AQ45" s="368">
        <f>'NCO-100 Largest - Clean'!AR12</f>
        <v>-0.02</v>
      </c>
    </row>
    <row r="46" spans="1:43">
      <c r="C46" s="149" t="s">
        <v>101</v>
      </c>
      <c r="D46" s="367">
        <f>'NCO-100 Largest - Clean'!E13</f>
        <v>0.05</v>
      </c>
      <c r="E46" s="367">
        <f>'NCO-100 Largest - Clean'!F13</f>
        <v>0.23</v>
      </c>
      <c r="F46" s="367">
        <f>'NCO-100 Largest - Clean'!G13</f>
        <v>0.05</v>
      </c>
      <c r="G46" s="367">
        <f>'NCO-100 Largest - Clean'!H13</f>
        <v>0.15</v>
      </c>
      <c r="H46" s="367">
        <f>'NCO-100 Largest - Clean'!I13</f>
        <v>0.01</v>
      </c>
      <c r="I46" s="367">
        <f>'NCO-100 Largest - Clean'!J13</f>
        <v>0</v>
      </c>
      <c r="J46" s="367">
        <f>'NCO-100 Largest - Clean'!K13</f>
        <v>0.13</v>
      </c>
      <c r="K46" s="367">
        <f>'NCO-100 Largest - Clean'!L13</f>
        <v>0</v>
      </c>
      <c r="L46" s="367">
        <f>'NCO-100 Largest - Clean'!M13</f>
        <v>0.13</v>
      </c>
      <c r="M46" s="367">
        <f>'NCO-100 Largest - Clean'!N13</f>
        <v>0.17</v>
      </c>
      <c r="N46" s="367">
        <f>'NCO-100 Largest - Clean'!O13</f>
        <v>0.1</v>
      </c>
      <c r="O46" s="367">
        <f>'NCO-100 Largest - Clean'!P13</f>
        <v>0.28000000000000003</v>
      </c>
      <c r="P46" s="367">
        <f>'NCO-100 Largest - Clean'!Q13</f>
        <v>0.17</v>
      </c>
      <c r="Q46" s="367">
        <f>'NCO-100 Largest - Clean'!R13</f>
        <v>0.27</v>
      </c>
      <c r="R46" s="367">
        <f>'NCO-100 Largest - Clean'!S13</f>
        <v>0.69</v>
      </c>
      <c r="S46" s="367">
        <f>'NCO-100 Largest - Clean'!T13</f>
        <v>0.62</v>
      </c>
      <c r="T46" s="367">
        <f>'NCO-100 Largest - Clean'!U13</f>
        <v>0.77</v>
      </c>
      <c r="U46" s="367">
        <f>'NCO-100 Largest - Clean'!V13</f>
        <v>0.92</v>
      </c>
      <c r="V46" s="367">
        <f>'NCO-100 Largest - Clean'!W13</f>
        <v>0.9</v>
      </c>
      <c r="W46" s="367">
        <f>'NCO-100 Largest - Clean'!X13</f>
        <v>1</v>
      </c>
      <c r="X46" s="367">
        <f>'NCO-100 Largest - Clean'!Y13</f>
        <v>1.06</v>
      </c>
      <c r="Y46" s="367">
        <f>'NCO-100 Largest - Clean'!Z13</f>
        <v>0.79</v>
      </c>
      <c r="Z46" s="367">
        <f>'NCO-100 Largest - Clean'!AA13</f>
        <v>0.69</v>
      </c>
      <c r="AA46" s="367">
        <f>'NCO-100 Largest - Clean'!AB13</f>
        <v>0.56000000000000005</v>
      </c>
      <c r="AB46" s="367">
        <f>'NCO-100 Largest - Clean'!AC13</f>
        <v>0.35</v>
      </c>
      <c r="AC46" s="367">
        <f>'NCO-100 Largest - Clean'!AD13</f>
        <v>0.74</v>
      </c>
      <c r="AD46" s="367">
        <f>'NCO-100 Largest - Clean'!AE13</f>
        <v>0.72</v>
      </c>
      <c r="AE46" s="367">
        <f>'NCO-100 Largest - Clean'!AF13</f>
        <v>0.59</v>
      </c>
      <c r="AF46" s="367">
        <f>'NCO-100 Largest - Clean'!AG13</f>
        <v>0.32</v>
      </c>
      <c r="AG46" s="367">
        <f>'NCO-100 Largest - Clean'!AH13</f>
        <v>-0.25</v>
      </c>
      <c r="AH46" s="367">
        <f>'NCO-100 Largest - Clean'!AI13</f>
        <v>0.03</v>
      </c>
      <c r="AI46" s="367">
        <f>'NCO-100 Largest - Clean'!AJ13</f>
        <v>-0.04</v>
      </c>
      <c r="AJ46" s="367">
        <f>'NCO-100 Largest - Clean'!AK13</f>
        <v>0.05</v>
      </c>
      <c r="AK46" s="367">
        <f>'NCO-100 Largest - Clean'!AL13</f>
        <v>0.3</v>
      </c>
      <c r="AL46" s="367">
        <f>'NCO-100 Largest - Clean'!AM13</f>
        <v>-0.04</v>
      </c>
      <c r="AM46" s="367">
        <f>'NCO-100 Largest - Clean'!AN13</f>
        <v>0.05</v>
      </c>
      <c r="AN46" s="367">
        <f>'NCO-100 Largest - Clean'!AO13</f>
        <v>-0.02</v>
      </c>
      <c r="AO46" s="368">
        <f>'NCO-100 Largest - Clean'!AP13</f>
        <v>-0.11</v>
      </c>
      <c r="AP46" s="368">
        <f>'NCO-100 Largest - Clean'!AQ13</f>
        <v>0.05</v>
      </c>
      <c r="AQ46" s="368">
        <f>'NCO-100 Largest - Clean'!AR13</f>
        <v>-0.02</v>
      </c>
    </row>
    <row r="47" spans="1:43">
      <c r="C47" s="149" t="s">
        <v>102</v>
      </c>
      <c r="D47" s="367">
        <f>'NCO-100 Largest - Clean'!E14</f>
        <v>1.86</v>
      </c>
      <c r="E47" s="367">
        <f>'NCO-100 Largest - Clean'!F14</f>
        <v>2.06</v>
      </c>
      <c r="F47" s="367">
        <f>'NCO-100 Largest - Clean'!G14</f>
        <v>2.4300000000000002</v>
      </c>
      <c r="G47" s="367">
        <f>'NCO-100 Largest - Clean'!H14</f>
        <v>2.25</v>
      </c>
      <c r="H47" s="367">
        <f>'NCO-100 Largest - Clean'!I14</f>
        <v>2.46</v>
      </c>
      <c r="I47" s="367">
        <f>'NCO-100 Largest - Clean'!J14</f>
        <v>2.42</v>
      </c>
      <c r="J47" s="367">
        <f>'NCO-100 Largest - Clean'!K14</f>
        <v>2.59</v>
      </c>
      <c r="K47" s="367">
        <f>'NCO-100 Largest - Clean'!L14</f>
        <v>2.89</v>
      </c>
      <c r="L47" s="367">
        <f>'NCO-100 Largest - Clean'!M14</f>
        <v>3.08</v>
      </c>
      <c r="M47" s="367">
        <f>'NCO-100 Largest - Clean'!N14</f>
        <v>3.39</v>
      </c>
      <c r="N47" s="367">
        <f>'NCO-100 Largest - Clean'!O14</f>
        <v>3.8</v>
      </c>
      <c r="O47" s="367">
        <f>'NCO-100 Largest - Clean'!P14</f>
        <v>4.41</v>
      </c>
      <c r="P47" s="367">
        <f>'NCO-100 Largest - Clean'!Q14</f>
        <v>5.12</v>
      </c>
      <c r="Q47" s="367">
        <f>'NCO-100 Largest - Clean'!R14</f>
        <v>6.03</v>
      </c>
      <c r="R47" s="367">
        <f>'NCO-100 Largest - Clean'!S14</f>
        <v>6.14</v>
      </c>
      <c r="S47" s="367">
        <f>'NCO-100 Largest - Clean'!T14</f>
        <v>6.1</v>
      </c>
      <c r="T47" s="367">
        <f>'NCO-100 Largest - Clean'!U14</f>
        <v>7.07</v>
      </c>
      <c r="U47" s="367">
        <f>'NCO-100 Largest - Clean'!V14</f>
        <v>7.06</v>
      </c>
      <c r="V47" s="367">
        <f>'NCO-100 Largest - Clean'!W14</f>
        <v>5.56</v>
      </c>
      <c r="W47" s="367">
        <f>'NCO-100 Largest - Clean'!X14</f>
        <v>5.1100000000000003</v>
      </c>
      <c r="X47" s="367">
        <f>'NCO-100 Largest - Clean'!Y14</f>
        <v>4.6900000000000004</v>
      </c>
      <c r="Y47" s="367">
        <f>'NCO-100 Largest - Clean'!Z14</f>
        <v>3.63</v>
      </c>
      <c r="Z47" s="367">
        <f>'NCO-100 Largest - Clean'!AA14</f>
        <v>3.69</v>
      </c>
      <c r="AA47" s="367">
        <f>'NCO-100 Largest - Clean'!AB14</f>
        <v>3.11</v>
      </c>
      <c r="AB47" s="367">
        <f>'NCO-100 Largest - Clean'!AC14</f>
        <v>2.77</v>
      </c>
      <c r="AC47" s="367">
        <f>'NCO-100 Largest - Clean'!AD14</f>
        <v>2.64</v>
      </c>
      <c r="AD47" s="367">
        <f>'NCO-100 Largest - Clean'!AE14</f>
        <v>2.5299999999999998</v>
      </c>
      <c r="AE47" s="367">
        <f>'NCO-100 Largest - Clean'!AF14</f>
        <v>2.56</v>
      </c>
      <c r="AF47" s="367">
        <f>'NCO-100 Largest - Clean'!AG14</f>
        <v>2.4</v>
      </c>
      <c r="AG47" s="367">
        <f>'NCO-100 Largest - Clean'!AH14</f>
        <v>2.2200000000000002</v>
      </c>
      <c r="AH47" s="367">
        <f>'NCO-100 Largest - Clean'!AI14</f>
        <v>2.13</v>
      </c>
      <c r="AI47" s="367">
        <f>'NCO-100 Largest - Clean'!AJ14</f>
        <v>2.14</v>
      </c>
      <c r="AJ47" s="367">
        <f>'NCO-100 Largest - Clean'!AK14</f>
        <v>2.06</v>
      </c>
      <c r="AK47" s="367">
        <f>'NCO-100 Largest - Clean'!AL14</f>
        <v>2.0499999999999998</v>
      </c>
      <c r="AL47" s="367">
        <f>'NCO-100 Largest - Clean'!AM14</f>
        <v>1.9</v>
      </c>
      <c r="AM47" s="367">
        <f>'NCO-100 Largest - Clean'!AN14</f>
        <v>1.85</v>
      </c>
      <c r="AN47" s="367">
        <f>'NCO-100 Largest - Clean'!AO14</f>
        <v>1.8</v>
      </c>
      <c r="AO47" s="368">
        <f>'NCO-100 Largest - Clean'!AP14</f>
        <v>1.77</v>
      </c>
      <c r="AP47" s="368">
        <f>'NCO-100 Largest - Clean'!AQ14</f>
        <v>1.76</v>
      </c>
      <c r="AQ47" s="368">
        <f>'NCO-100 Largest - Clean'!AR14</f>
        <v>1.78</v>
      </c>
    </row>
    <row r="48" spans="1:43">
      <c r="C48" s="149" t="s">
        <v>103</v>
      </c>
      <c r="D48" s="367">
        <f>'NCO-100 Largest - Clean'!E15</f>
        <v>3.09</v>
      </c>
      <c r="E48" s="367">
        <f>'NCO-100 Largest - Clean'!F15</f>
        <v>3.53</v>
      </c>
      <c r="F48" s="367">
        <f>'NCO-100 Largest - Clean'!G15</f>
        <v>3.98</v>
      </c>
      <c r="G48" s="367">
        <f>'NCO-100 Largest - Clean'!H15</f>
        <v>3.72</v>
      </c>
      <c r="H48" s="367">
        <f>'NCO-100 Largest - Clean'!I15</f>
        <v>3.91</v>
      </c>
      <c r="I48" s="367">
        <f>'NCO-100 Largest - Clean'!J15</f>
        <v>3.7</v>
      </c>
      <c r="J48" s="367">
        <f>'NCO-100 Largest - Clean'!K15</f>
        <v>3.95</v>
      </c>
      <c r="K48" s="367">
        <f>'NCO-100 Largest - Clean'!L15</f>
        <v>4.33</v>
      </c>
      <c r="L48" s="367">
        <f>'NCO-100 Largest - Clean'!M15</f>
        <v>4.62</v>
      </c>
      <c r="M48" s="367">
        <f>'NCO-100 Largest - Clean'!N15</f>
        <v>5.17</v>
      </c>
      <c r="N48" s="367">
        <f>'NCO-100 Largest - Clean'!O15</f>
        <v>5.73</v>
      </c>
      <c r="O48" s="367">
        <f>'NCO-100 Largest - Clean'!P15</f>
        <v>6.45</v>
      </c>
      <c r="P48" s="367">
        <f>'NCO-100 Largest - Clean'!Q15</f>
        <v>7.67</v>
      </c>
      <c r="Q48" s="367">
        <f>'NCO-100 Largest - Clean'!R15</f>
        <v>9.57</v>
      </c>
      <c r="R48" s="367">
        <f>'NCO-100 Largest - Clean'!S15</f>
        <v>10.33</v>
      </c>
      <c r="S48" s="367">
        <f>'NCO-100 Largest - Clean'!T15</f>
        <v>10.52</v>
      </c>
      <c r="T48" s="367">
        <f>'NCO-100 Largest - Clean'!U15</f>
        <v>10.58</v>
      </c>
      <c r="U48" s="367">
        <f>'NCO-100 Largest - Clean'!V15</f>
        <v>10.72</v>
      </c>
      <c r="V48" s="367">
        <f>'NCO-100 Largest - Clean'!W15</f>
        <v>8.6300000000000008</v>
      </c>
      <c r="W48" s="367">
        <f>'NCO-100 Largest - Clean'!X15</f>
        <v>7.98</v>
      </c>
      <c r="X48" s="367">
        <f>'NCO-100 Largest - Clean'!Y15</f>
        <v>7</v>
      </c>
      <c r="Y48" s="367">
        <f>'NCO-100 Largest - Clean'!Z15</f>
        <v>5.3</v>
      </c>
      <c r="Z48" s="367">
        <f>'NCO-100 Largest - Clean'!AA15</f>
        <v>5.75</v>
      </c>
      <c r="AA48" s="367">
        <f>'NCO-100 Largest - Clean'!AB15</f>
        <v>4.7300000000000004</v>
      </c>
      <c r="AB48" s="367">
        <f>'NCO-100 Largest - Clean'!AC15</f>
        <v>4.2699999999999996</v>
      </c>
      <c r="AC48" s="367">
        <f>'NCO-100 Largest - Clean'!AD15</f>
        <v>3.93</v>
      </c>
      <c r="AD48" s="367">
        <f>'NCO-100 Largest - Clean'!AE15</f>
        <v>3.87</v>
      </c>
      <c r="AE48" s="367">
        <f>'NCO-100 Largest - Clean'!AF15</f>
        <v>3.9</v>
      </c>
      <c r="AF48" s="367">
        <f>'NCO-100 Largest - Clean'!AG15</f>
        <v>3.74</v>
      </c>
      <c r="AG48" s="367">
        <f>'NCO-100 Largest - Clean'!AH15</f>
        <v>3.45</v>
      </c>
      <c r="AH48" s="367">
        <f>'NCO-100 Largest - Clean'!AI15</f>
        <v>3.33</v>
      </c>
      <c r="AI48" s="367">
        <f>'NCO-100 Largest - Clean'!AJ15</f>
        <v>3.37</v>
      </c>
      <c r="AJ48" s="367">
        <f>'NCO-100 Largest - Clean'!AK15</f>
        <v>3.26</v>
      </c>
      <c r="AK48" s="367">
        <f>'NCO-100 Largest - Clean'!AL15</f>
        <v>3.29</v>
      </c>
      <c r="AL48" s="367">
        <f>'NCO-100 Largest - Clean'!AM15</f>
        <v>3.04</v>
      </c>
      <c r="AM48" s="367">
        <f>'NCO-100 Largest - Clean'!AN15</f>
        <v>2.99</v>
      </c>
      <c r="AN48" s="367">
        <f>'NCO-100 Largest - Clean'!AO15</f>
        <v>2.94</v>
      </c>
      <c r="AO48" s="368">
        <f>'NCO-100 Largest - Clean'!AP15</f>
        <v>2.85</v>
      </c>
      <c r="AP48" s="368">
        <f>'NCO-100 Largest - Clean'!AQ15</f>
        <v>2.91</v>
      </c>
      <c r="AQ48" s="368">
        <f>'NCO-100 Largest - Clean'!AR15</f>
        <v>2.9</v>
      </c>
    </row>
    <row r="49" spans="3:43">
      <c r="C49" s="148" t="s">
        <v>104</v>
      </c>
      <c r="D49" s="368">
        <f>'NCO-100 Largest - Clean'!E16</f>
        <v>1.01</v>
      </c>
      <c r="E49" s="368">
        <f>'NCO-100 Largest - Clean'!F16</f>
        <v>1.08</v>
      </c>
      <c r="F49" s="368">
        <f>'NCO-100 Largest - Clean'!G16</f>
        <v>1.25</v>
      </c>
      <c r="G49" s="368">
        <f>'NCO-100 Largest - Clean'!H16</f>
        <v>1.2</v>
      </c>
      <c r="H49" s="368">
        <f>'NCO-100 Largest - Clean'!I16</f>
        <v>1.51</v>
      </c>
      <c r="I49" s="368">
        <f>'NCO-100 Largest - Clean'!J16</f>
        <v>1.59</v>
      </c>
      <c r="J49" s="368">
        <f>'NCO-100 Largest - Clean'!K16</f>
        <v>1.64</v>
      </c>
      <c r="K49" s="368">
        <f>'NCO-100 Largest - Clean'!L16</f>
        <v>1.93</v>
      </c>
      <c r="L49" s="368">
        <f>'NCO-100 Largest - Clean'!M16</f>
        <v>2.11</v>
      </c>
      <c r="M49" s="368">
        <f>'NCO-100 Largest - Clean'!N16</f>
        <v>2.31</v>
      </c>
      <c r="N49" s="368">
        <f>'NCO-100 Largest - Clean'!O16</f>
        <v>2.59</v>
      </c>
      <c r="O49" s="368">
        <f>'NCO-100 Largest - Clean'!P16</f>
        <v>3</v>
      </c>
      <c r="P49" s="368">
        <f>'NCO-100 Largest - Clean'!Q16</f>
        <v>3.28</v>
      </c>
      <c r="Q49" s="368">
        <f>'NCO-100 Largest - Clean'!R16</f>
        <v>3.51</v>
      </c>
      <c r="R49" s="368">
        <f>'NCO-100 Largest - Clean'!S16</f>
        <v>3.38</v>
      </c>
      <c r="S49" s="368">
        <f>'NCO-100 Largest - Clean'!T16</f>
        <v>3.06</v>
      </c>
      <c r="T49" s="368">
        <f>'NCO-100 Largest - Clean'!U16</f>
        <v>2.62</v>
      </c>
      <c r="U49" s="368">
        <f>'NCO-100 Largest - Clean'!V16</f>
        <v>2.37</v>
      </c>
      <c r="V49" s="368">
        <f>'NCO-100 Largest - Clean'!W16</f>
        <v>1.98</v>
      </c>
      <c r="W49" s="368">
        <f>'NCO-100 Largest - Clean'!X16</f>
        <v>1.8</v>
      </c>
      <c r="X49" s="368">
        <f>'NCO-100 Largest - Clean'!Y16</f>
        <v>1.89</v>
      </c>
      <c r="Y49" s="368">
        <f>'NCO-100 Largest - Clean'!Z16</f>
        <v>1.5</v>
      </c>
      <c r="Z49" s="368">
        <f>'NCO-100 Largest - Clean'!AA16</f>
        <v>1.35</v>
      </c>
      <c r="AA49" s="368">
        <f>'NCO-100 Largest - Clean'!AB16</f>
        <v>1.22</v>
      </c>
      <c r="AB49" s="368">
        <f>'NCO-100 Largest - Clean'!AC16</f>
        <v>1.08</v>
      </c>
      <c r="AC49" s="368">
        <f>'NCO-100 Largest - Clean'!AD16</f>
        <v>1.0900000000000001</v>
      </c>
      <c r="AD49" s="368">
        <f>'NCO-100 Largest - Clean'!AE16</f>
        <v>1.08</v>
      </c>
      <c r="AE49" s="368">
        <f>'NCO-100 Largest - Clean'!AF16</f>
        <v>1.01</v>
      </c>
      <c r="AF49" s="368">
        <f>'NCO-100 Largest - Clean'!AG16</f>
        <v>0.96</v>
      </c>
      <c r="AG49" s="368">
        <f>'NCO-100 Largest - Clean'!AH16</f>
        <v>0.87</v>
      </c>
      <c r="AH49" s="368">
        <f>'NCO-100 Largest - Clean'!AI16</f>
        <v>0.9</v>
      </c>
      <c r="AI49" s="368">
        <f>'NCO-100 Largest - Clean'!AJ16</f>
        <v>0.83</v>
      </c>
      <c r="AJ49" s="368">
        <f>'NCO-100 Largest - Clean'!AK16</f>
        <v>0.88</v>
      </c>
      <c r="AK49" s="368">
        <f>'NCO-100 Largest - Clean'!AL16</f>
        <v>0.79</v>
      </c>
      <c r="AL49" s="368">
        <f>'NCO-100 Largest - Clean'!AM16</f>
        <v>0.77</v>
      </c>
      <c r="AM49" s="368">
        <f>'NCO-100 Largest - Clean'!AN16</f>
        <v>0.69</v>
      </c>
      <c r="AN49" s="368">
        <f>'NCO-100 Largest - Clean'!AO16</f>
        <v>0.7</v>
      </c>
      <c r="AO49" s="368">
        <f>'NCO-100 Largest - Clean'!AP16</f>
        <v>0.71</v>
      </c>
      <c r="AP49" s="368">
        <f>'NCO-100 Largest - Clean'!AQ16</f>
        <v>0.65</v>
      </c>
      <c r="AQ49" s="368">
        <f>'NCO-100 Largest - Clean'!AR16</f>
        <v>0.67</v>
      </c>
    </row>
    <row r="50" spans="3:43">
      <c r="C50" s="148" t="s">
        <v>105</v>
      </c>
      <c r="D50" s="368">
        <f>'NCO-100 Largest - Clean'!E17</f>
        <v>0.26</v>
      </c>
      <c r="E50" s="368">
        <f>'NCO-100 Largest - Clean'!F17</f>
        <v>0.13</v>
      </c>
      <c r="F50" s="368">
        <f>'NCO-100 Largest - Clean'!G17</f>
        <v>0.05</v>
      </c>
      <c r="G50" s="368">
        <f>'NCO-100 Largest - Clean'!H17</f>
        <v>0.14000000000000001</v>
      </c>
      <c r="H50" s="368">
        <f>'NCO-100 Largest - Clean'!I17</f>
        <v>0.2</v>
      </c>
      <c r="I50" s="368">
        <f>'NCO-100 Largest - Clean'!J17</f>
        <v>0.19</v>
      </c>
      <c r="J50" s="368">
        <f>'NCO-100 Largest - Clean'!K17</f>
        <v>0.25</v>
      </c>
      <c r="K50" s="368">
        <f>'NCO-100 Largest - Clean'!L17</f>
        <v>0.2</v>
      </c>
      <c r="L50" s="368">
        <f>'NCO-100 Largest - Clean'!M17</f>
        <v>0.4</v>
      </c>
      <c r="M50" s="368">
        <f>'NCO-100 Largest - Clean'!N17</f>
        <v>0.35</v>
      </c>
      <c r="N50" s="368">
        <f>'NCO-100 Largest - Clean'!O17</f>
        <v>0.49</v>
      </c>
      <c r="O50" s="368">
        <f>'NCO-100 Largest - Clean'!P17</f>
        <v>0.55000000000000004</v>
      </c>
      <c r="P50" s="368">
        <f>'NCO-100 Largest - Clean'!Q17</f>
        <v>0.8</v>
      </c>
      <c r="Q50" s="368">
        <f>'NCO-100 Largest - Clean'!R17</f>
        <v>1.37</v>
      </c>
      <c r="R50" s="368">
        <f>'NCO-100 Largest - Clean'!S17</f>
        <v>1.33</v>
      </c>
      <c r="S50" s="368">
        <f>'NCO-100 Largest - Clean'!T17</f>
        <v>1.2</v>
      </c>
      <c r="T50" s="368">
        <f>'NCO-100 Largest - Clean'!U17</f>
        <v>0.93</v>
      </c>
      <c r="U50" s="368">
        <f>'NCO-100 Largest - Clean'!V17</f>
        <v>0.76</v>
      </c>
      <c r="V50" s="368">
        <f>'NCO-100 Largest - Clean'!W17</f>
        <v>0.44</v>
      </c>
      <c r="W50" s="368">
        <f>'NCO-100 Largest - Clean'!X17</f>
        <v>0.57999999999999996</v>
      </c>
      <c r="X50" s="368">
        <f>'NCO-100 Largest - Clean'!Y17</f>
        <v>0.27</v>
      </c>
      <c r="Y50" s="368">
        <f>'NCO-100 Largest - Clean'!Z17</f>
        <v>0.15</v>
      </c>
      <c r="Z50" s="368">
        <f>'NCO-100 Largest - Clean'!AA17</f>
        <v>0.15</v>
      </c>
      <c r="AA50" s="368">
        <f>'NCO-100 Largest - Clean'!AB17</f>
        <v>0.2</v>
      </c>
      <c r="AB50" s="368">
        <f>'NCO-100 Largest - Clean'!AC17</f>
        <v>0.2</v>
      </c>
      <c r="AC50" s="368">
        <f>'NCO-100 Largest - Clean'!AD17</f>
        <v>0.25</v>
      </c>
      <c r="AD50" s="368">
        <f>'NCO-100 Largest - Clean'!AE17</f>
        <v>0.35</v>
      </c>
      <c r="AE50" s="368">
        <f>'NCO-100 Largest - Clean'!AF17</f>
        <v>0.05</v>
      </c>
      <c r="AF50" s="368">
        <f>'NCO-100 Largest - Clean'!AG17</f>
        <v>0.45</v>
      </c>
      <c r="AG50" s="368">
        <f>'NCO-100 Largest - Clean'!AH17</f>
        <v>0.19</v>
      </c>
      <c r="AH50" s="368">
        <f>'NCO-100 Largest - Clean'!AI17</f>
        <v>-0.01</v>
      </c>
      <c r="AI50" s="368">
        <f>'NCO-100 Largest - Clean'!AJ17</f>
        <v>-0.03</v>
      </c>
      <c r="AJ50" s="368">
        <f>'NCO-100 Largest - Clean'!AK17</f>
        <v>0.04</v>
      </c>
      <c r="AK50" s="368">
        <f>'NCO-100 Largest - Clean'!AL17</f>
        <v>0.06</v>
      </c>
      <c r="AL50" s="368">
        <f>'NCO-100 Largest - Clean'!AM17</f>
        <v>0.09</v>
      </c>
      <c r="AM50" s="368">
        <f>'NCO-100 Largest - Clean'!AN17</f>
        <v>0.06</v>
      </c>
      <c r="AN50" s="368">
        <f>'NCO-100 Largest - Clean'!AO17</f>
        <v>0.17</v>
      </c>
      <c r="AO50" s="368">
        <f>'NCO-100 Largest - Clean'!AP17</f>
        <v>0.11</v>
      </c>
      <c r="AP50" s="368">
        <f>'NCO-100 Largest - Clean'!AQ17</f>
        <v>0.16</v>
      </c>
      <c r="AQ50" s="368">
        <f>'NCO-100 Largest - Clean'!AR17</f>
        <v>0.18</v>
      </c>
    </row>
    <row r="51" spans="3:43">
      <c r="C51" s="148" t="s">
        <v>106</v>
      </c>
      <c r="D51" s="368">
        <f>'NCO-100 Largest - Clean'!E18</f>
        <v>0.2</v>
      </c>
      <c r="E51" s="368">
        <f>'NCO-100 Largest - Clean'!F18</f>
        <v>0.22</v>
      </c>
      <c r="F51" s="368">
        <f>'NCO-100 Largest - Clean'!G18</f>
        <v>0.28999999999999998</v>
      </c>
      <c r="G51" s="368">
        <f>'NCO-100 Largest - Clean'!H18</f>
        <v>0.23</v>
      </c>
      <c r="H51" s="368">
        <f>'NCO-100 Largest - Clean'!I18</f>
        <v>0.36</v>
      </c>
      <c r="I51" s="368">
        <f>'NCO-100 Largest - Clean'!J18</f>
        <v>0.41</v>
      </c>
      <c r="J51" s="368">
        <f>'NCO-100 Largest - Clean'!K18</f>
        <v>0.45</v>
      </c>
      <c r="K51" s="368">
        <f>'NCO-100 Largest - Clean'!L18</f>
        <v>0.69</v>
      </c>
      <c r="L51" s="368">
        <f>'NCO-100 Largest - Clean'!M18</f>
        <v>0.7</v>
      </c>
      <c r="M51" s="368">
        <f>'NCO-100 Largest - Clean'!N18</f>
        <v>0.83</v>
      </c>
      <c r="N51" s="368">
        <f>'NCO-100 Largest - Clean'!O18</f>
        <v>1.01</v>
      </c>
      <c r="O51" s="368">
        <f>'NCO-100 Largest - Clean'!P18</f>
        <v>1.4</v>
      </c>
      <c r="P51" s="368">
        <f>'NCO-100 Largest - Clean'!Q18</f>
        <v>1.89</v>
      </c>
      <c r="Q51" s="368">
        <f>'NCO-100 Largest - Clean'!R18</f>
        <v>2.38</v>
      </c>
      <c r="R51" s="368">
        <f>'NCO-100 Largest - Clean'!S18</f>
        <v>2.66</v>
      </c>
      <c r="S51" s="368">
        <f>'NCO-100 Largest - Clean'!T18</f>
        <v>2.5099999999999998</v>
      </c>
      <c r="T51" s="368">
        <f>'NCO-100 Largest - Clean'!U18</f>
        <v>2.0299999999999998</v>
      </c>
      <c r="U51" s="368">
        <f>'NCO-100 Largest - Clean'!V18</f>
        <v>1.83</v>
      </c>
      <c r="V51" s="368">
        <f>'NCO-100 Largest - Clean'!W18</f>
        <v>1.72</v>
      </c>
      <c r="W51" s="368">
        <f>'NCO-100 Largest - Clean'!X18</f>
        <v>1.26</v>
      </c>
      <c r="X51" s="368">
        <f>'NCO-100 Largest - Clean'!Y18</f>
        <v>1.1299999999999999</v>
      </c>
      <c r="Y51" s="368">
        <f>'NCO-100 Largest - Clean'!Z18</f>
        <v>0.78</v>
      </c>
      <c r="Z51" s="368">
        <f>'NCO-100 Largest - Clean'!AA18</f>
        <v>0.65</v>
      </c>
      <c r="AA51" s="368">
        <f>'NCO-100 Largest - Clean'!AB18</f>
        <v>0.62</v>
      </c>
      <c r="AB51" s="368">
        <f>'NCO-100 Largest - Clean'!AC18</f>
        <v>0.52</v>
      </c>
      <c r="AC51" s="368">
        <f>'NCO-100 Largest - Clean'!AD18</f>
        <v>0.5</v>
      </c>
      <c r="AD51" s="368">
        <f>'NCO-100 Largest - Clean'!AE18</f>
        <v>0.42</v>
      </c>
      <c r="AE51" s="368">
        <f>'NCO-100 Largest - Clean'!AF18</f>
        <v>0.26</v>
      </c>
      <c r="AF51" s="368">
        <f>'NCO-100 Largest - Clean'!AG18</f>
        <v>0.34</v>
      </c>
      <c r="AG51" s="368">
        <f>'NCO-100 Largest - Clean'!AH18</f>
        <v>0.28999999999999998</v>
      </c>
      <c r="AH51" s="368">
        <f>'NCO-100 Largest - Clean'!AI18</f>
        <v>0.23</v>
      </c>
      <c r="AI51" s="368">
        <f>'NCO-100 Largest - Clean'!AJ18</f>
        <v>0.22</v>
      </c>
      <c r="AJ51" s="368">
        <f>'NCO-100 Largest - Clean'!AK18</f>
        <v>0.21</v>
      </c>
      <c r="AK51" s="368">
        <f>'NCO-100 Largest - Clean'!AL18</f>
        <v>0.19</v>
      </c>
      <c r="AL51" s="368">
        <f>'NCO-100 Largest - Clean'!AM18</f>
        <v>0.18</v>
      </c>
      <c r="AM51" s="368">
        <f>'NCO-100 Largest - Clean'!AN18</f>
        <v>0.2</v>
      </c>
      <c r="AN51" s="368">
        <f>'NCO-100 Largest - Clean'!AO18</f>
        <v>0.17</v>
      </c>
      <c r="AO51" s="368">
        <f>'NCO-100 Largest - Clean'!AP18</f>
        <v>0.22</v>
      </c>
      <c r="AP51" s="368">
        <f>'NCO-100 Largest - Clean'!AQ18</f>
        <v>0.23</v>
      </c>
      <c r="AQ51" s="368">
        <f>'NCO-100 Largest - Clean'!AR18</f>
        <v>0.3</v>
      </c>
    </row>
    <row r="52" spans="3:43">
      <c r="C52" s="148" t="s">
        <v>107</v>
      </c>
      <c r="D52" s="368">
        <f>'NCO-100 Largest - Clean'!E19</f>
        <v>0.22</v>
      </c>
      <c r="E52" s="368">
        <f>'NCO-100 Largest - Clean'!F19</f>
        <v>0.16</v>
      </c>
      <c r="F52" s="368">
        <f>'NCO-100 Largest - Clean'!G19</f>
        <v>-0.03</v>
      </c>
      <c r="G52" s="368">
        <f>'NCO-100 Largest - Clean'!H19</f>
        <v>0.26</v>
      </c>
      <c r="H52" s="368">
        <f>'NCO-100 Largest - Clean'!I19</f>
        <v>7.0000000000000007E-2</v>
      </c>
      <c r="I52" s="368">
        <f>'NCO-100 Largest - Clean'!J19</f>
        <v>0.08</v>
      </c>
      <c r="J52" s="368">
        <f>'NCO-100 Largest - Clean'!K19</f>
        <v>0.11</v>
      </c>
      <c r="K52" s="368">
        <f>'NCO-100 Largest - Clean'!L19</f>
        <v>0.08</v>
      </c>
      <c r="L52" s="368">
        <f>'NCO-100 Largest - Clean'!M19</f>
        <v>7.0000000000000007E-2</v>
      </c>
      <c r="M52" s="368">
        <f>'NCO-100 Largest - Clean'!N19</f>
        <v>0.24</v>
      </c>
      <c r="N52" s="368">
        <f>'NCO-100 Largest - Clean'!O19</f>
        <v>0.27</v>
      </c>
      <c r="O52" s="368">
        <f>'NCO-100 Largest - Clean'!P19</f>
        <v>0.33</v>
      </c>
      <c r="P52" s="368">
        <f>'NCO-100 Largest - Clean'!Q19</f>
        <v>0.49</v>
      </c>
      <c r="Q52" s="368">
        <f>'NCO-100 Largest - Clean'!R19</f>
        <v>0.62</v>
      </c>
      <c r="R52" s="368">
        <f>'NCO-100 Largest - Clean'!S19</f>
        <v>0.95</v>
      </c>
      <c r="S52" s="368">
        <f>'NCO-100 Largest - Clean'!T19</f>
        <v>1.1000000000000001</v>
      </c>
      <c r="T52" s="368">
        <f>'NCO-100 Largest - Clean'!U19</f>
        <v>2.87</v>
      </c>
      <c r="U52" s="368">
        <f>'NCO-100 Largest - Clean'!V19</f>
        <v>1.1599999999999999</v>
      </c>
      <c r="V52" s="368">
        <f>'NCO-100 Largest - Clean'!W19</f>
        <v>1.97</v>
      </c>
      <c r="W52" s="368">
        <f>'NCO-100 Largest - Clean'!X19</f>
        <v>2.0699999999999998</v>
      </c>
      <c r="X52" s="368">
        <f>'NCO-100 Largest - Clean'!Y19</f>
        <v>1.0900000000000001</v>
      </c>
      <c r="Y52" s="368">
        <f>'NCO-100 Largest - Clean'!Z19</f>
        <v>0.54</v>
      </c>
      <c r="Z52" s="368">
        <f>'NCO-100 Largest - Clean'!AA19</f>
        <v>0.27</v>
      </c>
      <c r="AA52" s="368">
        <f>'NCO-100 Largest - Clean'!AB19</f>
        <v>0.23</v>
      </c>
      <c r="AB52" s="368">
        <f>'NCO-100 Largest - Clean'!AC19</f>
        <v>0.43</v>
      </c>
      <c r="AC52" s="368">
        <f>'NCO-100 Largest - Clean'!AD19</f>
        <v>0.78</v>
      </c>
      <c r="AD52" s="368">
        <f>'NCO-100 Largest - Clean'!AE19</f>
        <v>0.57999999999999996</v>
      </c>
      <c r="AE52" s="368">
        <f>'NCO-100 Largest - Clean'!AF19</f>
        <v>0.74</v>
      </c>
      <c r="AF52" s="368">
        <f>'NCO-100 Largest - Clean'!AG19</f>
        <v>-0.1</v>
      </c>
      <c r="AG52" s="368">
        <f>'NCO-100 Largest - Clean'!AH19</f>
        <v>0</v>
      </c>
      <c r="AH52" s="368">
        <f>'NCO-100 Largest - Clean'!AI19</f>
        <v>0.3</v>
      </c>
      <c r="AI52" s="368">
        <f>'NCO-100 Largest - Clean'!AJ19</f>
        <v>0.09</v>
      </c>
      <c r="AJ52" s="368">
        <f>'NCO-100 Largest - Clean'!AK19</f>
        <v>0.11</v>
      </c>
      <c r="AK52" s="368">
        <f>'NCO-100 Largest - Clean'!AL19</f>
        <v>0.04</v>
      </c>
      <c r="AL52" s="368">
        <f>'NCO-100 Largest - Clean'!AM19</f>
        <v>-0.06</v>
      </c>
      <c r="AM52" s="368">
        <f>'NCO-100 Largest - Clean'!AN19</f>
        <v>-0.02</v>
      </c>
      <c r="AN52" s="368">
        <f>'NCO-100 Largest - Clean'!AO19</f>
        <v>0.02</v>
      </c>
      <c r="AO52" s="368">
        <f>'NCO-100 Largest - Clean'!AP19</f>
        <v>0.15</v>
      </c>
      <c r="AP52" s="368">
        <f>'NCO-100 Largest - Clean'!AQ19</f>
        <v>0.05</v>
      </c>
      <c r="AQ52" s="368">
        <f>'NCO-100 Largest - Clean'!AR19</f>
        <v>-7.0000000000000007E-2</v>
      </c>
    </row>
    <row r="53" spans="3:43">
      <c r="C53" s="148" t="s">
        <v>108</v>
      </c>
      <c r="D53" s="368">
        <f>'NCO-100 Largest - Clean'!E20</f>
        <v>0.41</v>
      </c>
      <c r="E53" s="368">
        <f>'NCO-100 Largest - Clean'!F20</f>
        <v>0.47</v>
      </c>
      <c r="F53" s="368">
        <f>'NCO-100 Largest - Clean'!G20</f>
        <v>0.52</v>
      </c>
      <c r="G53" s="368">
        <f>'NCO-100 Largest - Clean'!H20</f>
        <v>0.48</v>
      </c>
      <c r="H53" s="368">
        <f>'NCO-100 Largest - Clean'!I20</f>
        <v>0.56999999999999995</v>
      </c>
      <c r="I53" s="368">
        <f>'NCO-100 Largest - Clean'!J20</f>
        <v>0.6</v>
      </c>
      <c r="J53" s="368">
        <f>'NCO-100 Largest - Clean'!K20</f>
        <v>0.68</v>
      </c>
      <c r="K53" s="368">
        <f>'NCO-100 Largest - Clean'!L20</f>
        <v>0.88</v>
      </c>
      <c r="L53" s="368">
        <f>'NCO-100 Largest - Clean'!M20</f>
        <v>1.0900000000000001</v>
      </c>
      <c r="M53" s="368">
        <f>'NCO-100 Largest - Clean'!N20</f>
        <v>1.4</v>
      </c>
      <c r="N53" s="368">
        <f>'NCO-100 Largest - Clean'!O20</f>
        <v>1.72</v>
      </c>
      <c r="O53" s="368">
        <f>'NCO-100 Largest - Clean'!P20</f>
        <v>2.11</v>
      </c>
      <c r="P53" s="368">
        <f>'NCO-100 Largest - Clean'!Q20</f>
        <v>2.29</v>
      </c>
      <c r="Q53" s="368">
        <f>'NCO-100 Largest - Clean'!R20</f>
        <v>2.91</v>
      </c>
      <c r="R53" s="368">
        <f>'NCO-100 Largest - Clean'!S20</f>
        <v>3.16</v>
      </c>
      <c r="S53" s="368">
        <f>'NCO-100 Largest - Clean'!T20</f>
        <v>3.31</v>
      </c>
      <c r="T53" s="368">
        <f>'NCO-100 Largest - Clean'!U20</f>
        <v>3.37</v>
      </c>
      <c r="U53" s="368">
        <f>'NCO-100 Largest - Clean'!V20</f>
        <v>3.18</v>
      </c>
      <c r="V53" s="368">
        <f>'NCO-100 Largest - Clean'!W20</f>
        <v>2.81</v>
      </c>
      <c r="W53" s="368">
        <f>'NCO-100 Largest - Clean'!X20</f>
        <v>2.52</v>
      </c>
      <c r="X53" s="368">
        <f>'NCO-100 Largest - Clean'!Y20</f>
        <v>2.15</v>
      </c>
      <c r="Y53" s="368">
        <f>'NCO-100 Largest - Clean'!Z20</f>
        <v>1.79</v>
      </c>
      <c r="Z53" s="368">
        <f>'NCO-100 Largest - Clean'!AA20</f>
        <v>1.68</v>
      </c>
      <c r="AA53" s="368">
        <f>'NCO-100 Largest - Clean'!AB20</f>
        <v>1.44</v>
      </c>
      <c r="AB53" s="368">
        <f>'NCO-100 Largest - Clean'!AC20</f>
        <v>1.31</v>
      </c>
      <c r="AC53" s="368">
        <f>'NCO-100 Largest - Clean'!AD20</f>
        <v>1.21</v>
      </c>
      <c r="AD53" s="368">
        <f>'NCO-100 Largest - Clean'!AE20</f>
        <v>1.35</v>
      </c>
      <c r="AE53" s="368">
        <f>'NCO-100 Largest - Clean'!AF20</f>
        <v>1.01</v>
      </c>
      <c r="AF53" s="368">
        <f>'NCO-100 Largest - Clean'!AG20</f>
        <v>0.93</v>
      </c>
      <c r="AG53" s="368">
        <f>'NCO-100 Largest - Clean'!AH20</f>
        <v>0.8</v>
      </c>
      <c r="AH53" s="368">
        <f>'NCO-100 Largest - Clean'!AI20</f>
        <v>0.69</v>
      </c>
      <c r="AI53" s="368">
        <f>'NCO-100 Largest - Clean'!AJ20</f>
        <v>0.63</v>
      </c>
      <c r="AJ53" s="368">
        <f>'NCO-100 Largest - Clean'!AK20</f>
        <v>0.59</v>
      </c>
      <c r="AK53" s="368">
        <f>'NCO-100 Largest - Clean'!AL20</f>
        <v>0.56000000000000005</v>
      </c>
      <c r="AL53" s="368">
        <f>'NCO-100 Largest - Clean'!AM20</f>
        <v>0.52</v>
      </c>
      <c r="AM53" s="368">
        <f>'NCO-100 Largest - Clean'!AN20</f>
        <v>0.49</v>
      </c>
      <c r="AN53" s="368">
        <f>'NCO-100 Largest - Clean'!AO20</f>
        <v>0.49</v>
      </c>
      <c r="AO53" s="368">
        <f>'NCO-100 Largest - Clean'!AP20</f>
        <v>0.47</v>
      </c>
      <c r="AP53" s="368">
        <f>'NCO-100 Largest - Clean'!AQ20</f>
        <v>0.46</v>
      </c>
      <c r="AQ53" s="368">
        <f>'NCO-100 Largest - Clean'!AR20</f>
        <v>0.48</v>
      </c>
    </row>
  </sheetData>
  <hyperlinks>
    <hyperlink ref="C24" r:id="rId1" display="http://www.occ.gov/news-issuances/news-releases/2014/nr-ia-2014-153a.pdf"/>
    <hyperlink ref="C39" r:id="rId2"/>
  </hyperlinks>
  <pageMargins left="0.74803149606299213" right="0.74803149606299213" top="0.98425196850393704" bottom="0.98425196850393704" header="0.51181102362204722" footer="0.51181102362204722"/>
  <pageSetup orientation="portrait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E27"/>
  <sheetViews>
    <sheetView showGridLines="0" zoomScale="80" workbookViewId="0">
      <selection activeCell="E39" sqref="E39"/>
    </sheetView>
  </sheetViews>
  <sheetFormatPr defaultRowHeight="12.75"/>
  <cols>
    <col min="1" max="1" width="3.7109375" style="20" customWidth="1"/>
    <col min="2" max="3" width="9.140625" style="20"/>
    <col min="4" max="4" width="26.7109375" style="20" bestFit="1" customWidth="1"/>
    <col min="5" max="6" width="8.5703125" style="20" customWidth="1"/>
    <col min="7" max="14" width="10.140625" style="20" bestFit="1" customWidth="1"/>
    <col min="15" max="16384" width="9.140625" style="20"/>
  </cols>
  <sheetData>
    <row r="1" spans="1:14" s="300" customFormat="1" ht="18">
      <c r="A1" s="362" t="s">
        <v>425</v>
      </c>
    </row>
    <row r="2" spans="1:14" s="364" customFormat="1">
      <c r="A2" s="363" t="s">
        <v>380</v>
      </c>
    </row>
    <row r="5" spans="1:14">
      <c r="D5" s="320" t="s">
        <v>415</v>
      </c>
      <c r="E5" s="321"/>
      <c r="F5" s="123"/>
    </row>
    <row r="7" spans="1:14">
      <c r="D7" s="66" t="s">
        <v>93</v>
      </c>
    </row>
    <row r="8" spans="1:14">
      <c r="E8" s="55"/>
      <c r="F8" s="55"/>
      <c r="G8" s="55"/>
      <c r="H8" s="55"/>
      <c r="I8" s="55"/>
      <c r="J8" s="55"/>
      <c r="K8" s="55"/>
      <c r="L8" s="55"/>
      <c r="M8" s="55"/>
    </row>
    <row r="9" spans="1:14">
      <c r="D9" s="67"/>
      <c r="E9" s="67">
        <v>2006</v>
      </c>
      <c r="F9" s="67">
        <v>2007</v>
      </c>
      <c r="G9" s="67">
        <v>2008</v>
      </c>
      <c r="H9" s="67">
        <v>2009</v>
      </c>
      <c r="I9" s="67">
        <v>2010</v>
      </c>
      <c r="J9" s="67">
        <v>2011</v>
      </c>
      <c r="K9" s="67">
        <v>2012</v>
      </c>
      <c r="L9" s="67">
        <v>2013</v>
      </c>
      <c r="M9" s="67">
        <v>2014</v>
      </c>
      <c r="N9" s="67">
        <v>2015</v>
      </c>
    </row>
    <row r="10" spans="1:14" s="123" customFormat="1"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</row>
    <row r="11" spans="1:14">
      <c r="D11" s="142" t="s">
        <v>95</v>
      </c>
      <c r="E11" s="366">
        <f>INDEX($E$20:$AE$27,MATCH($D11,$D$20:$D$27,0),MATCH(E$9,$E$19:$AE$19,0))</f>
        <v>1.2</v>
      </c>
      <c r="F11" s="366">
        <f t="shared" ref="F11:N12" si="0">INDEX($E$20:$AE$27,MATCH($D11,$D$20:$D$27,0),MATCH(F$9,$E$19:$AE$19,0))</f>
        <v>0.8</v>
      </c>
      <c r="G11" s="366">
        <f t="shared" si="0"/>
        <v>2.6</v>
      </c>
      <c r="H11" s="366">
        <f t="shared" si="0"/>
        <v>53.3</v>
      </c>
      <c r="I11" s="366">
        <f t="shared" si="0"/>
        <v>15.4</v>
      </c>
      <c r="J11" s="366">
        <f t="shared" si="0"/>
        <v>9.9</v>
      </c>
      <c r="K11" s="366">
        <f t="shared" si="0"/>
        <v>4.5999999999999996</v>
      </c>
      <c r="L11" s="366">
        <f t="shared" si="0"/>
        <v>8</v>
      </c>
      <c r="M11" s="366">
        <f t="shared" si="0"/>
        <v>7.8</v>
      </c>
      <c r="N11" s="366">
        <f t="shared" si="0"/>
        <v>4.5999999999999996</v>
      </c>
    </row>
    <row r="12" spans="1:14">
      <c r="D12" s="142" t="s">
        <v>96</v>
      </c>
      <c r="E12" s="366">
        <f t="shared" ref="E12" si="1">INDEX($E$20:$AE$27,MATCH($D12,$D$20:$D$27,0),MATCH(E$9,$E$19:$AE$19,0))</f>
        <v>626</v>
      </c>
      <c r="F12" s="366">
        <f t="shared" si="0"/>
        <v>835</v>
      </c>
      <c r="G12" s="366">
        <f t="shared" si="0"/>
        <v>1208</v>
      </c>
      <c r="H12" s="366">
        <f t="shared" si="0"/>
        <v>1563</v>
      </c>
      <c r="I12" s="366">
        <f t="shared" si="0"/>
        <v>1210</v>
      </c>
      <c r="J12" s="366">
        <f t="shared" si="0"/>
        <v>1118</v>
      </c>
      <c r="K12" s="366">
        <f t="shared" si="0"/>
        <v>1243</v>
      </c>
      <c r="L12" s="366">
        <f t="shared" si="0"/>
        <v>1362</v>
      </c>
      <c r="M12" s="366">
        <f t="shared" si="0"/>
        <v>1568</v>
      </c>
      <c r="N12" s="366">
        <f t="shared" si="0"/>
        <v>1867</v>
      </c>
    </row>
    <row r="13" spans="1:14">
      <c r="D13" s="142" t="s">
        <v>97</v>
      </c>
      <c r="E13" s="365">
        <f>E11/E12</f>
        <v>1.9169329073482426E-3</v>
      </c>
      <c r="F13" s="365">
        <f t="shared" ref="F13:N13" si="2">F11/F12</f>
        <v>9.5808383233532944E-4</v>
      </c>
      <c r="G13" s="365">
        <f t="shared" si="2"/>
        <v>2.1523178807947019E-3</v>
      </c>
      <c r="H13" s="365">
        <f t="shared" si="2"/>
        <v>3.4101087651951377E-2</v>
      </c>
      <c r="I13" s="365">
        <f t="shared" si="2"/>
        <v>1.2727272727272728E-2</v>
      </c>
      <c r="J13" s="365">
        <f t="shared" si="2"/>
        <v>8.8550983899821113E-3</v>
      </c>
      <c r="K13" s="365">
        <f t="shared" si="2"/>
        <v>3.7007240547063552E-3</v>
      </c>
      <c r="L13" s="365">
        <f t="shared" si="2"/>
        <v>5.8737151248164461E-3</v>
      </c>
      <c r="M13" s="365">
        <f t="shared" si="2"/>
        <v>4.9744897959183671E-3</v>
      </c>
      <c r="N13" s="365">
        <f t="shared" si="2"/>
        <v>2.4638457418318157E-3</v>
      </c>
    </row>
    <row r="15" spans="1:14" s="323" customFormat="1"/>
    <row r="17" spans="4:31">
      <c r="D17" s="320" t="s">
        <v>426</v>
      </c>
    </row>
    <row r="19" spans="4:31">
      <c r="D19" s="20" t="s">
        <v>427</v>
      </c>
      <c r="E19" s="20">
        <v>1989</v>
      </c>
      <c r="F19" s="20">
        <v>1990</v>
      </c>
      <c r="G19" s="20">
        <v>1991</v>
      </c>
      <c r="H19" s="20">
        <v>1992</v>
      </c>
      <c r="I19" s="20">
        <v>1993</v>
      </c>
      <c r="J19" s="20">
        <v>1994</v>
      </c>
      <c r="K19" s="20">
        <v>1995</v>
      </c>
      <c r="L19" s="20">
        <v>1996</v>
      </c>
      <c r="M19" s="20">
        <v>1997</v>
      </c>
      <c r="N19" s="20">
        <v>1998</v>
      </c>
      <c r="O19" s="20">
        <v>1999</v>
      </c>
      <c r="P19" s="20">
        <v>2000</v>
      </c>
      <c r="Q19" s="20">
        <v>2001</v>
      </c>
      <c r="R19" s="20">
        <v>2002</v>
      </c>
      <c r="S19" s="20">
        <v>2003</v>
      </c>
      <c r="T19" s="20">
        <v>2004</v>
      </c>
      <c r="U19" s="20">
        <v>2005</v>
      </c>
      <c r="V19" s="20">
        <v>2006</v>
      </c>
      <c r="W19" s="20">
        <v>2007</v>
      </c>
      <c r="X19" s="20">
        <v>2008</v>
      </c>
      <c r="Y19" s="20">
        <v>2009</v>
      </c>
      <c r="Z19" s="20">
        <v>2010</v>
      </c>
      <c r="AA19" s="20">
        <v>2011</v>
      </c>
      <c r="AB19" s="20">
        <v>2012</v>
      </c>
      <c r="AC19" s="20">
        <v>2013</v>
      </c>
      <c r="AD19" s="20">
        <v>2014</v>
      </c>
      <c r="AE19" s="20">
        <v>2015</v>
      </c>
    </row>
    <row r="20" spans="4:31">
      <c r="D20" s="20" t="s">
        <v>428</v>
      </c>
      <c r="E20" s="20">
        <v>24</v>
      </c>
      <c r="F20" s="20">
        <v>43.1</v>
      </c>
      <c r="G20" s="20">
        <v>49.2</v>
      </c>
      <c r="H20" s="20">
        <v>50.4</v>
      </c>
      <c r="I20" s="20">
        <v>31.7</v>
      </c>
      <c r="J20" s="20">
        <v>31.4</v>
      </c>
      <c r="K20" s="20">
        <v>18.8</v>
      </c>
      <c r="L20" s="20">
        <v>16.8</v>
      </c>
      <c r="M20" s="20">
        <v>19.600000000000001</v>
      </c>
      <c r="N20" s="20">
        <v>22.7</v>
      </c>
      <c r="O20" s="20">
        <v>30.8</v>
      </c>
      <c r="P20" s="20">
        <v>36</v>
      </c>
      <c r="Q20" s="20">
        <v>75.400000000000006</v>
      </c>
      <c r="R20" s="20">
        <v>79</v>
      </c>
      <c r="S20" s="20">
        <v>55.2</v>
      </c>
      <c r="T20" s="20">
        <v>32.799999999999997</v>
      </c>
      <c r="U20" s="20">
        <v>25.9</v>
      </c>
      <c r="V20" s="20">
        <v>33.4</v>
      </c>
      <c r="W20" s="20">
        <v>42.5</v>
      </c>
      <c r="X20" s="20">
        <v>210.4</v>
      </c>
      <c r="Y20" s="20">
        <v>195.3</v>
      </c>
      <c r="Z20" s="20">
        <v>142.69999999999999</v>
      </c>
      <c r="AA20" s="20">
        <v>106.4</v>
      </c>
      <c r="AB20" s="20">
        <v>99.3</v>
      </c>
      <c r="AC20" s="20">
        <v>115</v>
      </c>
      <c r="AD20" s="20">
        <v>149.19999999999999</v>
      </c>
      <c r="AE20" s="20">
        <v>144.19999999999999</v>
      </c>
    </row>
    <row r="21" spans="4:31">
      <c r="D21" s="142" t="s">
        <v>429</v>
      </c>
      <c r="E21" s="20">
        <v>18.5</v>
      </c>
      <c r="F21" s="20">
        <v>50.8</v>
      </c>
      <c r="G21" s="20">
        <v>65.5</v>
      </c>
      <c r="H21" s="20">
        <v>56.4</v>
      </c>
      <c r="I21" s="20">
        <v>50.4</v>
      </c>
      <c r="J21" s="20">
        <v>31.1</v>
      </c>
      <c r="K21" s="20">
        <v>25</v>
      </c>
      <c r="L21" s="20">
        <v>23.1</v>
      </c>
      <c r="M21" s="20">
        <v>19.399999999999999</v>
      </c>
      <c r="N21" s="20">
        <v>17.600000000000001</v>
      </c>
      <c r="O21" s="20">
        <v>31</v>
      </c>
      <c r="P21" s="20">
        <v>47.9</v>
      </c>
      <c r="Q21" s="20">
        <v>87</v>
      </c>
      <c r="R21" s="20">
        <v>112</v>
      </c>
      <c r="S21" s="20">
        <v>112.1</v>
      </c>
      <c r="T21" s="20">
        <v>55.1</v>
      </c>
      <c r="U21" s="20">
        <v>44.2</v>
      </c>
      <c r="V21" s="20">
        <v>58.1</v>
      </c>
      <c r="W21" s="20">
        <v>69.599999999999994</v>
      </c>
      <c r="X21" s="20">
        <v>154.9</v>
      </c>
      <c r="Y21" s="20">
        <v>337.1</v>
      </c>
      <c r="Z21" s="20">
        <v>256.39999999999998</v>
      </c>
      <c r="AA21" s="20">
        <v>190.7</v>
      </c>
      <c r="AB21" s="20">
        <v>161.69999999999999</v>
      </c>
      <c r="AC21" s="20">
        <v>164.5</v>
      </c>
      <c r="AD21" s="20">
        <v>171</v>
      </c>
      <c r="AE21" s="20">
        <v>203.2</v>
      </c>
    </row>
    <row r="22" spans="4:31">
      <c r="D22" s="142" t="s">
        <v>430</v>
      </c>
      <c r="E22" s="20">
        <v>3.5</v>
      </c>
      <c r="F22" s="20">
        <v>5.8</v>
      </c>
      <c r="G22" s="20">
        <v>10.8</v>
      </c>
      <c r="H22" s="20">
        <v>12.8</v>
      </c>
      <c r="I22" s="20">
        <v>6.7</v>
      </c>
      <c r="J22" s="20">
        <v>2.7</v>
      </c>
      <c r="K22" s="20">
        <v>1.7</v>
      </c>
      <c r="L22" s="20">
        <v>2.6</v>
      </c>
      <c r="M22" s="20">
        <v>1.9</v>
      </c>
      <c r="N22" s="20">
        <v>3.5</v>
      </c>
      <c r="O22" s="20">
        <v>4.9000000000000004</v>
      </c>
      <c r="P22" s="20">
        <v>10.7</v>
      </c>
      <c r="Q22" s="20">
        <v>22.5</v>
      </c>
      <c r="R22" s="20">
        <v>26.1</v>
      </c>
      <c r="S22" s="20">
        <v>29.3</v>
      </c>
      <c r="T22" s="20">
        <v>12.5</v>
      </c>
      <c r="U22" s="20">
        <v>5.6</v>
      </c>
      <c r="V22" s="20">
        <v>2.5</v>
      </c>
      <c r="W22" s="20">
        <v>1.2</v>
      </c>
      <c r="X22" s="20">
        <v>5.5</v>
      </c>
      <c r="Y22" s="20">
        <v>56.4</v>
      </c>
      <c r="Z22" s="20">
        <v>32.6</v>
      </c>
      <c r="AA22" s="20">
        <v>14</v>
      </c>
      <c r="AB22" s="20">
        <v>29.5</v>
      </c>
      <c r="AC22" s="20">
        <v>14.5</v>
      </c>
      <c r="AD22" s="20">
        <v>11.8</v>
      </c>
      <c r="AE22" s="20">
        <v>20.6</v>
      </c>
    </row>
    <row r="23" spans="4:31">
      <c r="D23" s="142" t="s">
        <v>95</v>
      </c>
      <c r="E23" s="20">
        <v>0.9</v>
      </c>
      <c r="F23" s="20">
        <v>1.8</v>
      </c>
      <c r="G23" s="20">
        <v>3.5</v>
      </c>
      <c r="H23" s="20">
        <v>3.3</v>
      </c>
      <c r="I23" s="20">
        <v>3.5</v>
      </c>
      <c r="J23" s="20">
        <v>2.2999999999999998</v>
      </c>
      <c r="K23" s="20">
        <v>1.5</v>
      </c>
      <c r="L23" s="20">
        <v>1.4</v>
      </c>
      <c r="M23" s="20">
        <v>0.9</v>
      </c>
      <c r="N23" s="20">
        <v>0.9</v>
      </c>
      <c r="O23" s="20">
        <v>1.5</v>
      </c>
      <c r="P23" s="20">
        <v>4.7</v>
      </c>
      <c r="Q23" s="20">
        <v>8</v>
      </c>
      <c r="R23" s="20">
        <v>19.100000000000001</v>
      </c>
      <c r="S23" s="20">
        <v>10.7</v>
      </c>
      <c r="T23" s="20">
        <v>6.4</v>
      </c>
      <c r="U23" s="20">
        <v>2.7</v>
      </c>
      <c r="V23" s="20">
        <v>1.2</v>
      </c>
      <c r="W23" s="20">
        <v>0.8</v>
      </c>
      <c r="X23" s="20">
        <v>2.6</v>
      </c>
      <c r="Y23" s="20">
        <v>53.3</v>
      </c>
      <c r="Z23" s="20">
        <v>15.4</v>
      </c>
      <c r="AA23" s="20">
        <v>9.9</v>
      </c>
      <c r="AB23" s="20">
        <v>4.5999999999999996</v>
      </c>
      <c r="AC23" s="20">
        <v>8</v>
      </c>
      <c r="AD23" s="20">
        <v>7.8</v>
      </c>
      <c r="AE23" s="20">
        <v>4.5999999999999996</v>
      </c>
    </row>
    <row r="24" spans="4:31">
      <c r="D24" s="142" t="s">
        <v>431</v>
      </c>
      <c r="E24" s="20">
        <v>22.9</v>
      </c>
      <c r="F24" s="20">
        <v>58.4</v>
      </c>
      <c r="G24" s="20">
        <v>79.8</v>
      </c>
      <c r="H24" s="20">
        <v>72.5</v>
      </c>
      <c r="I24" s="20">
        <v>60.6</v>
      </c>
      <c r="J24" s="20">
        <v>36.1</v>
      </c>
      <c r="K24" s="20">
        <v>28.2</v>
      </c>
      <c r="L24" s="20">
        <v>27.1</v>
      </c>
      <c r="M24" s="20">
        <v>22.2</v>
      </c>
      <c r="N24" s="20">
        <v>22</v>
      </c>
      <c r="O24" s="20">
        <v>37.4</v>
      </c>
      <c r="P24" s="20">
        <v>63.3</v>
      </c>
      <c r="Q24" s="20">
        <v>117.5</v>
      </c>
      <c r="R24" s="20">
        <v>157.1</v>
      </c>
      <c r="S24" s="20">
        <v>152.19999999999999</v>
      </c>
      <c r="T24" s="20">
        <v>74</v>
      </c>
      <c r="U24" s="20">
        <v>52.5</v>
      </c>
      <c r="V24" s="20">
        <v>61.8</v>
      </c>
      <c r="W24" s="20">
        <v>71.599999999999994</v>
      </c>
      <c r="X24" s="20">
        <v>163.1</v>
      </c>
      <c r="Y24" s="20">
        <v>446.8</v>
      </c>
      <c r="Z24" s="20">
        <v>304.5</v>
      </c>
      <c r="AA24" s="20">
        <v>214.6</v>
      </c>
      <c r="AB24" s="20">
        <v>195.8</v>
      </c>
      <c r="AC24" s="20">
        <v>187</v>
      </c>
      <c r="AD24" s="20">
        <v>191.3</v>
      </c>
      <c r="AE24" s="20">
        <v>228.4</v>
      </c>
    </row>
    <row r="25" spans="4:31">
      <c r="D25" s="142" t="s">
        <v>432</v>
      </c>
      <c r="E25" s="20">
        <v>46.9</v>
      </c>
      <c r="F25" s="20">
        <v>101.5</v>
      </c>
      <c r="G25" s="20">
        <v>129</v>
      </c>
      <c r="H25" s="20">
        <v>122.9</v>
      </c>
      <c r="I25" s="20">
        <v>92.3</v>
      </c>
      <c r="J25" s="20">
        <v>67.5</v>
      </c>
      <c r="K25" s="20">
        <v>47</v>
      </c>
      <c r="L25" s="20">
        <v>43.9</v>
      </c>
      <c r="M25" s="20">
        <v>41.8</v>
      </c>
      <c r="N25" s="20">
        <v>44.7</v>
      </c>
      <c r="O25" s="20">
        <v>68.2</v>
      </c>
      <c r="P25" s="20">
        <v>99.3</v>
      </c>
      <c r="Q25" s="20">
        <v>192.8</v>
      </c>
      <c r="R25" s="20">
        <v>236.1</v>
      </c>
      <c r="S25" s="20">
        <v>207.4</v>
      </c>
      <c r="T25" s="20">
        <v>106.8</v>
      </c>
      <c r="U25" s="20">
        <v>78.3</v>
      </c>
      <c r="V25" s="20">
        <v>95.2</v>
      </c>
      <c r="W25" s="20">
        <v>114.1</v>
      </c>
      <c r="X25" s="20">
        <v>373.4</v>
      </c>
      <c r="Y25" s="20">
        <v>642.1</v>
      </c>
      <c r="Z25" s="20">
        <v>447.2</v>
      </c>
      <c r="AA25" s="20">
        <v>321</v>
      </c>
      <c r="AB25" s="20">
        <v>295.10000000000002</v>
      </c>
      <c r="AC25" s="20">
        <v>302</v>
      </c>
      <c r="AD25" s="20">
        <v>340.6</v>
      </c>
      <c r="AE25" s="20">
        <v>372.6</v>
      </c>
    </row>
    <row r="26" spans="4:31">
      <c r="D26" s="123" t="s">
        <v>433</v>
      </c>
      <c r="E26" s="20">
        <v>692</v>
      </c>
      <c r="F26" s="20">
        <v>769</v>
      </c>
      <c r="G26" s="20">
        <v>806</v>
      </c>
      <c r="H26" s="20">
        <v>798</v>
      </c>
      <c r="I26" s="20">
        <v>806</v>
      </c>
      <c r="J26" s="20">
        <v>893</v>
      </c>
      <c r="K26" s="20">
        <v>1063</v>
      </c>
      <c r="L26" s="20">
        <v>1200</v>
      </c>
      <c r="M26" s="20">
        <v>1435</v>
      </c>
      <c r="N26" s="20">
        <v>1759</v>
      </c>
      <c r="O26" s="20">
        <v>1829</v>
      </c>
      <c r="P26" s="20">
        <v>1951</v>
      </c>
      <c r="Q26" s="20">
        <v>2049</v>
      </c>
      <c r="R26" s="20">
        <v>1871</v>
      </c>
      <c r="S26" s="20">
        <v>1644</v>
      </c>
      <c r="T26" s="20">
        <v>1545</v>
      </c>
      <c r="U26" s="20">
        <v>1627</v>
      </c>
      <c r="V26" s="20">
        <v>1874</v>
      </c>
      <c r="W26" s="20">
        <v>2275</v>
      </c>
      <c r="X26" s="20">
        <v>2789</v>
      </c>
      <c r="Y26" s="20">
        <v>2881</v>
      </c>
      <c r="Z26" s="20">
        <v>2519</v>
      </c>
      <c r="AA26" s="20">
        <v>2524</v>
      </c>
      <c r="AB26" s="20">
        <v>2792</v>
      </c>
      <c r="AC26" s="20">
        <v>3011</v>
      </c>
      <c r="AD26" s="20">
        <v>3389</v>
      </c>
      <c r="AE26" s="20">
        <v>3909</v>
      </c>
    </row>
    <row r="27" spans="4:31">
      <c r="D27" s="142" t="s">
        <v>96</v>
      </c>
      <c r="E27" s="20">
        <v>245</v>
      </c>
      <c r="F27" s="20">
        <v>321</v>
      </c>
      <c r="G27" s="20">
        <v>361</v>
      </c>
      <c r="H27" s="20">
        <v>357</v>
      </c>
      <c r="I27" s="20">
        <v>332</v>
      </c>
      <c r="J27" s="20">
        <v>298</v>
      </c>
      <c r="K27" s="20">
        <v>343</v>
      </c>
      <c r="L27" s="20">
        <v>372</v>
      </c>
      <c r="M27" s="20">
        <v>423</v>
      </c>
      <c r="N27" s="20">
        <v>562</v>
      </c>
      <c r="O27" s="20">
        <v>628</v>
      </c>
      <c r="P27" s="20">
        <v>705</v>
      </c>
      <c r="Q27" s="20">
        <v>769</v>
      </c>
      <c r="R27" s="20">
        <v>692</v>
      </c>
      <c r="S27" s="20">
        <v>600</v>
      </c>
      <c r="T27" s="20">
        <v>500</v>
      </c>
      <c r="U27" s="20">
        <v>522</v>
      </c>
      <c r="V27" s="20">
        <v>626</v>
      </c>
      <c r="W27" s="20">
        <v>835</v>
      </c>
      <c r="X27" s="20">
        <v>1208</v>
      </c>
      <c r="Y27" s="20">
        <v>1563</v>
      </c>
      <c r="Z27" s="20">
        <v>1210</v>
      </c>
      <c r="AA27" s="20">
        <v>1118</v>
      </c>
      <c r="AB27" s="20">
        <v>1243</v>
      </c>
      <c r="AC27" s="20">
        <v>1362</v>
      </c>
      <c r="AD27" s="20">
        <v>1568</v>
      </c>
      <c r="AE27" s="20">
        <v>1867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DX40"/>
  <sheetViews>
    <sheetView showGridLines="0" zoomScale="80" workbookViewId="0"/>
  </sheetViews>
  <sheetFormatPr defaultRowHeight="12.75"/>
  <cols>
    <col min="1" max="1" width="3.7109375" style="20" customWidth="1"/>
    <col min="2" max="3" width="9.140625" style="20"/>
    <col min="4" max="4" width="26.7109375" style="20" bestFit="1" customWidth="1"/>
    <col min="5" max="16384" width="9.140625" style="20"/>
  </cols>
  <sheetData>
    <row r="1" spans="1:44" s="300" customFormat="1" ht="18">
      <c r="A1" s="362" t="s">
        <v>439</v>
      </c>
    </row>
    <row r="2" spans="1:44" s="364" customFormat="1">
      <c r="A2" s="363" t="s">
        <v>380</v>
      </c>
    </row>
    <row r="5" spans="1:44">
      <c r="D5" s="320" t="s">
        <v>415</v>
      </c>
    </row>
    <row r="7" spans="1:44">
      <c r="D7" s="18" t="s">
        <v>364</v>
      </c>
    </row>
    <row r="8" spans="1:44">
      <c r="D8" s="67"/>
      <c r="E8" s="67" t="s">
        <v>12</v>
      </c>
      <c r="F8" s="67" t="s">
        <v>13</v>
      </c>
      <c r="G8" s="67" t="s">
        <v>14</v>
      </c>
      <c r="H8" s="67" t="s">
        <v>15</v>
      </c>
      <c r="I8" s="67" t="s">
        <v>16</v>
      </c>
      <c r="J8" s="67" t="s">
        <v>17</v>
      </c>
      <c r="K8" s="67" t="s">
        <v>18</v>
      </c>
      <c r="L8" s="67" t="s">
        <v>19</v>
      </c>
      <c r="M8" s="67" t="s">
        <v>20</v>
      </c>
      <c r="N8" s="67" t="s">
        <v>21</v>
      </c>
      <c r="O8" s="67" t="s">
        <v>22</v>
      </c>
      <c r="P8" s="67" t="s">
        <v>23</v>
      </c>
      <c r="Q8" s="67" t="s">
        <v>24</v>
      </c>
      <c r="R8" s="67" t="s">
        <v>25</v>
      </c>
      <c r="S8" s="67" t="s">
        <v>26</v>
      </c>
      <c r="T8" s="67" t="s">
        <v>27</v>
      </c>
      <c r="U8" s="67" t="s">
        <v>28</v>
      </c>
      <c r="V8" s="67" t="s">
        <v>29</v>
      </c>
      <c r="W8" s="67" t="s">
        <v>30</v>
      </c>
      <c r="X8" s="67" t="s">
        <v>31</v>
      </c>
      <c r="Y8" s="67" t="s">
        <v>32</v>
      </c>
      <c r="Z8" s="67" t="s">
        <v>33</v>
      </c>
      <c r="AA8" s="67" t="s">
        <v>34</v>
      </c>
      <c r="AB8" s="67" t="s">
        <v>35</v>
      </c>
      <c r="AC8" s="67" t="s">
        <v>36</v>
      </c>
      <c r="AD8" s="67" t="s">
        <v>37</v>
      </c>
      <c r="AE8" s="67" t="s">
        <v>38</v>
      </c>
      <c r="AF8" s="67" t="s">
        <v>39</v>
      </c>
      <c r="AG8" s="67" t="s">
        <v>40</v>
      </c>
      <c r="AH8" s="67" t="s">
        <v>41</v>
      </c>
      <c r="AI8" s="67" t="s">
        <v>42</v>
      </c>
      <c r="AJ8" s="67" t="s">
        <v>43</v>
      </c>
      <c r="AK8" s="67" t="s">
        <v>44</v>
      </c>
      <c r="AL8" s="67" t="s">
        <v>45</v>
      </c>
      <c r="AM8" s="67" t="s">
        <v>46</v>
      </c>
      <c r="AN8" s="67" t="s">
        <v>47</v>
      </c>
      <c r="AO8" s="67" t="s">
        <v>48</v>
      </c>
      <c r="AP8" s="67" t="s">
        <v>168</v>
      </c>
      <c r="AQ8" s="67" t="s">
        <v>199</v>
      </c>
      <c r="AR8" s="67" t="s">
        <v>316</v>
      </c>
    </row>
    <row r="9" spans="1:44">
      <c r="D9" s="123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</row>
    <row r="10" spans="1:44">
      <c r="D10" s="20" t="s">
        <v>331</v>
      </c>
      <c r="E10" s="370">
        <f t="shared" ref="E10:N20" si="0">INDEX($E$27:$DX$37,MATCH($D10,$D$27:$D$37,0),MATCH(E$8,$E$26:$AR$26,0))</f>
        <v>0.08</v>
      </c>
      <c r="F10" s="370">
        <f t="shared" si="0"/>
        <v>7.0000000000000007E-2</v>
      </c>
      <c r="G10" s="370">
        <f t="shared" si="0"/>
        <v>0.1</v>
      </c>
      <c r="H10" s="370">
        <f t="shared" si="0"/>
        <v>0.12</v>
      </c>
      <c r="I10" s="370">
        <f t="shared" si="0"/>
        <v>0.15</v>
      </c>
      <c r="J10" s="370">
        <f t="shared" si="0"/>
        <v>0.17</v>
      </c>
      <c r="K10" s="370">
        <f t="shared" si="0"/>
        <v>0.24</v>
      </c>
      <c r="L10" s="370">
        <f t="shared" si="0"/>
        <v>0.41</v>
      </c>
      <c r="M10" s="370">
        <f t="shared" si="0"/>
        <v>0.81</v>
      </c>
      <c r="N10" s="370">
        <f t="shared" si="0"/>
        <v>1.23</v>
      </c>
      <c r="O10" s="370">
        <f t="shared" ref="O10:X20" si="1">INDEX($E$27:$DX$37,MATCH($D10,$D$27:$D$37,0),MATCH(O$8,$E$26:$AR$26,0))</f>
        <v>1.75</v>
      </c>
      <c r="P10" s="370">
        <f t="shared" si="1"/>
        <v>1.91</v>
      </c>
      <c r="Q10" s="370">
        <f t="shared" si="1"/>
        <v>1.83</v>
      </c>
      <c r="R10" s="370">
        <f t="shared" si="1"/>
        <v>2.48</v>
      </c>
      <c r="S10" s="370">
        <f t="shared" si="1"/>
        <v>2.67</v>
      </c>
      <c r="T10" s="370">
        <f t="shared" si="1"/>
        <v>3.04</v>
      </c>
      <c r="U10" s="370">
        <f t="shared" si="1"/>
        <v>2.68</v>
      </c>
      <c r="V10" s="370">
        <f t="shared" si="1"/>
        <v>2.44</v>
      </c>
      <c r="W10" s="370">
        <f t="shared" si="1"/>
        <v>2.29</v>
      </c>
      <c r="X10" s="370">
        <f t="shared" si="1"/>
        <v>2.2200000000000002</v>
      </c>
      <c r="Y10" s="370">
        <f t="shared" ref="Y10:AH20" si="2">INDEX($E$27:$DX$37,MATCH($D10,$D$27:$D$37,0),MATCH(Y$8,$E$26:$AR$26,0))</f>
        <v>1.8</v>
      </c>
      <c r="Z10" s="370">
        <f t="shared" si="2"/>
        <v>1.72</v>
      </c>
      <c r="AA10" s="370">
        <f t="shared" si="2"/>
        <v>1.52</v>
      </c>
      <c r="AB10" s="370">
        <f t="shared" si="2"/>
        <v>1.3</v>
      </c>
      <c r="AC10" s="370">
        <f t="shared" si="2"/>
        <v>1.3</v>
      </c>
      <c r="AD10" s="370">
        <f t="shared" si="2"/>
        <v>1.1599999999999999</v>
      </c>
      <c r="AE10" s="370">
        <f t="shared" si="2"/>
        <v>1.52</v>
      </c>
      <c r="AF10" s="370">
        <f t="shared" si="2"/>
        <v>0.92</v>
      </c>
      <c r="AG10" s="370">
        <f t="shared" si="2"/>
        <v>0.79</v>
      </c>
      <c r="AH10" s="370">
        <f t="shared" si="2"/>
        <v>0.63</v>
      </c>
      <c r="AI10" s="370">
        <f t="shared" ref="AI10:AR20" si="3">INDEX($E$27:$DX$37,MATCH($D10,$D$27:$D$37,0),MATCH(AI$8,$E$26:$AR$26,0))</f>
        <v>0.42</v>
      </c>
      <c r="AJ10" s="370">
        <f t="shared" si="3"/>
        <v>0.35</v>
      </c>
      <c r="AK10" s="370">
        <f t="shared" si="3"/>
        <v>0.26</v>
      </c>
      <c r="AL10" s="370">
        <f t="shared" si="3"/>
        <v>0.21</v>
      </c>
      <c r="AM10" s="370">
        <f t="shared" si="3"/>
        <v>0.22</v>
      </c>
      <c r="AN10" s="370">
        <f t="shared" si="3"/>
        <v>0.17</v>
      </c>
      <c r="AO10" s="370">
        <f t="shared" si="3"/>
        <v>0.19</v>
      </c>
      <c r="AP10" s="370">
        <f t="shared" si="3"/>
        <v>0.15</v>
      </c>
      <c r="AQ10" s="370">
        <f t="shared" si="3"/>
        <v>0.11</v>
      </c>
      <c r="AR10" s="370">
        <f t="shared" si="3"/>
        <v>0.12</v>
      </c>
    </row>
    <row r="11" spans="1:44">
      <c r="D11" s="142" t="s">
        <v>99</v>
      </c>
      <c r="E11" s="370">
        <f t="shared" si="0"/>
        <v>0.08</v>
      </c>
      <c r="F11" s="370">
        <f t="shared" si="0"/>
        <v>0.08</v>
      </c>
      <c r="G11" s="370">
        <f t="shared" si="0"/>
        <v>0.13</v>
      </c>
      <c r="H11" s="370">
        <f t="shared" si="0"/>
        <v>0.12</v>
      </c>
      <c r="I11" s="370">
        <f t="shared" si="0"/>
        <v>0.15</v>
      </c>
      <c r="J11" s="370">
        <f t="shared" si="0"/>
        <v>0.18</v>
      </c>
      <c r="K11" s="370">
        <f t="shared" si="0"/>
        <v>0.3</v>
      </c>
      <c r="L11" s="370">
        <f t="shared" si="0"/>
        <v>0.48</v>
      </c>
      <c r="M11" s="370">
        <f t="shared" si="0"/>
        <v>0.95</v>
      </c>
      <c r="N11" s="370">
        <f t="shared" si="0"/>
        <v>1.3</v>
      </c>
      <c r="O11" s="370">
        <f t="shared" si="1"/>
        <v>2.08</v>
      </c>
      <c r="P11" s="370">
        <f t="shared" si="1"/>
        <v>1.77</v>
      </c>
      <c r="Q11" s="370">
        <f t="shared" si="1"/>
        <v>2.0499999999999998</v>
      </c>
      <c r="R11" s="370">
        <f t="shared" si="1"/>
        <v>2.61</v>
      </c>
      <c r="S11" s="370">
        <f t="shared" si="1"/>
        <v>2.75</v>
      </c>
      <c r="T11" s="370">
        <f t="shared" si="1"/>
        <v>3.06</v>
      </c>
      <c r="U11" s="370">
        <f t="shared" si="1"/>
        <v>2.74</v>
      </c>
      <c r="V11" s="370">
        <f t="shared" si="1"/>
        <v>2.36</v>
      </c>
      <c r="W11" s="370">
        <f t="shared" si="1"/>
        <v>2.17</v>
      </c>
      <c r="X11" s="370">
        <f t="shared" si="1"/>
        <v>2.14</v>
      </c>
      <c r="Y11" s="370">
        <f t="shared" si="2"/>
        <v>1.87</v>
      </c>
      <c r="Z11" s="370">
        <f t="shared" si="2"/>
        <v>1.82</v>
      </c>
      <c r="AA11" s="370">
        <f t="shared" si="2"/>
        <v>1.72</v>
      </c>
      <c r="AB11" s="370">
        <f t="shared" si="2"/>
        <v>1.46</v>
      </c>
      <c r="AC11" s="370">
        <f t="shared" si="2"/>
        <v>1.52</v>
      </c>
      <c r="AD11" s="370">
        <f t="shared" si="2"/>
        <v>1.35</v>
      </c>
      <c r="AE11" s="370">
        <f t="shared" si="2"/>
        <v>2.0099999999999998</v>
      </c>
      <c r="AF11" s="370">
        <f t="shared" si="2"/>
        <v>1.1299999999999999</v>
      </c>
      <c r="AG11" s="370">
        <f t="shared" si="2"/>
        <v>0.98</v>
      </c>
      <c r="AH11" s="370">
        <f t="shared" si="2"/>
        <v>0.81</v>
      </c>
      <c r="AI11" s="370">
        <f t="shared" si="3"/>
        <v>0.56000000000000005</v>
      </c>
      <c r="AJ11" s="370">
        <f t="shared" si="3"/>
        <v>0.49</v>
      </c>
      <c r="AK11" s="370">
        <f t="shared" si="3"/>
        <v>0.37</v>
      </c>
      <c r="AL11" s="370">
        <f t="shared" si="3"/>
        <v>0.3</v>
      </c>
      <c r="AM11" s="370">
        <f t="shared" si="3"/>
        <v>0.33</v>
      </c>
      <c r="AN11" s="370">
        <f t="shared" si="3"/>
        <v>0.25</v>
      </c>
      <c r="AO11" s="370">
        <f t="shared" si="3"/>
        <v>0.28999999999999998</v>
      </c>
      <c r="AP11" s="370">
        <f t="shared" si="3"/>
        <v>0.23</v>
      </c>
      <c r="AQ11" s="370">
        <f t="shared" si="3"/>
        <v>0.19</v>
      </c>
      <c r="AR11" s="370">
        <f t="shared" si="3"/>
        <v>0.19</v>
      </c>
    </row>
    <row r="12" spans="1:44">
      <c r="D12" s="142" t="s">
        <v>100</v>
      </c>
      <c r="E12" s="370">
        <f t="shared" si="0"/>
        <v>0.04</v>
      </c>
      <c r="F12" s="370">
        <f t="shared" si="0"/>
        <v>0.03</v>
      </c>
      <c r="G12" s="370">
        <f t="shared" si="0"/>
        <v>7.0000000000000007E-2</v>
      </c>
      <c r="H12" s="370">
        <f t="shared" si="0"/>
        <v>0.09</v>
      </c>
      <c r="I12" s="370">
        <f t="shared" si="0"/>
        <v>0.14000000000000001</v>
      </c>
      <c r="J12" s="370">
        <f t="shared" si="0"/>
        <v>0.1</v>
      </c>
      <c r="K12" s="370">
        <f t="shared" si="0"/>
        <v>0.17</v>
      </c>
      <c r="L12" s="370">
        <f t="shared" si="0"/>
        <v>0.26</v>
      </c>
      <c r="M12" s="370">
        <f t="shared" si="0"/>
        <v>0.64</v>
      </c>
      <c r="N12" s="370">
        <f t="shared" si="0"/>
        <v>1.1299999999999999</v>
      </c>
      <c r="O12" s="370">
        <f t="shared" si="1"/>
        <v>1.3</v>
      </c>
      <c r="P12" s="370">
        <f t="shared" si="1"/>
        <v>2.23</v>
      </c>
      <c r="Q12" s="370">
        <f t="shared" si="1"/>
        <v>1.64</v>
      </c>
      <c r="R12" s="370">
        <f t="shared" si="1"/>
        <v>2.35</v>
      </c>
      <c r="S12" s="370">
        <f t="shared" si="1"/>
        <v>2.71</v>
      </c>
      <c r="T12" s="370">
        <f t="shared" si="1"/>
        <v>3.11</v>
      </c>
      <c r="U12" s="370">
        <f t="shared" si="1"/>
        <v>2.76</v>
      </c>
      <c r="V12" s="370">
        <f t="shared" si="1"/>
        <v>2.78</v>
      </c>
      <c r="W12" s="370">
        <f t="shared" si="1"/>
        <v>2.74</v>
      </c>
      <c r="X12" s="370">
        <f t="shared" si="1"/>
        <v>2.44</v>
      </c>
      <c r="Y12" s="370">
        <f t="shared" si="2"/>
        <v>1.88</v>
      </c>
      <c r="Z12" s="370">
        <f t="shared" si="2"/>
        <v>1.56</v>
      </c>
      <c r="AA12" s="370">
        <f t="shared" si="2"/>
        <v>1.23</v>
      </c>
      <c r="AB12" s="370">
        <f t="shared" si="2"/>
        <v>0.99</v>
      </c>
      <c r="AC12" s="370">
        <f t="shared" si="2"/>
        <v>0.97</v>
      </c>
      <c r="AD12" s="370">
        <f t="shared" si="2"/>
        <v>0.75</v>
      </c>
      <c r="AE12" s="370">
        <f t="shared" si="2"/>
        <v>0.55000000000000004</v>
      </c>
      <c r="AF12" s="370">
        <f t="shared" si="2"/>
        <v>0.45</v>
      </c>
      <c r="AG12" s="370">
        <f t="shared" si="2"/>
        <v>0.44</v>
      </c>
      <c r="AH12" s="370">
        <f t="shared" si="2"/>
        <v>0.23</v>
      </c>
      <c r="AI12" s="370">
        <f t="shared" si="3"/>
        <v>0.13</v>
      </c>
      <c r="AJ12" s="370">
        <f t="shared" si="3"/>
        <v>0.04</v>
      </c>
      <c r="AK12" s="370">
        <f t="shared" si="3"/>
        <v>0.06</v>
      </c>
      <c r="AL12" s="370">
        <f t="shared" si="3"/>
        <v>0.01</v>
      </c>
      <c r="AM12" s="370">
        <f t="shared" si="3"/>
        <v>0.01</v>
      </c>
      <c r="AN12" s="370">
        <f t="shared" si="3"/>
        <v>0</v>
      </c>
      <c r="AO12" s="370">
        <f t="shared" si="3"/>
        <v>0.02</v>
      </c>
      <c r="AP12" s="370">
        <f t="shared" si="3"/>
        <v>-0.01</v>
      </c>
      <c r="AQ12" s="370">
        <f t="shared" si="3"/>
        <v>-0.02</v>
      </c>
      <c r="AR12" s="370">
        <f t="shared" si="3"/>
        <v>-0.02</v>
      </c>
    </row>
    <row r="13" spans="1:44">
      <c r="D13" s="142" t="s">
        <v>101</v>
      </c>
      <c r="E13" s="370">
        <f t="shared" si="0"/>
        <v>0.05</v>
      </c>
      <c r="F13" s="370">
        <f t="shared" si="0"/>
        <v>0.23</v>
      </c>
      <c r="G13" s="370">
        <f t="shared" si="0"/>
        <v>0.05</v>
      </c>
      <c r="H13" s="370">
        <f t="shared" si="0"/>
        <v>0.15</v>
      </c>
      <c r="I13" s="370">
        <f t="shared" si="0"/>
        <v>0.01</v>
      </c>
      <c r="J13" s="370">
        <f t="shared" si="0"/>
        <v>0</v>
      </c>
      <c r="K13" s="370">
        <f t="shared" si="0"/>
        <v>0.13</v>
      </c>
      <c r="L13" s="370">
        <f t="shared" si="0"/>
        <v>0</v>
      </c>
      <c r="M13" s="370">
        <f t="shared" si="0"/>
        <v>0.13</v>
      </c>
      <c r="N13" s="370">
        <f t="shared" si="0"/>
        <v>0.17</v>
      </c>
      <c r="O13" s="370">
        <f t="shared" si="1"/>
        <v>0.1</v>
      </c>
      <c r="P13" s="370">
        <f t="shared" si="1"/>
        <v>0.28000000000000003</v>
      </c>
      <c r="Q13" s="370">
        <f t="shared" si="1"/>
        <v>0.17</v>
      </c>
      <c r="R13" s="370">
        <f t="shared" si="1"/>
        <v>0.27</v>
      </c>
      <c r="S13" s="370">
        <f t="shared" si="1"/>
        <v>0.69</v>
      </c>
      <c r="T13" s="370">
        <f t="shared" si="1"/>
        <v>0.62</v>
      </c>
      <c r="U13" s="370">
        <f t="shared" si="1"/>
        <v>0.77</v>
      </c>
      <c r="V13" s="370">
        <f t="shared" si="1"/>
        <v>0.92</v>
      </c>
      <c r="W13" s="370">
        <f t="shared" si="1"/>
        <v>0.9</v>
      </c>
      <c r="X13" s="370">
        <f t="shared" si="1"/>
        <v>1</v>
      </c>
      <c r="Y13" s="370">
        <f t="shared" si="2"/>
        <v>1.06</v>
      </c>
      <c r="Z13" s="370">
        <f t="shared" si="2"/>
        <v>0.79</v>
      </c>
      <c r="AA13" s="370">
        <f t="shared" si="2"/>
        <v>0.69</v>
      </c>
      <c r="AB13" s="370">
        <f t="shared" si="2"/>
        <v>0.56000000000000005</v>
      </c>
      <c r="AC13" s="370">
        <f t="shared" si="2"/>
        <v>0.35</v>
      </c>
      <c r="AD13" s="370">
        <f t="shared" si="2"/>
        <v>0.74</v>
      </c>
      <c r="AE13" s="370">
        <f t="shared" si="2"/>
        <v>0.72</v>
      </c>
      <c r="AF13" s="370">
        <f t="shared" si="2"/>
        <v>0.59</v>
      </c>
      <c r="AG13" s="370">
        <f t="shared" si="2"/>
        <v>0.32</v>
      </c>
      <c r="AH13" s="370">
        <f t="shared" si="2"/>
        <v>-0.25</v>
      </c>
      <c r="AI13" s="370">
        <f t="shared" si="3"/>
        <v>0.03</v>
      </c>
      <c r="AJ13" s="370">
        <f t="shared" si="3"/>
        <v>-0.04</v>
      </c>
      <c r="AK13" s="370">
        <f t="shared" si="3"/>
        <v>0.05</v>
      </c>
      <c r="AL13" s="370">
        <f t="shared" si="3"/>
        <v>0.3</v>
      </c>
      <c r="AM13" s="370">
        <f t="shared" si="3"/>
        <v>-0.04</v>
      </c>
      <c r="AN13" s="370">
        <f t="shared" si="3"/>
        <v>0.05</v>
      </c>
      <c r="AO13" s="370">
        <f t="shared" si="3"/>
        <v>-0.02</v>
      </c>
      <c r="AP13" s="370">
        <f t="shared" si="3"/>
        <v>-0.11</v>
      </c>
      <c r="AQ13" s="370">
        <f t="shared" si="3"/>
        <v>0.05</v>
      </c>
      <c r="AR13" s="370">
        <f t="shared" si="3"/>
        <v>-0.02</v>
      </c>
    </row>
    <row r="14" spans="1:44">
      <c r="D14" s="142" t="s">
        <v>102</v>
      </c>
      <c r="E14" s="370">
        <f t="shared" si="0"/>
        <v>1.86</v>
      </c>
      <c r="F14" s="370">
        <f t="shared" si="0"/>
        <v>2.06</v>
      </c>
      <c r="G14" s="370">
        <f t="shared" si="0"/>
        <v>2.4300000000000002</v>
      </c>
      <c r="H14" s="370">
        <f t="shared" si="0"/>
        <v>2.25</v>
      </c>
      <c r="I14" s="370">
        <f t="shared" si="0"/>
        <v>2.46</v>
      </c>
      <c r="J14" s="370">
        <f t="shared" si="0"/>
        <v>2.42</v>
      </c>
      <c r="K14" s="370">
        <f t="shared" si="0"/>
        <v>2.59</v>
      </c>
      <c r="L14" s="370">
        <f t="shared" si="0"/>
        <v>2.89</v>
      </c>
      <c r="M14" s="370">
        <f t="shared" si="0"/>
        <v>3.08</v>
      </c>
      <c r="N14" s="370">
        <f t="shared" si="0"/>
        <v>3.39</v>
      </c>
      <c r="O14" s="370">
        <f t="shared" si="1"/>
        <v>3.8</v>
      </c>
      <c r="P14" s="370">
        <f t="shared" si="1"/>
        <v>4.41</v>
      </c>
      <c r="Q14" s="370">
        <f t="shared" si="1"/>
        <v>5.12</v>
      </c>
      <c r="R14" s="370">
        <f t="shared" si="1"/>
        <v>6.03</v>
      </c>
      <c r="S14" s="370">
        <f t="shared" si="1"/>
        <v>6.14</v>
      </c>
      <c r="T14" s="370">
        <f t="shared" si="1"/>
        <v>6.1</v>
      </c>
      <c r="U14" s="370">
        <f t="shared" si="1"/>
        <v>7.07</v>
      </c>
      <c r="V14" s="370">
        <f t="shared" si="1"/>
        <v>7.06</v>
      </c>
      <c r="W14" s="370">
        <f t="shared" si="1"/>
        <v>5.56</v>
      </c>
      <c r="X14" s="370">
        <f t="shared" si="1"/>
        <v>5.1100000000000003</v>
      </c>
      <c r="Y14" s="370">
        <f t="shared" si="2"/>
        <v>4.6900000000000004</v>
      </c>
      <c r="Z14" s="370">
        <f t="shared" si="2"/>
        <v>3.63</v>
      </c>
      <c r="AA14" s="370">
        <f t="shared" si="2"/>
        <v>3.69</v>
      </c>
      <c r="AB14" s="370">
        <f t="shared" si="2"/>
        <v>3.11</v>
      </c>
      <c r="AC14" s="370">
        <f t="shared" si="2"/>
        <v>2.77</v>
      </c>
      <c r="AD14" s="370">
        <f t="shared" si="2"/>
        <v>2.64</v>
      </c>
      <c r="AE14" s="370">
        <f t="shared" si="2"/>
        <v>2.5299999999999998</v>
      </c>
      <c r="AF14" s="370">
        <f t="shared" si="2"/>
        <v>2.56</v>
      </c>
      <c r="AG14" s="370">
        <f t="shared" si="2"/>
        <v>2.4</v>
      </c>
      <c r="AH14" s="370">
        <f t="shared" si="2"/>
        <v>2.2200000000000002</v>
      </c>
      <c r="AI14" s="370">
        <f t="shared" si="3"/>
        <v>2.13</v>
      </c>
      <c r="AJ14" s="370">
        <f t="shared" si="3"/>
        <v>2.14</v>
      </c>
      <c r="AK14" s="370">
        <f t="shared" si="3"/>
        <v>2.06</v>
      </c>
      <c r="AL14" s="370">
        <f t="shared" si="3"/>
        <v>2.0499999999999998</v>
      </c>
      <c r="AM14" s="370">
        <f t="shared" si="3"/>
        <v>1.9</v>
      </c>
      <c r="AN14" s="370">
        <f t="shared" si="3"/>
        <v>1.85</v>
      </c>
      <c r="AO14" s="370">
        <f t="shared" si="3"/>
        <v>1.8</v>
      </c>
      <c r="AP14" s="370">
        <f t="shared" si="3"/>
        <v>1.77</v>
      </c>
      <c r="AQ14" s="370">
        <f t="shared" si="3"/>
        <v>1.76</v>
      </c>
      <c r="AR14" s="370">
        <f t="shared" si="3"/>
        <v>1.78</v>
      </c>
    </row>
    <row r="15" spans="1:44">
      <c r="D15" s="142" t="s">
        <v>103</v>
      </c>
      <c r="E15" s="370">
        <f t="shared" si="0"/>
        <v>3.09</v>
      </c>
      <c r="F15" s="370">
        <f t="shared" si="0"/>
        <v>3.53</v>
      </c>
      <c r="G15" s="370">
        <f t="shared" si="0"/>
        <v>3.98</v>
      </c>
      <c r="H15" s="370">
        <f t="shared" si="0"/>
        <v>3.72</v>
      </c>
      <c r="I15" s="370">
        <f t="shared" si="0"/>
        <v>3.91</v>
      </c>
      <c r="J15" s="370">
        <f t="shared" si="0"/>
        <v>3.7</v>
      </c>
      <c r="K15" s="370">
        <f t="shared" si="0"/>
        <v>3.95</v>
      </c>
      <c r="L15" s="370">
        <f t="shared" si="0"/>
        <v>4.33</v>
      </c>
      <c r="M15" s="370">
        <f t="shared" si="0"/>
        <v>4.62</v>
      </c>
      <c r="N15" s="370">
        <f t="shared" si="0"/>
        <v>5.17</v>
      </c>
      <c r="O15" s="370">
        <f t="shared" si="1"/>
        <v>5.73</v>
      </c>
      <c r="P15" s="370">
        <f t="shared" si="1"/>
        <v>6.45</v>
      </c>
      <c r="Q15" s="370">
        <f t="shared" si="1"/>
        <v>7.67</v>
      </c>
      <c r="R15" s="370">
        <f t="shared" si="1"/>
        <v>9.57</v>
      </c>
      <c r="S15" s="370">
        <f t="shared" si="1"/>
        <v>10.33</v>
      </c>
      <c r="T15" s="370">
        <f t="shared" si="1"/>
        <v>10.52</v>
      </c>
      <c r="U15" s="370">
        <f t="shared" si="1"/>
        <v>10.58</v>
      </c>
      <c r="V15" s="370">
        <f t="shared" si="1"/>
        <v>10.72</v>
      </c>
      <c r="W15" s="370">
        <f t="shared" si="1"/>
        <v>8.6300000000000008</v>
      </c>
      <c r="X15" s="370">
        <f t="shared" si="1"/>
        <v>7.98</v>
      </c>
      <c r="Y15" s="370">
        <f t="shared" si="2"/>
        <v>7</v>
      </c>
      <c r="Z15" s="370">
        <f t="shared" si="2"/>
        <v>5.3</v>
      </c>
      <c r="AA15" s="370">
        <f t="shared" si="2"/>
        <v>5.75</v>
      </c>
      <c r="AB15" s="370">
        <f t="shared" si="2"/>
        <v>4.7300000000000004</v>
      </c>
      <c r="AC15" s="370">
        <f t="shared" si="2"/>
        <v>4.2699999999999996</v>
      </c>
      <c r="AD15" s="370">
        <f t="shared" si="2"/>
        <v>3.93</v>
      </c>
      <c r="AE15" s="370">
        <f t="shared" si="2"/>
        <v>3.87</v>
      </c>
      <c r="AF15" s="370">
        <f t="shared" si="2"/>
        <v>3.9</v>
      </c>
      <c r="AG15" s="370">
        <f t="shared" si="2"/>
        <v>3.74</v>
      </c>
      <c r="AH15" s="370">
        <f t="shared" si="2"/>
        <v>3.45</v>
      </c>
      <c r="AI15" s="370">
        <f t="shared" si="3"/>
        <v>3.33</v>
      </c>
      <c r="AJ15" s="370">
        <f t="shared" si="3"/>
        <v>3.37</v>
      </c>
      <c r="AK15" s="370">
        <f t="shared" si="3"/>
        <v>3.26</v>
      </c>
      <c r="AL15" s="370">
        <f t="shared" si="3"/>
        <v>3.29</v>
      </c>
      <c r="AM15" s="370">
        <f t="shared" si="3"/>
        <v>3.04</v>
      </c>
      <c r="AN15" s="370">
        <f t="shared" si="3"/>
        <v>2.99</v>
      </c>
      <c r="AO15" s="370">
        <f t="shared" si="3"/>
        <v>2.94</v>
      </c>
      <c r="AP15" s="370">
        <f t="shared" si="3"/>
        <v>2.85</v>
      </c>
      <c r="AQ15" s="370">
        <f t="shared" si="3"/>
        <v>2.91</v>
      </c>
      <c r="AR15" s="370">
        <f t="shared" si="3"/>
        <v>2.9</v>
      </c>
    </row>
    <row r="16" spans="1:44">
      <c r="D16" s="123" t="s">
        <v>104</v>
      </c>
      <c r="E16" s="371">
        <f t="shared" si="0"/>
        <v>1.01</v>
      </c>
      <c r="F16" s="371">
        <f t="shared" si="0"/>
        <v>1.08</v>
      </c>
      <c r="G16" s="371">
        <f t="shared" si="0"/>
        <v>1.25</v>
      </c>
      <c r="H16" s="371">
        <f t="shared" si="0"/>
        <v>1.2</v>
      </c>
      <c r="I16" s="371">
        <f t="shared" si="0"/>
        <v>1.51</v>
      </c>
      <c r="J16" s="371">
        <f t="shared" si="0"/>
        <v>1.59</v>
      </c>
      <c r="K16" s="371">
        <f t="shared" si="0"/>
        <v>1.64</v>
      </c>
      <c r="L16" s="371">
        <f t="shared" si="0"/>
        <v>1.93</v>
      </c>
      <c r="M16" s="371">
        <f t="shared" si="0"/>
        <v>2.11</v>
      </c>
      <c r="N16" s="371">
        <f t="shared" si="0"/>
        <v>2.31</v>
      </c>
      <c r="O16" s="371">
        <f t="shared" si="1"/>
        <v>2.59</v>
      </c>
      <c r="P16" s="371">
        <f t="shared" si="1"/>
        <v>3</v>
      </c>
      <c r="Q16" s="371">
        <f t="shared" si="1"/>
        <v>3.28</v>
      </c>
      <c r="R16" s="371">
        <f t="shared" si="1"/>
        <v>3.51</v>
      </c>
      <c r="S16" s="371">
        <f t="shared" si="1"/>
        <v>3.38</v>
      </c>
      <c r="T16" s="371">
        <f t="shared" si="1"/>
        <v>3.06</v>
      </c>
      <c r="U16" s="371">
        <f t="shared" si="1"/>
        <v>2.62</v>
      </c>
      <c r="V16" s="371">
        <f t="shared" si="1"/>
        <v>2.37</v>
      </c>
      <c r="W16" s="371">
        <f t="shared" si="1"/>
        <v>1.98</v>
      </c>
      <c r="X16" s="371">
        <f t="shared" si="1"/>
        <v>1.8</v>
      </c>
      <c r="Y16" s="371">
        <f t="shared" si="2"/>
        <v>1.89</v>
      </c>
      <c r="Z16" s="371">
        <f t="shared" si="2"/>
        <v>1.5</v>
      </c>
      <c r="AA16" s="371">
        <f t="shared" si="2"/>
        <v>1.35</v>
      </c>
      <c r="AB16" s="371">
        <f t="shared" si="2"/>
        <v>1.22</v>
      </c>
      <c r="AC16" s="371">
        <f t="shared" si="2"/>
        <v>1.08</v>
      </c>
      <c r="AD16" s="371">
        <f t="shared" si="2"/>
        <v>1.0900000000000001</v>
      </c>
      <c r="AE16" s="371">
        <f t="shared" si="2"/>
        <v>1.08</v>
      </c>
      <c r="AF16" s="371">
        <f t="shared" si="2"/>
        <v>1.01</v>
      </c>
      <c r="AG16" s="371">
        <f t="shared" si="2"/>
        <v>0.96</v>
      </c>
      <c r="AH16" s="371">
        <f t="shared" si="2"/>
        <v>0.87</v>
      </c>
      <c r="AI16" s="371">
        <f t="shared" si="3"/>
        <v>0.9</v>
      </c>
      <c r="AJ16" s="371">
        <f t="shared" si="3"/>
        <v>0.83</v>
      </c>
      <c r="AK16" s="371">
        <f t="shared" si="3"/>
        <v>0.88</v>
      </c>
      <c r="AL16" s="371">
        <f t="shared" si="3"/>
        <v>0.79</v>
      </c>
      <c r="AM16" s="371">
        <f t="shared" si="3"/>
        <v>0.77</v>
      </c>
      <c r="AN16" s="371">
        <f t="shared" si="3"/>
        <v>0.69</v>
      </c>
      <c r="AO16" s="371">
        <f t="shared" si="3"/>
        <v>0.7</v>
      </c>
      <c r="AP16" s="371">
        <f t="shared" si="3"/>
        <v>0.71</v>
      </c>
      <c r="AQ16" s="371">
        <f t="shared" si="3"/>
        <v>0.65</v>
      </c>
      <c r="AR16" s="371">
        <f t="shared" si="3"/>
        <v>0.67</v>
      </c>
    </row>
    <row r="17" spans="4:128">
      <c r="D17" s="123" t="s">
        <v>105</v>
      </c>
      <c r="E17" s="371">
        <f t="shared" si="0"/>
        <v>0.26</v>
      </c>
      <c r="F17" s="371">
        <f t="shared" si="0"/>
        <v>0.13</v>
      </c>
      <c r="G17" s="371">
        <f t="shared" si="0"/>
        <v>0.05</v>
      </c>
      <c r="H17" s="371">
        <f t="shared" si="0"/>
        <v>0.14000000000000001</v>
      </c>
      <c r="I17" s="371">
        <f t="shared" si="0"/>
        <v>0.2</v>
      </c>
      <c r="J17" s="371">
        <f t="shared" si="0"/>
        <v>0.19</v>
      </c>
      <c r="K17" s="371">
        <f t="shared" si="0"/>
        <v>0.25</v>
      </c>
      <c r="L17" s="371">
        <f t="shared" si="0"/>
        <v>0.2</v>
      </c>
      <c r="M17" s="371">
        <f t="shared" si="0"/>
        <v>0.4</v>
      </c>
      <c r="N17" s="371">
        <f t="shared" si="0"/>
        <v>0.35</v>
      </c>
      <c r="O17" s="371">
        <f t="shared" si="1"/>
        <v>0.49</v>
      </c>
      <c r="P17" s="371">
        <f t="shared" si="1"/>
        <v>0.55000000000000004</v>
      </c>
      <c r="Q17" s="371">
        <f t="shared" si="1"/>
        <v>0.8</v>
      </c>
      <c r="R17" s="371">
        <f t="shared" si="1"/>
        <v>1.37</v>
      </c>
      <c r="S17" s="371">
        <f t="shared" si="1"/>
        <v>1.33</v>
      </c>
      <c r="T17" s="371">
        <f t="shared" si="1"/>
        <v>1.2</v>
      </c>
      <c r="U17" s="371">
        <f t="shared" si="1"/>
        <v>0.93</v>
      </c>
      <c r="V17" s="371">
        <f t="shared" si="1"/>
        <v>0.76</v>
      </c>
      <c r="W17" s="371">
        <f t="shared" si="1"/>
        <v>0.44</v>
      </c>
      <c r="X17" s="371">
        <f t="shared" si="1"/>
        <v>0.57999999999999996</v>
      </c>
      <c r="Y17" s="371">
        <f t="shared" si="2"/>
        <v>0.27</v>
      </c>
      <c r="Z17" s="371">
        <f t="shared" si="2"/>
        <v>0.15</v>
      </c>
      <c r="AA17" s="371">
        <f t="shared" si="2"/>
        <v>0.15</v>
      </c>
      <c r="AB17" s="371">
        <f t="shared" si="2"/>
        <v>0.2</v>
      </c>
      <c r="AC17" s="371">
        <f t="shared" si="2"/>
        <v>0.2</v>
      </c>
      <c r="AD17" s="371">
        <f t="shared" si="2"/>
        <v>0.25</v>
      </c>
      <c r="AE17" s="371">
        <f t="shared" si="2"/>
        <v>0.35</v>
      </c>
      <c r="AF17" s="371">
        <f t="shared" si="2"/>
        <v>0.05</v>
      </c>
      <c r="AG17" s="371">
        <f t="shared" si="2"/>
        <v>0.45</v>
      </c>
      <c r="AH17" s="371">
        <f t="shared" si="2"/>
        <v>0.19</v>
      </c>
      <c r="AI17" s="371">
        <f t="shared" si="3"/>
        <v>-0.01</v>
      </c>
      <c r="AJ17" s="371">
        <f t="shared" si="3"/>
        <v>-0.03</v>
      </c>
      <c r="AK17" s="371">
        <f t="shared" si="3"/>
        <v>0.04</v>
      </c>
      <c r="AL17" s="371">
        <f t="shared" si="3"/>
        <v>0.06</v>
      </c>
      <c r="AM17" s="371">
        <f t="shared" si="3"/>
        <v>0.09</v>
      </c>
      <c r="AN17" s="371">
        <f t="shared" si="3"/>
        <v>0.06</v>
      </c>
      <c r="AO17" s="371">
        <f t="shared" si="3"/>
        <v>0.17</v>
      </c>
      <c r="AP17" s="371">
        <f t="shared" si="3"/>
        <v>0.11</v>
      </c>
      <c r="AQ17" s="371">
        <f t="shared" si="3"/>
        <v>0.16</v>
      </c>
      <c r="AR17" s="371">
        <f t="shared" si="3"/>
        <v>0.18</v>
      </c>
    </row>
    <row r="18" spans="4:128">
      <c r="D18" s="123" t="s">
        <v>106</v>
      </c>
      <c r="E18" s="371">
        <f t="shared" si="0"/>
        <v>0.2</v>
      </c>
      <c r="F18" s="371">
        <f t="shared" si="0"/>
        <v>0.22</v>
      </c>
      <c r="G18" s="371">
        <f t="shared" si="0"/>
        <v>0.28999999999999998</v>
      </c>
      <c r="H18" s="371">
        <f t="shared" si="0"/>
        <v>0.23</v>
      </c>
      <c r="I18" s="371">
        <f t="shared" si="0"/>
        <v>0.36</v>
      </c>
      <c r="J18" s="371">
        <f t="shared" si="0"/>
        <v>0.41</v>
      </c>
      <c r="K18" s="371">
        <f t="shared" si="0"/>
        <v>0.45</v>
      </c>
      <c r="L18" s="371">
        <f t="shared" si="0"/>
        <v>0.69</v>
      </c>
      <c r="M18" s="371">
        <f t="shared" si="0"/>
        <v>0.7</v>
      </c>
      <c r="N18" s="371">
        <f t="shared" si="0"/>
        <v>0.83</v>
      </c>
      <c r="O18" s="371">
        <f t="shared" si="1"/>
        <v>1.01</v>
      </c>
      <c r="P18" s="371">
        <f t="shared" si="1"/>
        <v>1.4</v>
      </c>
      <c r="Q18" s="371">
        <f t="shared" si="1"/>
        <v>1.89</v>
      </c>
      <c r="R18" s="371">
        <f t="shared" si="1"/>
        <v>2.38</v>
      </c>
      <c r="S18" s="371">
        <f t="shared" si="1"/>
        <v>2.66</v>
      </c>
      <c r="T18" s="371">
        <f t="shared" si="1"/>
        <v>2.5099999999999998</v>
      </c>
      <c r="U18" s="371">
        <f t="shared" si="1"/>
        <v>2.0299999999999998</v>
      </c>
      <c r="V18" s="371">
        <f t="shared" si="1"/>
        <v>1.83</v>
      </c>
      <c r="W18" s="371">
        <f t="shared" si="1"/>
        <v>1.72</v>
      </c>
      <c r="X18" s="371">
        <f t="shared" si="1"/>
        <v>1.26</v>
      </c>
      <c r="Y18" s="371">
        <f t="shared" si="2"/>
        <v>1.1299999999999999</v>
      </c>
      <c r="Z18" s="371">
        <f t="shared" si="2"/>
        <v>0.78</v>
      </c>
      <c r="AA18" s="371">
        <f t="shared" si="2"/>
        <v>0.65</v>
      </c>
      <c r="AB18" s="371">
        <f t="shared" si="2"/>
        <v>0.62</v>
      </c>
      <c r="AC18" s="371">
        <f t="shared" si="2"/>
        <v>0.52</v>
      </c>
      <c r="AD18" s="371">
        <f t="shared" si="2"/>
        <v>0.5</v>
      </c>
      <c r="AE18" s="371">
        <f t="shared" si="2"/>
        <v>0.42</v>
      </c>
      <c r="AF18" s="371">
        <f t="shared" si="2"/>
        <v>0.26</v>
      </c>
      <c r="AG18" s="371">
        <f t="shared" si="2"/>
        <v>0.34</v>
      </c>
      <c r="AH18" s="371">
        <f t="shared" si="2"/>
        <v>0.28999999999999998</v>
      </c>
      <c r="AI18" s="371">
        <f t="shared" si="3"/>
        <v>0.23</v>
      </c>
      <c r="AJ18" s="371">
        <f t="shared" si="3"/>
        <v>0.22</v>
      </c>
      <c r="AK18" s="371">
        <f t="shared" si="3"/>
        <v>0.21</v>
      </c>
      <c r="AL18" s="371">
        <f t="shared" si="3"/>
        <v>0.19</v>
      </c>
      <c r="AM18" s="371">
        <f t="shared" si="3"/>
        <v>0.18</v>
      </c>
      <c r="AN18" s="371">
        <f t="shared" si="3"/>
        <v>0.2</v>
      </c>
      <c r="AO18" s="371">
        <f t="shared" si="3"/>
        <v>0.17</v>
      </c>
      <c r="AP18" s="371">
        <f t="shared" si="3"/>
        <v>0.22</v>
      </c>
      <c r="AQ18" s="371">
        <f t="shared" si="3"/>
        <v>0.23</v>
      </c>
      <c r="AR18" s="371">
        <f t="shared" si="3"/>
        <v>0.3</v>
      </c>
    </row>
    <row r="19" spans="4:128">
      <c r="D19" s="123" t="s">
        <v>107</v>
      </c>
      <c r="E19" s="371">
        <f t="shared" si="0"/>
        <v>0.22</v>
      </c>
      <c r="F19" s="371">
        <f t="shared" si="0"/>
        <v>0.16</v>
      </c>
      <c r="G19" s="371">
        <f t="shared" si="0"/>
        <v>-0.03</v>
      </c>
      <c r="H19" s="371">
        <f t="shared" si="0"/>
        <v>0.26</v>
      </c>
      <c r="I19" s="371">
        <f t="shared" si="0"/>
        <v>7.0000000000000007E-2</v>
      </c>
      <c r="J19" s="371">
        <f t="shared" si="0"/>
        <v>0.08</v>
      </c>
      <c r="K19" s="371">
        <f t="shared" si="0"/>
        <v>0.11</v>
      </c>
      <c r="L19" s="371">
        <f t="shared" si="0"/>
        <v>0.08</v>
      </c>
      <c r="M19" s="371">
        <f t="shared" si="0"/>
        <v>7.0000000000000007E-2</v>
      </c>
      <c r="N19" s="371">
        <f t="shared" si="0"/>
        <v>0.24</v>
      </c>
      <c r="O19" s="371">
        <f t="shared" si="1"/>
        <v>0.27</v>
      </c>
      <c r="P19" s="371">
        <f t="shared" si="1"/>
        <v>0.33</v>
      </c>
      <c r="Q19" s="371">
        <f t="shared" si="1"/>
        <v>0.49</v>
      </c>
      <c r="R19" s="371">
        <f t="shared" si="1"/>
        <v>0.62</v>
      </c>
      <c r="S19" s="371">
        <f t="shared" si="1"/>
        <v>0.95</v>
      </c>
      <c r="T19" s="371">
        <f t="shared" si="1"/>
        <v>1.1000000000000001</v>
      </c>
      <c r="U19" s="371">
        <f t="shared" si="1"/>
        <v>2.87</v>
      </c>
      <c r="V19" s="371">
        <f t="shared" si="1"/>
        <v>1.1599999999999999</v>
      </c>
      <c r="W19" s="371">
        <f t="shared" si="1"/>
        <v>1.97</v>
      </c>
      <c r="X19" s="371">
        <f t="shared" si="1"/>
        <v>2.0699999999999998</v>
      </c>
      <c r="Y19" s="371">
        <f t="shared" si="2"/>
        <v>1.0900000000000001</v>
      </c>
      <c r="Z19" s="371">
        <f t="shared" si="2"/>
        <v>0.54</v>
      </c>
      <c r="AA19" s="371">
        <f t="shared" si="2"/>
        <v>0.27</v>
      </c>
      <c r="AB19" s="371">
        <f t="shared" si="2"/>
        <v>0.23</v>
      </c>
      <c r="AC19" s="371">
        <f t="shared" si="2"/>
        <v>0.43</v>
      </c>
      <c r="AD19" s="371">
        <f t="shared" si="2"/>
        <v>0.78</v>
      </c>
      <c r="AE19" s="371">
        <f t="shared" si="2"/>
        <v>0.57999999999999996</v>
      </c>
      <c r="AF19" s="371">
        <f t="shared" si="2"/>
        <v>0.74</v>
      </c>
      <c r="AG19" s="371">
        <f t="shared" si="2"/>
        <v>-0.1</v>
      </c>
      <c r="AH19" s="371">
        <f t="shared" si="2"/>
        <v>0</v>
      </c>
      <c r="AI19" s="371">
        <f t="shared" si="3"/>
        <v>0.3</v>
      </c>
      <c r="AJ19" s="371">
        <f t="shared" si="3"/>
        <v>0.09</v>
      </c>
      <c r="AK19" s="371">
        <f t="shared" si="3"/>
        <v>0.11</v>
      </c>
      <c r="AL19" s="371">
        <f t="shared" si="3"/>
        <v>0.04</v>
      </c>
      <c r="AM19" s="371">
        <f t="shared" si="3"/>
        <v>-0.06</v>
      </c>
      <c r="AN19" s="371">
        <f t="shared" si="3"/>
        <v>-0.02</v>
      </c>
      <c r="AO19" s="371">
        <f t="shared" si="3"/>
        <v>0.02</v>
      </c>
      <c r="AP19" s="371">
        <f t="shared" si="3"/>
        <v>0.15</v>
      </c>
      <c r="AQ19" s="371">
        <f t="shared" si="3"/>
        <v>0.05</v>
      </c>
      <c r="AR19" s="371">
        <f t="shared" si="3"/>
        <v>-7.0000000000000007E-2</v>
      </c>
    </row>
    <row r="20" spans="4:128">
      <c r="D20" s="123" t="s">
        <v>108</v>
      </c>
      <c r="E20" s="371">
        <f t="shared" si="0"/>
        <v>0.41</v>
      </c>
      <c r="F20" s="371">
        <f t="shared" si="0"/>
        <v>0.47</v>
      </c>
      <c r="G20" s="371">
        <f t="shared" si="0"/>
        <v>0.52</v>
      </c>
      <c r="H20" s="371">
        <f t="shared" si="0"/>
        <v>0.48</v>
      </c>
      <c r="I20" s="371">
        <f t="shared" si="0"/>
        <v>0.56999999999999995</v>
      </c>
      <c r="J20" s="371">
        <f t="shared" si="0"/>
        <v>0.6</v>
      </c>
      <c r="K20" s="371">
        <f t="shared" si="0"/>
        <v>0.68</v>
      </c>
      <c r="L20" s="371">
        <f t="shared" si="0"/>
        <v>0.88</v>
      </c>
      <c r="M20" s="371">
        <f t="shared" si="0"/>
        <v>1.0900000000000001</v>
      </c>
      <c r="N20" s="371">
        <f t="shared" si="0"/>
        <v>1.4</v>
      </c>
      <c r="O20" s="371">
        <f t="shared" si="1"/>
        <v>1.72</v>
      </c>
      <c r="P20" s="371">
        <f t="shared" si="1"/>
        <v>2.11</v>
      </c>
      <c r="Q20" s="371">
        <f t="shared" si="1"/>
        <v>2.29</v>
      </c>
      <c r="R20" s="371">
        <f t="shared" si="1"/>
        <v>2.91</v>
      </c>
      <c r="S20" s="371">
        <f t="shared" si="1"/>
        <v>3.16</v>
      </c>
      <c r="T20" s="371">
        <f t="shared" si="1"/>
        <v>3.31</v>
      </c>
      <c r="U20" s="371">
        <f t="shared" si="1"/>
        <v>3.37</v>
      </c>
      <c r="V20" s="371">
        <f t="shared" si="1"/>
        <v>3.18</v>
      </c>
      <c r="W20" s="371">
        <f t="shared" si="1"/>
        <v>2.81</v>
      </c>
      <c r="X20" s="371">
        <f t="shared" si="1"/>
        <v>2.52</v>
      </c>
      <c r="Y20" s="371">
        <f t="shared" si="2"/>
        <v>2.15</v>
      </c>
      <c r="Z20" s="371">
        <f t="shared" si="2"/>
        <v>1.79</v>
      </c>
      <c r="AA20" s="371">
        <f t="shared" si="2"/>
        <v>1.68</v>
      </c>
      <c r="AB20" s="371">
        <f t="shared" si="2"/>
        <v>1.44</v>
      </c>
      <c r="AC20" s="371">
        <f t="shared" si="2"/>
        <v>1.31</v>
      </c>
      <c r="AD20" s="371">
        <f t="shared" si="2"/>
        <v>1.21</v>
      </c>
      <c r="AE20" s="371">
        <f t="shared" si="2"/>
        <v>1.35</v>
      </c>
      <c r="AF20" s="371">
        <f t="shared" si="2"/>
        <v>1.01</v>
      </c>
      <c r="AG20" s="371">
        <f t="shared" si="2"/>
        <v>0.93</v>
      </c>
      <c r="AH20" s="371">
        <f t="shared" si="2"/>
        <v>0.8</v>
      </c>
      <c r="AI20" s="371">
        <f t="shared" si="3"/>
        <v>0.69</v>
      </c>
      <c r="AJ20" s="371">
        <f t="shared" si="3"/>
        <v>0.63</v>
      </c>
      <c r="AK20" s="371">
        <f t="shared" si="3"/>
        <v>0.59</v>
      </c>
      <c r="AL20" s="371">
        <f t="shared" si="3"/>
        <v>0.56000000000000005</v>
      </c>
      <c r="AM20" s="371">
        <f t="shared" si="3"/>
        <v>0.52</v>
      </c>
      <c r="AN20" s="371">
        <f t="shared" si="3"/>
        <v>0.49</v>
      </c>
      <c r="AO20" s="371">
        <f t="shared" si="3"/>
        <v>0.49</v>
      </c>
      <c r="AP20" s="371">
        <f t="shared" si="3"/>
        <v>0.47</v>
      </c>
      <c r="AQ20" s="371">
        <f t="shared" si="3"/>
        <v>0.46</v>
      </c>
      <c r="AR20" s="371">
        <f t="shared" si="3"/>
        <v>0.48</v>
      </c>
    </row>
    <row r="22" spans="4:128" s="323" customFormat="1"/>
    <row r="24" spans="4:128">
      <c r="D24" s="320" t="s">
        <v>426</v>
      </c>
    </row>
    <row r="26" spans="4:128">
      <c r="E26" s="20" t="s">
        <v>316</v>
      </c>
      <c r="F26" s="20" t="s">
        <v>199</v>
      </c>
      <c r="G26" s="20" t="s">
        <v>168</v>
      </c>
      <c r="H26" s="20" t="s">
        <v>48</v>
      </c>
      <c r="I26" s="20" t="s">
        <v>47</v>
      </c>
      <c r="J26" s="20" t="s">
        <v>46</v>
      </c>
      <c r="K26" s="20" t="s">
        <v>45</v>
      </c>
      <c r="L26" s="20" t="s">
        <v>44</v>
      </c>
      <c r="M26" s="20" t="s">
        <v>43</v>
      </c>
      <c r="N26" s="20" t="s">
        <v>42</v>
      </c>
      <c r="O26" s="20" t="s">
        <v>41</v>
      </c>
      <c r="P26" s="20" t="s">
        <v>40</v>
      </c>
      <c r="Q26" s="20" t="s">
        <v>39</v>
      </c>
      <c r="R26" s="20" t="s">
        <v>38</v>
      </c>
      <c r="S26" s="20" t="s">
        <v>37</v>
      </c>
      <c r="T26" s="20" t="s">
        <v>36</v>
      </c>
      <c r="U26" s="20" t="s">
        <v>35</v>
      </c>
      <c r="V26" s="20" t="s">
        <v>34</v>
      </c>
      <c r="W26" s="20" t="s">
        <v>33</v>
      </c>
      <c r="X26" s="20" t="s">
        <v>32</v>
      </c>
      <c r="Y26" s="20" t="s">
        <v>31</v>
      </c>
      <c r="Z26" s="20" t="s">
        <v>30</v>
      </c>
      <c r="AA26" s="20" t="s">
        <v>29</v>
      </c>
      <c r="AB26" s="20" t="s">
        <v>28</v>
      </c>
      <c r="AC26" s="20" t="s">
        <v>27</v>
      </c>
      <c r="AD26" s="20" t="s">
        <v>26</v>
      </c>
      <c r="AE26" s="20" t="s">
        <v>25</v>
      </c>
      <c r="AF26" s="20" t="s">
        <v>24</v>
      </c>
      <c r="AG26" s="20" t="s">
        <v>23</v>
      </c>
      <c r="AH26" s="20" t="s">
        <v>22</v>
      </c>
      <c r="AI26" s="20" t="s">
        <v>21</v>
      </c>
      <c r="AJ26" s="20" t="s">
        <v>20</v>
      </c>
      <c r="AK26" s="20" t="s">
        <v>19</v>
      </c>
      <c r="AL26" s="20" t="s">
        <v>18</v>
      </c>
      <c r="AM26" s="20" t="s">
        <v>17</v>
      </c>
      <c r="AN26" s="20" t="s">
        <v>16</v>
      </c>
      <c r="AO26" s="20" t="s">
        <v>15</v>
      </c>
      <c r="AP26" s="20" t="s">
        <v>14</v>
      </c>
      <c r="AQ26" s="20" t="s">
        <v>13</v>
      </c>
      <c r="AR26" s="20" t="s">
        <v>12</v>
      </c>
    </row>
    <row r="27" spans="4:128">
      <c r="D27" s="20" t="s">
        <v>331</v>
      </c>
      <c r="E27" s="148">
        <v>0.12</v>
      </c>
      <c r="F27" s="148">
        <v>0.11</v>
      </c>
      <c r="G27" s="148">
        <v>0.15</v>
      </c>
      <c r="H27" s="148">
        <v>0.19</v>
      </c>
      <c r="I27" s="148">
        <v>0.17</v>
      </c>
      <c r="J27" s="148">
        <v>0.22</v>
      </c>
      <c r="K27" s="148">
        <v>0.21</v>
      </c>
      <c r="L27" s="148">
        <v>0.26</v>
      </c>
      <c r="M27" s="148">
        <v>0.35</v>
      </c>
      <c r="N27" s="148">
        <v>0.42</v>
      </c>
      <c r="O27" s="148">
        <v>0.63</v>
      </c>
      <c r="P27" s="148">
        <v>0.79</v>
      </c>
      <c r="Q27" s="148">
        <v>0.92</v>
      </c>
      <c r="R27" s="148">
        <v>1.52</v>
      </c>
      <c r="S27" s="148">
        <v>1.1599999999999999</v>
      </c>
      <c r="T27" s="148">
        <v>1.3</v>
      </c>
      <c r="U27" s="148">
        <v>1.3</v>
      </c>
      <c r="V27" s="148">
        <v>1.52</v>
      </c>
      <c r="W27" s="148">
        <v>1.72</v>
      </c>
      <c r="X27" s="148">
        <v>1.8</v>
      </c>
      <c r="Y27" s="148">
        <v>2.2200000000000002</v>
      </c>
      <c r="Z27" s="148">
        <v>2.29</v>
      </c>
      <c r="AA27" s="148">
        <v>2.44</v>
      </c>
      <c r="AB27" s="148">
        <v>2.68</v>
      </c>
      <c r="AC27" s="148">
        <v>3.04</v>
      </c>
      <c r="AD27" s="148">
        <v>2.67</v>
      </c>
      <c r="AE27" s="148">
        <v>2.48</v>
      </c>
      <c r="AF27" s="148">
        <v>1.83</v>
      </c>
      <c r="AG27" s="148">
        <v>1.91</v>
      </c>
      <c r="AH27" s="148">
        <v>1.75</v>
      </c>
      <c r="AI27" s="148">
        <v>1.23</v>
      </c>
      <c r="AJ27" s="148">
        <v>0.81</v>
      </c>
      <c r="AK27" s="148">
        <v>0.41</v>
      </c>
      <c r="AL27" s="148">
        <v>0.24</v>
      </c>
      <c r="AM27" s="148">
        <v>0.17</v>
      </c>
      <c r="AN27" s="148">
        <v>0.15</v>
      </c>
      <c r="AO27" s="148">
        <v>0.12</v>
      </c>
      <c r="AP27" s="148">
        <v>0.1</v>
      </c>
      <c r="AQ27" s="148">
        <v>7.0000000000000007E-2</v>
      </c>
      <c r="AR27" s="148">
        <v>0.08</v>
      </c>
      <c r="AS27" s="148">
        <v>0.05</v>
      </c>
      <c r="AT27" s="148">
        <v>0.08</v>
      </c>
      <c r="AU27" s="148">
        <v>7.0000000000000007E-2</v>
      </c>
      <c r="AV27" s="148">
        <v>7.0000000000000007E-2</v>
      </c>
      <c r="AW27" s="148">
        <v>0.08</v>
      </c>
      <c r="AX27" s="148">
        <v>0.09</v>
      </c>
      <c r="AY27" s="148">
        <v>0.1</v>
      </c>
      <c r="AZ27" s="148">
        <v>0.13</v>
      </c>
      <c r="BA27" s="148">
        <v>0.28000000000000003</v>
      </c>
      <c r="BB27" s="148">
        <v>0.15</v>
      </c>
      <c r="BC27" s="148">
        <v>0.18</v>
      </c>
      <c r="BD27" s="148">
        <v>0.16</v>
      </c>
      <c r="BE27" s="148">
        <v>0.16</v>
      </c>
      <c r="BF27" s="148">
        <v>0.16</v>
      </c>
      <c r="BG27" s="148">
        <v>0.18</v>
      </c>
      <c r="BH27" s="148">
        <v>0.19</v>
      </c>
      <c r="BI27" s="148">
        <v>0.23</v>
      </c>
      <c r="BJ27" s="148">
        <v>0.42</v>
      </c>
      <c r="BK27" s="148">
        <v>0.17</v>
      </c>
      <c r="BL27" s="148">
        <v>0.15</v>
      </c>
      <c r="BM27" s="148">
        <v>0.12</v>
      </c>
      <c r="BN27" s="148">
        <v>0.1</v>
      </c>
      <c r="BO27" s="148">
        <v>0.1</v>
      </c>
      <c r="BP27" s="148">
        <v>0.11</v>
      </c>
      <c r="BQ27" s="148">
        <v>0.11</v>
      </c>
      <c r="BR27" s="148">
        <v>0.12</v>
      </c>
      <c r="BS27" s="148">
        <v>0.09</v>
      </c>
      <c r="BT27" s="148">
        <v>0.08</v>
      </c>
      <c r="BU27" s="148">
        <v>0.05</v>
      </c>
      <c r="BV27" s="148">
        <v>0.04</v>
      </c>
      <c r="BW27" s="148">
        <v>0.03</v>
      </c>
      <c r="BX27" s="148">
        <v>0.08</v>
      </c>
      <c r="BY27" s="148">
        <v>0.05</v>
      </c>
      <c r="BZ27" s="148">
        <v>7.0000000000000007E-2</v>
      </c>
      <c r="CA27" s="148">
        <v>0.06</v>
      </c>
      <c r="CB27" s="148">
        <v>7.0000000000000007E-2</v>
      </c>
      <c r="CC27" s="148">
        <v>0.04</v>
      </c>
      <c r="CD27" s="148">
        <v>0.12</v>
      </c>
      <c r="CE27" s="148">
        <v>0.12</v>
      </c>
      <c r="CF27" s="148">
        <v>0.23</v>
      </c>
      <c r="CG27" s="148">
        <v>0.14000000000000001</v>
      </c>
      <c r="CH27" s="148">
        <v>0.2</v>
      </c>
      <c r="CI27" s="148">
        <v>0.24</v>
      </c>
      <c r="CJ27" s="148">
        <v>0.3</v>
      </c>
      <c r="CK27" s="148">
        <v>0.38</v>
      </c>
      <c r="CL27" s="148">
        <v>0.39</v>
      </c>
      <c r="CM27" s="148">
        <v>0.57999999999999996</v>
      </c>
      <c r="CN27" s="148">
        <v>0.74</v>
      </c>
      <c r="CO27" s="148">
        <v>0.7</v>
      </c>
      <c r="CP27" s="148">
        <v>0.96</v>
      </c>
      <c r="CQ27" s="148">
        <v>1.21</v>
      </c>
      <c r="CR27" s="148">
        <v>1.3</v>
      </c>
      <c r="CS27" s="148">
        <v>1.71</v>
      </c>
      <c r="CT27" s="148">
        <v>2.1</v>
      </c>
      <c r="CU27" s="148">
        <v>1.54</v>
      </c>
      <c r="CV27" s="148">
        <v>1.67</v>
      </c>
      <c r="CW27" s="148">
        <v>1.76</v>
      </c>
      <c r="CX27" s="148">
        <v>1.64</v>
      </c>
      <c r="CY27" s="148">
        <v>1.38</v>
      </c>
      <c r="CZ27" s="148">
        <v>1.27</v>
      </c>
      <c r="DA27" s="148">
        <v>1.33</v>
      </c>
      <c r="DB27" s="148">
        <v>1.04</v>
      </c>
      <c r="DC27" s="148">
        <v>0.99</v>
      </c>
      <c r="DD27" s="148">
        <v>0.98</v>
      </c>
      <c r="DE27" s="148">
        <v>0.63</v>
      </c>
      <c r="DF27" s="148">
        <v>0.66</v>
      </c>
      <c r="DG27" s="148">
        <v>0.56999999999999995</v>
      </c>
      <c r="DH27" s="148">
        <v>0.51</v>
      </c>
      <c r="DI27" s="148">
        <v>0.32</v>
      </c>
      <c r="DJ27" s="148">
        <v>0.51</v>
      </c>
      <c r="DK27" s="148">
        <v>0.79</v>
      </c>
      <c r="DL27" s="148">
        <v>0.49</v>
      </c>
      <c r="DM27" s="148">
        <v>0.57999999999999996</v>
      </c>
      <c r="DN27" s="148">
        <v>0.47</v>
      </c>
      <c r="DO27" s="148">
        <v>0.44</v>
      </c>
      <c r="DP27" s="148">
        <v>0.51</v>
      </c>
      <c r="DQ27" s="148">
        <v>0.41</v>
      </c>
      <c r="DR27" s="148">
        <v>0.48</v>
      </c>
      <c r="DS27" s="148">
        <v>0.41</v>
      </c>
      <c r="DT27" s="148">
        <v>0.3</v>
      </c>
      <c r="DU27" s="148">
        <v>0.18</v>
      </c>
      <c r="DV27" s="148">
        <v>0.22</v>
      </c>
      <c r="DW27" s="148">
        <v>0.26</v>
      </c>
      <c r="DX27" s="148">
        <v>0.28000000000000003</v>
      </c>
    </row>
    <row r="28" spans="4:128">
      <c r="D28" s="142" t="s">
        <v>99</v>
      </c>
      <c r="E28" s="148">
        <v>0.19</v>
      </c>
      <c r="F28" s="148">
        <v>0.19</v>
      </c>
      <c r="G28" s="148">
        <v>0.23</v>
      </c>
      <c r="H28" s="148">
        <v>0.28999999999999998</v>
      </c>
      <c r="I28" s="148">
        <v>0.25</v>
      </c>
      <c r="J28" s="148">
        <v>0.33</v>
      </c>
      <c r="K28" s="148">
        <v>0.3</v>
      </c>
      <c r="L28" s="148">
        <v>0.37</v>
      </c>
      <c r="M28" s="148">
        <v>0.49</v>
      </c>
      <c r="N28" s="148">
        <v>0.56000000000000005</v>
      </c>
      <c r="O28" s="148">
        <v>0.81</v>
      </c>
      <c r="P28" s="148">
        <v>0.98</v>
      </c>
      <c r="Q28" s="148">
        <v>1.1299999999999999</v>
      </c>
      <c r="R28" s="148">
        <v>2.0099999999999998</v>
      </c>
      <c r="S28" s="148">
        <v>1.35</v>
      </c>
      <c r="T28" s="148">
        <v>1.52</v>
      </c>
      <c r="U28" s="148">
        <v>1.46</v>
      </c>
      <c r="V28" s="148">
        <v>1.72</v>
      </c>
      <c r="W28" s="148">
        <v>1.82</v>
      </c>
      <c r="X28" s="148">
        <v>1.87</v>
      </c>
      <c r="Y28" s="148">
        <v>2.14</v>
      </c>
      <c r="Z28" s="148">
        <v>2.17</v>
      </c>
      <c r="AA28" s="148">
        <v>2.36</v>
      </c>
      <c r="AB28" s="148">
        <v>2.74</v>
      </c>
      <c r="AC28" s="148">
        <v>3.06</v>
      </c>
      <c r="AD28" s="148">
        <v>2.75</v>
      </c>
      <c r="AE28" s="148">
        <v>2.61</v>
      </c>
      <c r="AF28" s="148">
        <v>2.0499999999999998</v>
      </c>
      <c r="AG28" s="148">
        <v>1.77</v>
      </c>
      <c r="AH28" s="148">
        <v>2.08</v>
      </c>
      <c r="AI28" s="148">
        <v>1.3</v>
      </c>
      <c r="AJ28" s="148">
        <v>0.95</v>
      </c>
      <c r="AK28" s="148">
        <v>0.48</v>
      </c>
      <c r="AL28" s="148">
        <v>0.3</v>
      </c>
      <c r="AM28" s="148">
        <v>0.18</v>
      </c>
      <c r="AN28" s="148">
        <v>0.15</v>
      </c>
      <c r="AO28" s="148">
        <v>0.12</v>
      </c>
      <c r="AP28" s="148">
        <v>0.13</v>
      </c>
      <c r="AQ28" s="148">
        <v>0.08</v>
      </c>
      <c r="AR28" s="148">
        <v>0.08</v>
      </c>
      <c r="AS28" s="148">
        <v>7.0000000000000007E-2</v>
      </c>
      <c r="AT28" s="148">
        <v>0.09</v>
      </c>
      <c r="AU28" s="148">
        <v>7.0000000000000007E-2</v>
      </c>
      <c r="AV28" s="148">
        <v>7.0000000000000007E-2</v>
      </c>
      <c r="AW28" s="148">
        <v>0.09</v>
      </c>
      <c r="AX28" s="148">
        <v>0.1</v>
      </c>
      <c r="AY28" s="148">
        <v>0.1</v>
      </c>
      <c r="AZ28" s="148">
        <v>0.13</v>
      </c>
      <c r="BA28" s="148">
        <v>0.4</v>
      </c>
      <c r="BB28" s="148">
        <v>0.14000000000000001</v>
      </c>
      <c r="BC28" s="148">
        <v>0.16</v>
      </c>
      <c r="BD28" s="148">
        <v>0.17</v>
      </c>
      <c r="BE28" s="148">
        <v>0.15</v>
      </c>
      <c r="BF28" s="148">
        <v>0.17</v>
      </c>
      <c r="BG28" s="148">
        <v>0.19</v>
      </c>
      <c r="BH28" s="148">
        <v>0.19</v>
      </c>
      <c r="BI28" s="148">
        <v>0.22</v>
      </c>
      <c r="BJ28" s="148">
        <v>0.6</v>
      </c>
      <c r="BK28" s="148">
        <v>0.18</v>
      </c>
      <c r="BL28" s="148">
        <v>0.15</v>
      </c>
      <c r="BM28" s="148">
        <v>0.15</v>
      </c>
      <c r="BN28" s="148">
        <v>0.14000000000000001</v>
      </c>
      <c r="BO28" s="148">
        <v>0.11</v>
      </c>
      <c r="BP28" s="148">
        <v>0.14000000000000001</v>
      </c>
      <c r="BQ28" s="148">
        <v>0.16</v>
      </c>
      <c r="BR28" s="148">
        <v>0.19</v>
      </c>
      <c r="BS28" s="148">
        <v>0.12</v>
      </c>
      <c r="BT28" s="148">
        <v>0.1</v>
      </c>
      <c r="BU28" s="148">
        <v>0.06</v>
      </c>
      <c r="BV28" s="148">
        <v>0.09</v>
      </c>
      <c r="BW28" s="148">
        <v>0.08</v>
      </c>
      <c r="BX28" s="148">
        <v>0.1</v>
      </c>
      <c r="BY28" s="148">
        <v>0.08</v>
      </c>
      <c r="BZ28" s="148">
        <v>0.1</v>
      </c>
      <c r="CA28" s="148">
        <v>0.12</v>
      </c>
      <c r="CB28" s="148">
        <v>0.11</v>
      </c>
      <c r="CC28" s="148">
        <v>0.1</v>
      </c>
      <c r="CD28" s="148">
        <v>0.11</v>
      </c>
      <c r="CE28" s="148">
        <v>0.12</v>
      </c>
      <c r="CF28" s="148">
        <v>0.16</v>
      </c>
      <c r="CG28" s="148">
        <v>0.16</v>
      </c>
      <c r="CH28" s="148">
        <v>0.17</v>
      </c>
      <c r="CI28" s="148">
        <v>0.15</v>
      </c>
      <c r="CJ28" s="148">
        <v>0.16</v>
      </c>
      <c r="CK28" s="148">
        <v>0.22</v>
      </c>
      <c r="CL28" s="148">
        <v>0.19</v>
      </c>
      <c r="CM28" s="148">
        <v>0.24</v>
      </c>
      <c r="CN28" s="148">
        <v>0.23</v>
      </c>
      <c r="CO28" s="148">
        <v>0.24</v>
      </c>
      <c r="CP28" s="148">
        <v>0.27</v>
      </c>
      <c r="CQ28" s="148">
        <v>0.32</v>
      </c>
      <c r="CR28" s="148">
        <v>0.23</v>
      </c>
      <c r="CS28" s="148">
        <v>0.34</v>
      </c>
      <c r="CT28" s="148">
        <v>0.41</v>
      </c>
      <c r="CU28" s="148">
        <v>0.21</v>
      </c>
      <c r="CV28" s="148">
        <v>0.2</v>
      </c>
      <c r="CW28" s="148">
        <v>0.16</v>
      </c>
      <c r="CX28" s="148">
        <v>0.19</v>
      </c>
      <c r="CY28" s="148">
        <v>0.13</v>
      </c>
      <c r="CZ28" s="148">
        <v>0.16</v>
      </c>
      <c r="DA28" s="148" t="s">
        <v>875</v>
      </c>
      <c r="DB28" s="148" t="s">
        <v>875</v>
      </c>
      <c r="DC28" s="148" t="s">
        <v>875</v>
      </c>
      <c r="DD28" s="148" t="s">
        <v>875</v>
      </c>
      <c r="DE28" s="148" t="s">
        <v>875</v>
      </c>
      <c r="DF28" s="148" t="s">
        <v>875</v>
      </c>
      <c r="DG28" s="148" t="s">
        <v>875</v>
      </c>
      <c r="DH28" s="148" t="s">
        <v>875</v>
      </c>
      <c r="DI28" s="148" t="s">
        <v>875</v>
      </c>
      <c r="DJ28" s="148" t="s">
        <v>875</v>
      </c>
      <c r="DK28" s="148" t="s">
        <v>875</v>
      </c>
      <c r="DL28" s="148" t="s">
        <v>875</v>
      </c>
      <c r="DM28" s="148" t="s">
        <v>875</v>
      </c>
      <c r="DN28" s="148" t="s">
        <v>875</v>
      </c>
      <c r="DO28" s="148" t="s">
        <v>875</v>
      </c>
      <c r="DP28" s="148" t="s">
        <v>875</v>
      </c>
      <c r="DQ28" s="148" t="s">
        <v>875</v>
      </c>
      <c r="DR28" s="148" t="s">
        <v>875</v>
      </c>
      <c r="DS28" s="148" t="s">
        <v>875</v>
      </c>
      <c r="DT28" s="148" t="s">
        <v>875</v>
      </c>
      <c r="DU28" s="148" t="s">
        <v>875</v>
      </c>
      <c r="DV28" s="148" t="s">
        <v>875</v>
      </c>
      <c r="DW28" s="148" t="s">
        <v>875</v>
      </c>
      <c r="DX28" s="148" t="s">
        <v>875</v>
      </c>
    </row>
    <row r="29" spans="4:128">
      <c r="D29" s="142" t="s">
        <v>100</v>
      </c>
      <c r="E29" s="148">
        <v>-0.02</v>
      </c>
      <c r="F29" s="148">
        <v>-0.02</v>
      </c>
      <c r="G29" s="148">
        <v>-0.01</v>
      </c>
      <c r="H29" s="148">
        <v>0.02</v>
      </c>
      <c r="I29" s="148">
        <v>0</v>
      </c>
      <c r="J29" s="148">
        <v>0.01</v>
      </c>
      <c r="K29" s="148">
        <v>0.01</v>
      </c>
      <c r="L29" s="148">
        <v>0.06</v>
      </c>
      <c r="M29" s="148">
        <v>0.04</v>
      </c>
      <c r="N29" s="148">
        <v>0.13</v>
      </c>
      <c r="O29" s="148">
        <v>0.23</v>
      </c>
      <c r="P29" s="148">
        <v>0.44</v>
      </c>
      <c r="Q29" s="148">
        <v>0.45</v>
      </c>
      <c r="R29" s="148">
        <v>0.55000000000000004</v>
      </c>
      <c r="S29" s="148">
        <v>0.75</v>
      </c>
      <c r="T29" s="148">
        <v>0.97</v>
      </c>
      <c r="U29" s="148">
        <v>0.99</v>
      </c>
      <c r="V29" s="148">
        <v>1.23</v>
      </c>
      <c r="W29" s="148">
        <v>1.56</v>
      </c>
      <c r="X29" s="148">
        <v>1.88</v>
      </c>
      <c r="Y29" s="148">
        <v>2.44</v>
      </c>
      <c r="Z29" s="148">
        <v>2.74</v>
      </c>
      <c r="AA29" s="148">
        <v>2.78</v>
      </c>
      <c r="AB29" s="148">
        <v>2.76</v>
      </c>
      <c r="AC29" s="148">
        <v>3.11</v>
      </c>
      <c r="AD29" s="148">
        <v>2.71</v>
      </c>
      <c r="AE29" s="148">
        <v>2.35</v>
      </c>
      <c r="AF29" s="148">
        <v>1.64</v>
      </c>
      <c r="AG29" s="148">
        <v>2.23</v>
      </c>
      <c r="AH29" s="148">
        <v>1.3</v>
      </c>
      <c r="AI29" s="148">
        <v>1.1299999999999999</v>
      </c>
      <c r="AJ29" s="148">
        <v>0.64</v>
      </c>
      <c r="AK29" s="148">
        <v>0.26</v>
      </c>
      <c r="AL29" s="148">
        <v>0.17</v>
      </c>
      <c r="AM29" s="148">
        <v>0.1</v>
      </c>
      <c r="AN29" s="148">
        <v>0.14000000000000001</v>
      </c>
      <c r="AO29" s="148">
        <v>0.09</v>
      </c>
      <c r="AP29" s="148">
        <v>7.0000000000000007E-2</v>
      </c>
      <c r="AQ29" s="148">
        <v>0.03</v>
      </c>
      <c r="AR29" s="148">
        <v>0.04</v>
      </c>
      <c r="AS29" s="148">
        <v>0</v>
      </c>
      <c r="AT29" s="148">
        <v>0.05</v>
      </c>
      <c r="AU29" s="148">
        <v>0.04</v>
      </c>
      <c r="AV29" s="148">
        <v>0.05</v>
      </c>
      <c r="AW29" s="148">
        <v>0.06</v>
      </c>
      <c r="AX29" s="148">
        <v>0.06</v>
      </c>
      <c r="AY29" s="148">
        <v>7.0000000000000007E-2</v>
      </c>
      <c r="AZ29" s="148">
        <v>0.09</v>
      </c>
      <c r="BA29" s="148">
        <v>0.05</v>
      </c>
      <c r="BB29" s="148">
        <v>0.17</v>
      </c>
      <c r="BC29" s="148">
        <v>0.14000000000000001</v>
      </c>
      <c r="BD29" s="148">
        <v>0.12</v>
      </c>
      <c r="BE29" s="148">
        <v>0.15</v>
      </c>
      <c r="BF29" s="148">
        <v>0.14000000000000001</v>
      </c>
      <c r="BG29" s="148">
        <v>0.14000000000000001</v>
      </c>
      <c r="BH29" s="148">
        <v>0.17</v>
      </c>
      <c r="BI29" s="148">
        <v>0.2</v>
      </c>
      <c r="BJ29" s="148">
        <v>0.15</v>
      </c>
      <c r="BK29" s="148">
        <v>0.12</v>
      </c>
      <c r="BL29" s="148">
        <v>0.11</v>
      </c>
      <c r="BM29" s="148">
        <v>0.05</v>
      </c>
      <c r="BN29" s="148">
        <v>0.06</v>
      </c>
      <c r="BO29" s="148">
        <v>7.0000000000000007E-2</v>
      </c>
      <c r="BP29" s="148">
        <v>0.03</v>
      </c>
      <c r="BQ29" s="148">
        <v>0.02</v>
      </c>
      <c r="BR29" s="148">
        <v>0.03</v>
      </c>
      <c r="BS29" s="148">
        <v>0.03</v>
      </c>
      <c r="BT29" s="148">
        <v>0.01</v>
      </c>
      <c r="BU29" s="148">
        <v>0</v>
      </c>
      <c r="BV29" s="148">
        <v>-0.05</v>
      </c>
      <c r="BW29" s="148">
        <v>-7.0000000000000007E-2</v>
      </c>
      <c r="BX29" s="148">
        <v>0</v>
      </c>
      <c r="BY29" s="148">
        <v>-0.02</v>
      </c>
      <c r="BZ29" s="148">
        <v>-0.03</v>
      </c>
      <c r="CA29" s="148">
        <v>-0.05</v>
      </c>
      <c r="CB29" s="148">
        <v>-0.05</v>
      </c>
      <c r="CC29" s="148">
        <v>-0.06</v>
      </c>
      <c r="CD29" s="148">
        <v>0.14000000000000001</v>
      </c>
      <c r="CE29" s="148">
        <v>0.13</v>
      </c>
      <c r="CF29" s="148">
        <v>0.31</v>
      </c>
      <c r="CG29" s="148">
        <v>0.21</v>
      </c>
      <c r="CH29" s="148">
        <v>0.32</v>
      </c>
      <c r="CI29" s="148">
        <v>0.43</v>
      </c>
      <c r="CJ29" s="148">
        <v>0.51</v>
      </c>
      <c r="CK29" s="148">
        <v>0.82</v>
      </c>
      <c r="CL29" s="148">
        <v>0.83</v>
      </c>
      <c r="CM29" s="148">
        <v>1.18</v>
      </c>
      <c r="CN29" s="148">
        <v>1.54</v>
      </c>
      <c r="CO29" s="148">
        <v>1.52</v>
      </c>
      <c r="CP29" s="148">
        <v>1.98</v>
      </c>
      <c r="CQ29" s="148">
        <v>2.46</v>
      </c>
      <c r="CR29" s="148">
        <v>2.78</v>
      </c>
      <c r="CS29" s="148">
        <v>3.46</v>
      </c>
      <c r="CT29" s="148">
        <v>4.42</v>
      </c>
      <c r="CU29" s="148">
        <v>2.75</v>
      </c>
      <c r="CV29" s="148">
        <v>3.4</v>
      </c>
      <c r="CW29" s="148">
        <v>3.43</v>
      </c>
      <c r="CX29" s="148">
        <v>3.08</v>
      </c>
      <c r="CY29" s="148">
        <v>2.63</v>
      </c>
      <c r="CZ29" s="148">
        <v>2.5499999999999998</v>
      </c>
      <c r="DA29" s="148" t="s">
        <v>875</v>
      </c>
      <c r="DB29" s="148" t="s">
        <v>875</v>
      </c>
      <c r="DC29" s="148" t="s">
        <v>875</v>
      </c>
      <c r="DD29" s="148" t="s">
        <v>875</v>
      </c>
      <c r="DE29" s="148" t="s">
        <v>875</v>
      </c>
      <c r="DF29" s="148" t="s">
        <v>875</v>
      </c>
      <c r="DG29" s="148" t="s">
        <v>875</v>
      </c>
      <c r="DH29" s="148" t="s">
        <v>875</v>
      </c>
      <c r="DI29" s="148" t="s">
        <v>875</v>
      </c>
      <c r="DJ29" s="148" t="s">
        <v>875</v>
      </c>
      <c r="DK29" s="148" t="s">
        <v>875</v>
      </c>
      <c r="DL29" s="148" t="s">
        <v>875</v>
      </c>
      <c r="DM29" s="148" t="s">
        <v>875</v>
      </c>
      <c r="DN29" s="148" t="s">
        <v>875</v>
      </c>
      <c r="DO29" s="148" t="s">
        <v>875</v>
      </c>
      <c r="DP29" s="148" t="s">
        <v>875</v>
      </c>
      <c r="DQ29" s="148" t="s">
        <v>875</v>
      </c>
      <c r="DR29" s="148" t="s">
        <v>875</v>
      </c>
      <c r="DS29" s="148" t="s">
        <v>875</v>
      </c>
      <c r="DT29" s="148" t="s">
        <v>875</v>
      </c>
      <c r="DU29" s="148" t="s">
        <v>875</v>
      </c>
      <c r="DV29" s="148" t="s">
        <v>875</v>
      </c>
      <c r="DW29" s="148" t="s">
        <v>875</v>
      </c>
      <c r="DX29" s="148" t="s">
        <v>875</v>
      </c>
    </row>
    <row r="30" spans="4:128">
      <c r="D30" s="142" t="s">
        <v>101</v>
      </c>
      <c r="E30" s="20">
        <v>-0.02</v>
      </c>
      <c r="F30" s="148">
        <v>0.05</v>
      </c>
      <c r="G30" s="148">
        <v>-0.11</v>
      </c>
      <c r="H30" s="148">
        <v>-0.02</v>
      </c>
      <c r="I30" s="148">
        <v>0.05</v>
      </c>
      <c r="J30" s="148">
        <v>-0.04</v>
      </c>
      <c r="K30" s="148">
        <v>0.3</v>
      </c>
      <c r="L30" s="148">
        <v>0.05</v>
      </c>
      <c r="M30" s="148">
        <v>-0.04</v>
      </c>
      <c r="N30" s="148">
        <v>0.03</v>
      </c>
      <c r="O30" s="148">
        <v>-0.25</v>
      </c>
      <c r="P30" s="148">
        <v>0.32</v>
      </c>
      <c r="Q30" s="148">
        <v>0.59</v>
      </c>
      <c r="R30" s="148">
        <v>0.72</v>
      </c>
      <c r="S30" s="148">
        <v>0.74</v>
      </c>
      <c r="T30" s="148">
        <v>0.35</v>
      </c>
      <c r="U30" s="148">
        <v>0.56000000000000005</v>
      </c>
      <c r="V30" s="148">
        <v>0.69</v>
      </c>
      <c r="W30" s="148">
        <v>0.79</v>
      </c>
      <c r="X30" s="148">
        <v>1.06</v>
      </c>
      <c r="Y30" s="148">
        <v>1</v>
      </c>
      <c r="Z30" s="148">
        <v>0.9</v>
      </c>
      <c r="AA30" s="148">
        <v>0.92</v>
      </c>
      <c r="AB30" s="148">
        <v>0.77</v>
      </c>
      <c r="AC30" s="148">
        <v>0.62</v>
      </c>
      <c r="AD30" s="148">
        <v>0.69</v>
      </c>
      <c r="AE30" s="148">
        <v>0.27</v>
      </c>
      <c r="AF30" s="148">
        <v>0.17</v>
      </c>
      <c r="AG30" s="148">
        <v>0.28000000000000003</v>
      </c>
      <c r="AH30" s="148">
        <v>0.1</v>
      </c>
      <c r="AI30" s="148">
        <v>0.17</v>
      </c>
      <c r="AJ30" s="148">
        <v>0.13</v>
      </c>
      <c r="AK30" s="148">
        <v>0</v>
      </c>
      <c r="AL30" s="148">
        <v>0.13</v>
      </c>
      <c r="AM30" s="148">
        <v>0</v>
      </c>
      <c r="AN30" s="148">
        <v>0.01</v>
      </c>
      <c r="AO30" s="148">
        <v>0.15</v>
      </c>
      <c r="AP30" s="148">
        <v>0.05</v>
      </c>
      <c r="AQ30" s="148">
        <v>0.23</v>
      </c>
      <c r="AR30" s="148">
        <v>0.05</v>
      </c>
      <c r="AS30" s="148">
        <v>-0.06</v>
      </c>
      <c r="AT30" s="148">
        <v>0.1</v>
      </c>
      <c r="AU30" s="148">
        <v>0.05</v>
      </c>
      <c r="AV30" s="148">
        <v>0.15</v>
      </c>
      <c r="AW30" s="148">
        <v>0.13</v>
      </c>
      <c r="AX30" s="148">
        <v>0.12</v>
      </c>
      <c r="AY30" s="148">
        <v>0.1</v>
      </c>
      <c r="AZ30" s="148">
        <v>0.06</v>
      </c>
      <c r="BA30" s="148">
        <v>-0.04</v>
      </c>
      <c r="BB30" s="148">
        <v>0.14000000000000001</v>
      </c>
      <c r="BC30" s="148">
        <v>0.17</v>
      </c>
      <c r="BD30" s="148">
        <v>0.16</v>
      </c>
      <c r="BE30" s="148">
        <v>0.26</v>
      </c>
      <c r="BF30" s="148">
        <v>0.15</v>
      </c>
      <c r="BG30" s="148">
        <v>0.18</v>
      </c>
      <c r="BH30" s="148">
        <v>0.21</v>
      </c>
      <c r="BI30" s="148">
        <v>0.32</v>
      </c>
      <c r="BJ30" s="148">
        <v>0.22</v>
      </c>
      <c r="BK30" s="148">
        <v>0.37</v>
      </c>
      <c r="BL30" s="148">
        <v>0.62</v>
      </c>
      <c r="BM30" s="148">
        <v>0.25</v>
      </c>
      <c r="BN30" s="148">
        <v>0.24</v>
      </c>
      <c r="BO30" s="148">
        <v>-0.06</v>
      </c>
      <c r="BP30" s="148">
        <v>-0.7</v>
      </c>
      <c r="BQ30" s="148">
        <v>0.01</v>
      </c>
      <c r="BR30" s="148">
        <v>0.28000000000000003</v>
      </c>
      <c r="BS30" s="148">
        <v>-0.01</v>
      </c>
      <c r="BT30" s="148">
        <v>7.0000000000000007E-2</v>
      </c>
      <c r="BU30" s="148">
        <v>-0.03</v>
      </c>
      <c r="BV30" s="148">
        <v>-0.04</v>
      </c>
      <c r="BW30" s="148">
        <v>0.24</v>
      </c>
      <c r="BX30" s="148">
        <v>0.18</v>
      </c>
      <c r="BY30" s="148">
        <v>1</v>
      </c>
      <c r="BZ30" s="148">
        <v>0.14000000000000001</v>
      </c>
      <c r="CA30" s="148">
        <v>-0.04</v>
      </c>
      <c r="CB30" s="148">
        <v>-0.04</v>
      </c>
      <c r="CC30" s="148">
        <v>-0.09</v>
      </c>
      <c r="CD30" s="148">
        <v>0.16</v>
      </c>
      <c r="CE30" s="148">
        <v>0.11</v>
      </c>
      <c r="CF30" s="148">
        <v>0.15</v>
      </c>
      <c r="CG30" s="148">
        <v>7.0000000000000007E-2</v>
      </c>
      <c r="CH30" s="148">
        <v>-0.04</v>
      </c>
      <c r="CI30" s="148">
        <v>0.32</v>
      </c>
      <c r="CJ30" s="148">
        <v>0.19</v>
      </c>
      <c r="CK30" s="148">
        <v>0.23</v>
      </c>
      <c r="CL30" s="148">
        <v>0.08</v>
      </c>
      <c r="CM30" s="148">
        <v>0.22</v>
      </c>
      <c r="CN30" s="148">
        <v>0.62</v>
      </c>
      <c r="CO30" s="148">
        <v>0.64</v>
      </c>
      <c r="CP30" s="148">
        <v>1.04</v>
      </c>
      <c r="CQ30" s="148">
        <v>0.7</v>
      </c>
      <c r="CR30" s="148">
        <v>0.27</v>
      </c>
      <c r="CS30" s="148">
        <v>0.39</v>
      </c>
      <c r="CT30" s="148">
        <v>0.19</v>
      </c>
      <c r="CU30" s="148">
        <v>0.33</v>
      </c>
      <c r="CV30" s="148">
        <v>0.72</v>
      </c>
      <c r="CW30" s="148">
        <v>0</v>
      </c>
      <c r="CX30" s="148">
        <v>2.67</v>
      </c>
      <c r="CY30" s="148">
        <v>0.83</v>
      </c>
      <c r="CZ30" s="148">
        <v>0.78</v>
      </c>
      <c r="DA30" s="148" t="s">
        <v>875</v>
      </c>
      <c r="DB30" s="148" t="s">
        <v>875</v>
      </c>
      <c r="DC30" s="148" t="s">
        <v>875</v>
      </c>
      <c r="DD30" s="148" t="s">
        <v>875</v>
      </c>
      <c r="DE30" s="148" t="s">
        <v>875</v>
      </c>
      <c r="DF30" s="148" t="s">
        <v>875</v>
      </c>
      <c r="DG30" s="148" t="s">
        <v>875</v>
      </c>
      <c r="DH30" s="148" t="s">
        <v>875</v>
      </c>
      <c r="DI30" s="148" t="s">
        <v>875</v>
      </c>
      <c r="DJ30" s="148" t="s">
        <v>875</v>
      </c>
      <c r="DK30" s="148" t="s">
        <v>875</v>
      </c>
      <c r="DL30" s="148" t="s">
        <v>875</v>
      </c>
      <c r="DM30" s="148" t="s">
        <v>875</v>
      </c>
      <c r="DN30" s="148" t="s">
        <v>875</v>
      </c>
      <c r="DO30" s="148" t="s">
        <v>875</v>
      </c>
      <c r="DP30" s="148" t="s">
        <v>875</v>
      </c>
      <c r="DQ30" s="148" t="s">
        <v>875</v>
      </c>
      <c r="DR30" s="148" t="s">
        <v>875</v>
      </c>
      <c r="DS30" s="148" t="s">
        <v>875</v>
      </c>
      <c r="DT30" s="148" t="s">
        <v>875</v>
      </c>
      <c r="DU30" s="148" t="s">
        <v>875</v>
      </c>
      <c r="DV30" s="148" t="s">
        <v>875</v>
      </c>
      <c r="DW30" s="148" t="s">
        <v>875</v>
      </c>
      <c r="DX30" s="148" t="s">
        <v>875</v>
      </c>
    </row>
    <row r="31" spans="4:128">
      <c r="D31" s="142" t="s">
        <v>102</v>
      </c>
      <c r="E31" s="148">
        <v>1.78</v>
      </c>
      <c r="F31" s="148">
        <v>1.76</v>
      </c>
      <c r="G31" s="148">
        <v>1.77</v>
      </c>
      <c r="H31" s="148">
        <v>1.8</v>
      </c>
      <c r="I31" s="148">
        <v>1.85</v>
      </c>
      <c r="J31" s="148">
        <v>1.9</v>
      </c>
      <c r="K31" s="148">
        <v>2.0499999999999998</v>
      </c>
      <c r="L31" s="148">
        <v>2.06</v>
      </c>
      <c r="M31" s="148">
        <v>2.14</v>
      </c>
      <c r="N31" s="148">
        <v>2.13</v>
      </c>
      <c r="O31" s="148">
        <v>2.2200000000000002</v>
      </c>
      <c r="P31" s="148">
        <v>2.4</v>
      </c>
      <c r="Q31" s="148">
        <v>2.56</v>
      </c>
      <c r="R31" s="148">
        <v>2.5299999999999998</v>
      </c>
      <c r="S31" s="148">
        <v>2.64</v>
      </c>
      <c r="T31" s="148">
        <v>2.77</v>
      </c>
      <c r="U31" s="148">
        <v>3.11</v>
      </c>
      <c r="V31" s="148">
        <v>3.69</v>
      </c>
      <c r="W31" s="148">
        <v>3.63</v>
      </c>
      <c r="X31" s="148">
        <v>4.6900000000000004</v>
      </c>
      <c r="Y31" s="148">
        <v>5.1100000000000003</v>
      </c>
      <c r="Z31" s="148">
        <v>5.56</v>
      </c>
      <c r="AA31" s="148">
        <v>7.06</v>
      </c>
      <c r="AB31" s="148">
        <v>7.07</v>
      </c>
      <c r="AC31" s="148">
        <v>6.1</v>
      </c>
      <c r="AD31" s="148">
        <v>6.14</v>
      </c>
      <c r="AE31" s="148">
        <v>6.03</v>
      </c>
      <c r="AF31" s="148">
        <v>5.12</v>
      </c>
      <c r="AG31" s="148">
        <v>4.41</v>
      </c>
      <c r="AH31" s="148">
        <v>3.8</v>
      </c>
      <c r="AI31" s="148">
        <v>3.39</v>
      </c>
      <c r="AJ31" s="148">
        <v>3.08</v>
      </c>
      <c r="AK31" s="148">
        <v>2.89</v>
      </c>
      <c r="AL31" s="148">
        <v>2.59</v>
      </c>
      <c r="AM31" s="148">
        <v>2.42</v>
      </c>
      <c r="AN31" s="148">
        <v>2.46</v>
      </c>
      <c r="AO31" s="148">
        <v>2.25</v>
      </c>
      <c r="AP31" s="148">
        <v>2.4300000000000002</v>
      </c>
      <c r="AQ31" s="148">
        <v>2.06</v>
      </c>
      <c r="AR31" s="148">
        <v>1.86</v>
      </c>
      <c r="AS31" s="148">
        <v>3.32</v>
      </c>
      <c r="AT31" s="148">
        <v>3.32</v>
      </c>
      <c r="AU31" s="148">
        <v>2.5299999999999998</v>
      </c>
      <c r="AV31" s="148">
        <v>2.66</v>
      </c>
      <c r="AW31" s="148">
        <v>2.88</v>
      </c>
      <c r="AX31" s="148">
        <v>2.71</v>
      </c>
      <c r="AY31" s="148">
        <v>2.9</v>
      </c>
      <c r="AZ31" s="148">
        <v>2.85</v>
      </c>
      <c r="BA31" s="148">
        <v>3.01</v>
      </c>
      <c r="BB31" s="148">
        <v>2.94</v>
      </c>
      <c r="BC31" s="148">
        <v>3.05</v>
      </c>
      <c r="BD31" s="148">
        <v>3.05</v>
      </c>
      <c r="BE31" s="148">
        <v>3.03</v>
      </c>
      <c r="BF31" s="148">
        <v>3.21</v>
      </c>
      <c r="BG31" s="148">
        <v>3.17</v>
      </c>
      <c r="BH31" s="148">
        <v>4.04</v>
      </c>
      <c r="BI31" s="148">
        <v>3.21</v>
      </c>
      <c r="BJ31" s="148">
        <v>2.81</v>
      </c>
      <c r="BK31" s="148">
        <v>2.59</v>
      </c>
      <c r="BL31" s="148">
        <v>2.4500000000000002</v>
      </c>
      <c r="BM31" s="148">
        <v>3.17</v>
      </c>
      <c r="BN31" s="148">
        <v>2.36</v>
      </c>
      <c r="BO31" s="148">
        <v>2.29</v>
      </c>
      <c r="BP31" s="148">
        <v>2.38</v>
      </c>
      <c r="BQ31" s="148">
        <v>2.4700000000000002</v>
      </c>
      <c r="BR31" s="148">
        <v>2.4900000000000002</v>
      </c>
      <c r="BS31" s="148">
        <v>2.34</v>
      </c>
      <c r="BT31" s="148">
        <v>2.63</v>
      </c>
      <c r="BU31" s="148">
        <v>2.7</v>
      </c>
      <c r="BV31" s="148">
        <v>2.7</v>
      </c>
      <c r="BW31" s="148">
        <v>2.83</v>
      </c>
      <c r="BX31" s="148">
        <v>2.81</v>
      </c>
      <c r="BY31" s="148">
        <v>2.73</v>
      </c>
      <c r="BZ31" s="148">
        <v>2.85</v>
      </c>
      <c r="CA31" s="148">
        <v>2.95</v>
      </c>
      <c r="CB31" s="148">
        <v>2.69</v>
      </c>
      <c r="CC31" s="148">
        <v>2.59</v>
      </c>
      <c r="CD31" s="148">
        <v>2.5</v>
      </c>
      <c r="CE31" s="148">
        <v>2.46</v>
      </c>
      <c r="CF31" s="148">
        <v>2.4300000000000002</v>
      </c>
      <c r="CG31" s="148">
        <v>2.2599999999999998</v>
      </c>
      <c r="CH31" s="148">
        <v>2.15</v>
      </c>
      <c r="CI31" s="148">
        <v>1.91</v>
      </c>
      <c r="CJ31" s="148">
        <v>1.75</v>
      </c>
      <c r="CK31" s="148">
        <v>1.91</v>
      </c>
      <c r="CL31" s="148">
        <v>1.72</v>
      </c>
      <c r="CM31" s="148">
        <v>1.8</v>
      </c>
      <c r="CN31" s="148">
        <v>1.88</v>
      </c>
      <c r="CO31" s="148">
        <v>1.99</v>
      </c>
      <c r="CP31" s="148">
        <v>2.15</v>
      </c>
      <c r="CQ31" s="148">
        <v>2.2400000000000002</v>
      </c>
      <c r="CR31" s="148">
        <v>2.33</v>
      </c>
      <c r="CS31" s="148">
        <v>2.58</v>
      </c>
      <c r="CT31" s="148">
        <v>2.73</v>
      </c>
      <c r="CU31" s="148">
        <v>2.95</v>
      </c>
      <c r="CV31" s="148">
        <v>3.01</v>
      </c>
      <c r="CW31" s="148">
        <v>2.89</v>
      </c>
      <c r="CX31" s="148">
        <v>2.93</v>
      </c>
      <c r="CY31" s="148">
        <v>2.85</v>
      </c>
      <c r="CZ31" s="148">
        <v>2.65</v>
      </c>
      <c r="DA31" s="148">
        <v>2.42</v>
      </c>
      <c r="DB31" s="148">
        <v>2.2599999999999998</v>
      </c>
      <c r="DC31" s="148">
        <v>2.12</v>
      </c>
      <c r="DD31" s="148">
        <v>2</v>
      </c>
      <c r="DE31" s="148">
        <v>1.98</v>
      </c>
      <c r="DF31" s="148">
        <v>1.89</v>
      </c>
      <c r="DG31" s="148">
        <v>1.87</v>
      </c>
      <c r="DH31" s="148">
        <v>1.96</v>
      </c>
      <c r="DI31" s="148">
        <v>1.89</v>
      </c>
      <c r="DJ31" s="148">
        <v>1.87</v>
      </c>
      <c r="DK31" s="148">
        <v>1.76</v>
      </c>
      <c r="DL31" s="148">
        <v>1.71</v>
      </c>
      <c r="DM31" s="148">
        <v>1.88</v>
      </c>
      <c r="DN31" s="148">
        <v>1.74</v>
      </c>
      <c r="DO31" s="148">
        <v>1.85</v>
      </c>
      <c r="DP31" s="148">
        <v>1.83</v>
      </c>
      <c r="DQ31" s="148">
        <v>1.79</v>
      </c>
      <c r="DR31" s="148">
        <v>1.92</v>
      </c>
      <c r="DS31" s="148">
        <v>1.89</v>
      </c>
      <c r="DT31" s="148">
        <v>1.89</v>
      </c>
      <c r="DU31" s="148">
        <v>1.71</v>
      </c>
      <c r="DV31" s="148">
        <v>1.56</v>
      </c>
      <c r="DW31" s="148">
        <v>1.4</v>
      </c>
      <c r="DX31" s="148">
        <v>1.1000000000000001</v>
      </c>
    </row>
    <row r="32" spans="4:128">
      <c r="D32" s="142" t="s">
        <v>103</v>
      </c>
      <c r="E32" s="148">
        <v>2.9</v>
      </c>
      <c r="F32" s="148">
        <v>2.91</v>
      </c>
      <c r="G32" s="148">
        <v>2.85</v>
      </c>
      <c r="H32" s="148">
        <v>2.94</v>
      </c>
      <c r="I32" s="148">
        <v>2.99</v>
      </c>
      <c r="J32" s="148">
        <v>3.04</v>
      </c>
      <c r="K32" s="148">
        <v>3.29</v>
      </c>
      <c r="L32" s="148">
        <v>3.26</v>
      </c>
      <c r="M32" s="148">
        <v>3.37</v>
      </c>
      <c r="N32" s="148">
        <v>3.33</v>
      </c>
      <c r="O32" s="148">
        <v>3.45</v>
      </c>
      <c r="P32" s="148">
        <v>3.74</v>
      </c>
      <c r="Q32" s="148">
        <v>3.9</v>
      </c>
      <c r="R32" s="148">
        <v>3.87</v>
      </c>
      <c r="S32" s="148">
        <v>3.93</v>
      </c>
      <c r="T32" s="148">
        <v>4.2699999999999996</v>
      </c>
      <c r="U32" s="148">
        <v>4.7300000000000004</v>
      </c>
      <c r="V32" s="148">
        <v>5.75</v>
      </c>
      <c r="W32" s="148">
        <v>5.3</v>
      </c>
      <c r="X32" s="148">
        <v>7</v>
      </c>
      <c r="Y32" s="148">
        <v>7.98</v>
      </c>
      <c r="Z32" s="148">
        <v>8.6300000000000008</v>
      </c>
      <c r="AA32" s="148">
        <v>10.72</v>
      </c>
      <c r="AB32" s="148">
        <v>10.58</v>
      </c>
      <c r="AC32" s="148">
        <v>10.52</v>
      </c>
      <c r="AD32" s="148">
        <v>10.33</v>
      </c>
      <c r="AE32" s="148">
        <v>9.57</v>
      </c>
      <c r="AF32" s="148">
        <v>7.67</v>
      </c>
      <c r="AG32" s="148">
        <v>6.45</v>
      </c>
      <c r="AH32" s="148">
        <v>5.73</v>
      </c>
      <c r="AI32" s="148">
        <v>5.17</v>
      </c>
      <c r="AJ32" s="148">
        <v>4.62</v>
      </c>
      <c r="AK32" s="148">
        <v>4.33</v>
      </c>
      <c r="AL32" s="148">
        <v>3.95</v>
      </c>
      <c r="AM32" s="148">
        <v>3.7</v>
      </c>
      <c r="AN32" s="148">
        <v>3.91</v>
      </c>
      <c r="AO32" s="148">
        <v>3.72</v>
      </c>
      <c r="AP32" s="148">
        <v>3.98</v>
      </c>
      <c r="AQ32" s="148">
        <v>3.53</v>
      </c>
      <c r="AR32" s="148">
        <v>3.09</v>
      </c>
      <c r="AS32" s="148">
        <v>6.1</v>
      </c>
      <c r="AT32" s="148">
        <v>4.47</v>
      </c>
      <c r="AU32" s="148">
        <v>4.3</v>
      </c>
      <c r="AV32" s="148">
        <v>4.4800000000000004</v>
      </c>
      <c r="AW32" s="148">
        <v>4.6100000000000003</v>
      </c>
      <c r="AX32" s="148">
        <v>4.58</v>
      </c>
      <c r="AY32" s="148">
        <v>5.39</v>
      </c>
      <c r="AZ32" s="148">
        <v>5.2</v>
      </c>
      <c r="BA32" s="148">
        <v>5.58</v>
      </c>
      <c r="BB32" s="148">
        <v>5.38</v>
      </c>
      <c r="BC32" s="148">
        <v>5.57</v>
      </c>
      <c r="BD32" s="148">
        <v>5.56</v>
      </c>
      <c r="BE32" s="148">
        <v>5.15</v>
      </c>
      <c r="BF32" s="148">
        <v>5.77</v>
      </c>
      <c r="BG32" s="148">
        <v>5.83</v>
      </c>
      <c r="BH32" s="148">
        <v>7.92</v>
      </c>
      <c r="BI32" s="148">
        <v>5.48</v>
      </c>
      <c r="BJ32" s="148">
        <v>5.05</v>
      </c>
      <c r="BK32" s="148">
        <v>4.79</v>
      </c>
      <c r="BL32" s="148">
        <v>4.26</v>
      </c>
      <c r="BM32" s="148">
        <v>4.3600000000000003</v>
      </c>
      <c r="BN32" s="148">
        <v>4.24</v>
      </c>
      <c r="BO32" s="148">
        <v>3.99</v>
      </c>
      <c r="BP32" s="148">
        <v>4.21</v>
      </c>
      <c r="BQ32" s="148">
        <v>4.33</v>
      </c>
      <c r="BR32" s="148">
        <v>4.2699999999999996</v>
      </c>
      <c r="BS32" s="148">
        <v>4.29</v>
      </c>
      <c r="BT32" s="148">
        <v>4.72</v>
      </c>
      <c r="BU32" s="148">
        <v>4.82</v>
      </c>
      <c r="BV32" s="148">
        <v>4.96</v>
      </c>
      <c r="BW32" s="148">
        <v>5.01</v>
      </c>
      <c r="BX32" s="148">
        <v>4.9400000000000004</v>
      </c>
      <c r="BY32" s="148">
        <v>4.79</v>
      </c>
      <c r="BZ32" s="148">
        <v>5.01</v>
      </c>
      <c r="CA32" s="148">
        <v>5.1100000000000003</v>
      </c>
      <c r="CB32" s="148">
        <v>4.5999999999999996</v>
      </c>
      <c r="CC32" s="148">
        <v>4.4800000000000004</v>
      </c>
      <c r="CD32" s="148">
        <v>4.32</v>
      </c>
      <c r="CE32" s="148">
        <v>4.49</v>
      </c>
      <c r="CF32" s="148">
        <v>4.24</v>
      </c>
      <c r="CG32" s="148">
        <v>3.94</v>
      </c>
      <c r="CH32" s="148">
        <v>3.79</v>
      </c>
      <c r="CI32" s="148">
        <v>3.29</v>
      </c>
      <c r="CJ32" s="148">
        <v>3</v>
      </c>
      <c r="CK32" s="148">
        <v>3.52</v>
      </c>
      <c r="CL32" s="148">
        <v>3.08</v>
      </c>
      <c r="CM32" s="148">
        <v>3.21</v>
      </c>
      <c r="CN32" s="148">
        <v>3.61</v>
      </c>
      <c r="CO32" s="148">
        <v>3.75</v>
      </c>
      <c r="CP32" s="148">
        <v>3.86</v>
      </c>
      <c r="CQ32" s="148">
        <v>4.18</v>
      </c>
      <c r="CR32" s="148">
        <v>4.57</v>
      </c>
      <c r="CS32" s="148">
        <v>4.8</v>
      </c>
      <c r="CT32" s="148">
        <v>5.13</v>
      </c>
      <c r="CU32" s="148">
        <v>5.46</v>
      </c>
      <c r="CV32" s="148">
        <v>5.29</v>
      </c>
      <c r="CW32" s="148">
        <v>5.25</v>
      </c>
      <c r="CX32" s="148">
        <v>5.26</v>
      </c>
      <c r="CY32" s="148">
        <v>4.95</v>
      </c>
      <c r="CZ32" s="148">
        <v>4.4800000000000004</v>
      </c>
      <c r="DA32" s="148">
        <v>3.82</v>
      </c>
      <c r="DB32" s="148">
        <v>3.81</v>
      </c>
      <c r="DC32" s="148">
        <v>3.22</v>
      </c>
      <c r="DD32" s="148">
        <v>3.22</v>
      </c>
      <c r="DE32" s="148">
        <v>3.26</v>
      </c>
      <c r="DF32" s="148">
        <v>3.13</v>
      </c>
      <c r="DG32" s="148">
        <v>3.27</v>
      </c>
      <c r="DH32" s="148">
        <v>3.28</v>
      </c>
      <c r="DI32" s="148">
        <v>3.52</v>
      </c>
      <c r="DJ32" s="148">
        <v>3.41</v>
      </c>
      <c r="DK32" s="148">
        <v>3.53</v>
      </c>
      <c r="DL32" s="148">
        <v>3.42</v>
      </c>
      <c r="DM32" s="148">
        <v>3.5</v>
      </c>
      <c r="DN32" s="148">
        <v>3.26</v>
      </c>
      <c r="DO32" s="148">
        <v>3.55</v>
      </c>
      <c r="DP32" s="148">
        <v>3.64</v>
      </c>
      <c r="DQ32" s="148">
        <v>3.37</v>
      </c>
      <c r="DR32" s="148">
        <v>3.66</v>
      </c>
      <c r="DS32" s="148">
        <v>3.43</v>
      </c>
      <c r="DT32" s="148">
        <v>3.47</v>
      </c>
      <c r="DU32" s="148">
        <v>3.12</v>
      </c>
      <c r="DV32" s="148">
        <v>2.88</v>
      </c>
      <c r="DW32" s="148">
        <v>2.54</v>
      </c>
      <c r="DX32" s="148">
        <v>2.0499999999999998</v>
      </c>
    </row>
    <row r="33" spans="4:128">
      <c r="D33" s="123" t="s">
        <v>104</v>
      </c>
      <c r="E33" s="148">
        <v>0.67</v>
      </c>
      <c r="F33" s="148">
        <v>0.65</v>
      </c>
      <c r="G33" s="148">
        <v>0.71</v>
      </c>
      <c r="H33" s="148">
        <v>0.7</v>
      </c>
      <c r="I33" s="148">
        <v>0.69</v>
      </c>
      <c r="J33" s="148">
        <v>0.77</v>
      </c>
      <c r="K33" s="148">
        <v>0.79</v>
      </c>
      <c r="L33" s="148">
        <v>0.88</v>
      </c>
      <c r="M33" s="148">
        <v>0.83</v>
      </c>
      <c r="N33" s="148">
        <v>0.9</v>
      </c>
      <c r="O33" s="148">
        <v>0.87</v>
      </c>
      <c r="P33" s="148">
        <v>0.96</v>
      </c>
      <c r="Q33" s="148">
        <v>1.01</v>
      </c>
      <c r="R33" s="148">
        <v>1.08</v>
      </c>
      <c r="S33" s="148">
        <v>1.0900000000000001</v>
      </c>
      <c r="T33" s="148">
        <v>1.08</v>
      </c>
      <c r="U33" s="148">
        <v>1.22</v>
      </c>
      <c r="V33" s="148">
        <v>1.35</v>
      </c>
      <c r="W33" s="148">
        <v>1.5</v>
      </c>
      <c r="X33" s="148">
        <v>1.89</v>
      </c>
      <c r="Y33" s="148">
        <v>1.8</v>
      </c>
      <c r="Z33" s="148">
        <v>1.98</v>
      </c>
      <c r="AA33" s="148">
        <v>2.37</v>
      </c>
      <c r="AB33" s="148">
        <v>2.62</v>
      </c>
      <c r="AC33" s="148">
        <v>3.06</v>
      </c>
      <c r="AD33" s="148">
        <v>3.38</v>
      </c>
      <c r="AE33" s="148">
        <v>3.51</v>
      </c>
      <c r="AF33" s="148">
        <v>3.28</v>
      </c>
      <c r="AG33" s="148">
        <v>3</v>
      </c>
      <c r="AH33" s="148">
        <v>2.59</v>
      </c>
      <c r="AI33" s="148">
        <v>2.31</v>
      </c>
      <c r="AJ33" s="148">
        <v>2.11</v>
      </c>
      <c r="AK33" s="148">
        <v>1.93</v>
      </c>
      <c r="AL33" s="148">
        <v>1.64</v>
      </c>
      <c r="AM33" s="148">
        <v>1.59</v>
      </c>
      <c r="AN33" s="148">
        <v>1.51</v>
      </c>
      <c r="AO33" s="148">
        <v>1.2</v>
      </c>
      <c r="AP33" s="148">
        <v>1.25</v>
      </c>
      <c r="AQ33" s="148">
        <v>1.08</v>
      </c>
      <c r="AR33" s="148">
        <v>1.01</v>
      </c>
      <c r="AS33" s="148">
        <v>1.2</v>
      </c>
      <c r="AT33" s="148">
        <v>2.39</v>
      </c>
      <c r="AU33" s="148">
        <v>1.22</v>
      </c>
      <c r="AV33" s="148">
        <v>1.24</v>
      </c>
      <c r="AW33" s="148">
        <v>1.51</v>
      </c>
      <c r="AX33" s="148">
        <v>1.33</v>
      </c>
      <c r="AY33" s="148">
        <v>1.4</v>
      </c>
      <c r="AZ33" s="148">
        <v>1.4</v>
      </c>
      <c r="BA33" s="148">
        <v>1.32</v>
      </c>
      <c r="BB33" s="148">
        <v>1.52</v>
      </c>
      <c r="BC33" s="148">
        <v>1.68</v>
      </c>
      <c r="BD33" s="148">
        <v>1.59</v>
      </c>
      <c r="BE33" s="148">
        <v>1.56</v>
      </c>
      <c r="BF33" s="148">
        <v>1.67</v>
      </c>
      <c r="BG33" s="148">
        <v>1.58</v>
      </c>
      <c r="BH33" s="148">
        <v>1.64</v>
      </c>
      <c r="BI33" s="148">
        <v>1.65</v>
      </c>
      <c r="BJ33" s="148">
        <v>1.47</v>
      </c>
      <c r="BK33" s="148">
        <v>1.28</v>
      </c>
      <c r="BL33" s="148">
        <v>1.23</v>
      </c>
      <c r="BM33" s="148">
        <v>2.11</v>
      </c>
      <c r="BN33" s="148">
        <v>1.04</v>
      </c>
      <c r="BO33" s="148">
        <v>1.1000000000000001</v>
      </c>
      <c r="BP33" s="148">
        <v>1.1000000000000001</v>
      </c>
      <c r="BQ33" s="148">
        <v>1.1599999999999999</v>
      </c>
      <c r="BR33" s="148">
        <v>1.32</v>
      </c>
      <c r="BS33" s="148">
        <v>1.07</v>
      </c>
      <c r="BT33" s="148">
        <v>1.1200000000000001</v>
      </c>
      <c r="BU33" s="148">
        <v>1.0900000000000001</v>
      </c>
      <c r="BV33" s="148">
        <v>1.1000000000000001</v>
      </c>
      <c r="BW33" s="148">
        <v>1.1599999999999999</v>
      </c>
      <c r="BX33" s="148">
        <v>1.1499999999999999</v>
      </c>
      <c r="BY33" s="148">
        <v>1.0900000000000001</v>
      </c>
      <c r="BZ33" s="148">
        <v>1.1200000000000001</v>
      </c>
      <c r="CA33" s="148">
        <v>1.1599999999999999</v>
      </c>
      <c r="CB33" s="148">
        <v>1.1000000000000001</v>
      </c>
      <c r="CC33" s="148">
        <v>1.08</v>
      </c>
      <c r="CD33" s="148">
        <v>1.06</v>
      </c>
      <c r="CE33" s="148">
        <v>0.96</v>
      </c>
      <c r="CF33" s="148">
        <v>0.96</v>
      </c>
      <c r="CG33" s="148">
        <v>0.91</v>
      </c>
      <c r="CH33" s="148">
        <v>0.85</v>
      </c>
      <c r="CI33" s="148">
        <v>0.77</v>
      </c>
      <c r="CJ33" s="148">
        <v>0.66</v>
      </c>
      <c r="CK33" s="148">
        <v>0.65</v>
      </c>
      <c r="CL33" s="148">
        <v>0.68</v>
      </c>
      <c r="CM33" s="148">
        <v>0.74</v>
      </c>
      <c r="CN33" s="148">
        <v>0.61</v>
      </c>
      <c r="CO33" s="148">
        <v>0.7</v>
      </c>
      <c r="CP33" s="148">
        <v>0.83</v>
      </c>
      <c r="CQ33" s="148">
        <v>0.88</v>
      </c>
      <c r="CR33" s="148">
        <v>0.83</v>
      </c>
      <c r="CS33" s="148">
        <v>1.1000000000000001</v>
      </c>
      <c r="CT33" s="148">
        <v>1.1299999999999999</v>
      </c>
      <c r="CU33" s="148">
        <v>1.18</v>
      </c>
      <c r="CV33" s="148">
        <v>1.29</v>
      </c>
      <c r="CW33" s="148">
        <v>1.29</v>
      </c>
      <c r="CX33" s="148">
        <v>1.27</v>
      </c>
      <c r="CY33" s="148">
        <v>1.33</v>
      </c>
      <c r="CZ33" s="148">
        <v>1.48</v>
      </c>
      <c r="DA33" s="148">
        <v>1.48</v>
      </c>
      <c r="DB33" s="148">
        <v>1.1499999999999999</v>
      </c>
      <c r="DC33" s="148">
        <v>1.35</v>
      </c>
      <c r="DD33" s="148">
        <v>1.19</v>
      </c>
      <c r="DE33" s="148">
        <v>1.04</v>
      </c>
      <c r="DF33" s="148">
        <v>0.98</v>
      </c>
      <c r="DG33" s="148">
        <v>0.9</v>
      </c>
      <c r="DH33" s="148">
        <v>1.1000000000000001</v>
      </c>
      <c r="DI33" s="148">
        <v>0.82</v>
      </c>
      <c r="DJ33" s="148">
        <v>0.9</v>
      </c>
      <c r="DK33" s="148">
        <v>0.82</v>
      </c>
      <c r="DL33" s="148">
        <v>0.77</v>
      </c>
      <c r="DM33" s="148">
        <v>0.89</v>
      </c>
      <c r="DN33" s="148">
        <v>0.83</v>
      </c>
      <c r="DO33" s="148">
        <v>0.82</v>
      </c>
      <c r="DP33" s="148">
        <v>0.8</v>
      </c>
      <c r="DQ33" s="148">
        <v>0.79</v>
      </c>
      <c r="DR33" s="148">
        <v>0.84</v>
      </c>
      <c r="DS33" s="148">
        <v>0.93</v>
      </c>
      <c r="DT33" s="148">
        <v>0.93</v>
      </c>
      <c r="DU33" s="148">
        <v>0.86</v>
      </c>
      <c r="DV33" s="148">
        <v>0.77</v>
      </c>
      <c r="DW33" s="148">
        <v>0.69</v>
      </c>
      <c r="DX33" s="148">
        <v>0.56999999999999995</v>
      </c>
    </row>
    <row r="34" spans="4:128">
      <c r="D34" s="123" t="s">
        <v>105</v>
      </c>
      <c r="E34" s="148">
        <v>0.18</v>
      </c>
      <c r="F34" s="148">
        <v>0.16</v>
      </c>
      <c r="G34" s="148">
        <v>0.11</v>
      </c>
      <c r="H34" s="148">
        <v>0.17</v>
      </c>
      <c r="I34" s="148">
        <v>0.06</v>
      </c>
      <c r="J34" s="148">
        <v>0.09</v>
      </c>
      <c r="K34" s="148">
        <v>0.06</v>
      </c>
      <c r="L34" s="148">
        <v>0.04</v>
      </c>
      <c r="M34" s="148">
        <v>-0.03</v>
      </c>
      <c r="N34" s="148">
        <v>-0.01</v>
      </c>
      <c r="O34" s="148">
        <v>0.19</v>
      </c>
      <c r="P34" s="148">
        <v>0.45</v>
      </c>
      <c r="Q34" s="148">
        <v>0.05</v>
      </c>
      <c r="R34" s="148">
        <v>0.35</v>
      </c>
      <c r="S34" s="148">
        <v>0.25</v>
      </c>
      <c r="T34" s="148">
        <v>0.2</v>
      </c>
      <c r="U34" s="148">
        <v>0.2</v>
      </c>
      <c r="V34" s="148">
        <v>0.15</v>
      </c>
      <c r="W34" s="148">
        <v>0.15</v>
      </c>
      <c r="X34" s="148">
        <v>0.27</v>
      </c>
      <c r="Y34" s="148">
        <v>0.57999999999999996</v>
      </c>
      <c r="Z34" s="148">
        <v>0.44</v>
      </c>
      <c r="AA34" s="148">
        <v>0.76</v>
      </c>
      <c r="AB34" s="148">
        <v>0.93</v>
      </c>
      <c r="AC34" s="148">
        <v>1.2</v>
      </c>
      <c r="AD34" s="148">
        <v>1.33</v>
      </c>
      <c r="AE34" s="148">
        <v>1.37</v>
      </c>
      <c r="AF34" s="148">
        <v>0.8</v>
      </c>
      <c r="AG34" s="148">
        <v>0.55000000000000004</v>
      </c>
      <c r="AH34" s="148">
        <v>0.49</v>
      </c>
      <c r="AI34" s="148">
        <v>0.35</v>
      </c>
      <c r="AJ34" s="148">
        <v>0.4</v>
      </c>
      <c r="AK34" s="148">
        <v>0.2</v>
      </c>
      <c r="AL34" s="148">
        <v>0.25</v>
      </c>
      <c r="AM34" s="148">
        <v>0.19</v>
      </c>
      <c r="AN34" s="148">
        <v>0.2</v>
      </c>
      <c r="AO34" s="148">
        <v>0.14000000000000001</v>
      </c>
      <c r="AP34" s="148">
        <v>0.05</v>
      </c>
      <c r="AQ34" s="148">
        <v>0.13</v>
      </c>
      <c r="AR34" s="148">
        <v>0.26</v>
      </c>
      <c r="AS34" s="148">
        <v>0.65</v>
      </c>
      <c r="AT34" s="148">
        <v>1.05</v>
      </c>
      <c r="AU34" s="148">
        <v>0.23</v>
      </c>
      <c r="AV34" s="148">
        <v>0.38</v>
      </c>
      <c r="AW34" s="148">
        <v>0.36</v>
      </c>
      <c r="AX34" s="148">
        <v>0.35</v>
      </c>
      <c r="AY34" s="148">
        <v>0.37</v>
      </c>
      <c r="AZ34" s="148">
        <v>0.5</v>
      </c>
      <c r="BA34" s="148">
        <v>0.54</v>
      </c>
      <c r="BB34" s="148">
        <v>0.74</v>
      </c>
      <c r="BC34" s="148">
        <v>1.01</v>
      </c>
      <c r="BD34" s="148">
        <v>1.07</v>
      </c>
      <c r="BE34" s="148">
        <v>1.56</v>
      </c>
      <c r="BF34" s="148">
        <v>0.82</v>
      </c>
      <c r="BG34" s="148">
        <v>1</v>
      </c>
      <c r="BH34" s="148">
        <v>0.83</v>
      </c>
      <c r="BI34" s="148">
        <v>0.76</v>
      </c>
      <c r="BJ34" s="148">
        <v>0.74</v>
      </c>
      <c r="BK34" s="148">
        <v>0.52</v>
      </c>
      <c r="BL34" s="148">
        <v>0.49</v>
      </c>
      <c r="BM34" s="148">
        <v>0.32</v>
      </c>
      <c r="BN34" s="148">
        <v>0.28000000000000003</v>
      </c>
      <c r="BO34" s="148">
        <v>0.27</v>
      </c>
      <c r="BP34" s="148">
        <v>0.28000000000000003</v>
      </c>
      <c r="BQ34" s="148">
        <v>0.34</v>
      </c>
      <c r="BR34" s="148">
        <v>0.26</v>
      </c>
      <c r="BS34" s="148">
        <v>0.31</v>
      </c>
      <c r="BT34" s="148">
        <v>0.28999999999999998</v>
      </c>
      <c r="BU34" s="148">
        <v>0.2</v>
      </c>
      <c r="BV34" s="148">
        <v>0.26</v>
      </c>
      <c r="BW34" s="148">
        <v>0.26</v>
      </c>
      <c r="BX34" s="148">
        <v>0.27</v>
      </c>
      <c r="BY34" s="148">
        <v>0.31</v>
      </c>
      <c r="BZ34" s="148">
        <v>0.2</v>
      </c>
      <c r="CA34" s="148">
        <v>0.24</v>
      </c>
      <c r="CB34" s="148">
        <v>0.23</v>
      </c>
      <c r="CC34" s="148">
        <v>0.18</v>
      </c>
      <c r="CD34" s="148">
        <v>0.28999999999999998</v>
      </c>
      <c r="CE34" s="148">
        <v>0.19</v>
      </c>
      <c r="CF34" s="148">
        <v>0.18</v>
      </c>
      <c r="CG34" s="148">
        <v>0.09</v>
      </c>
      <c r="CH34" s="148">
        <v>0.03</v>
      </c>
      <c r="CI34" s="148">
        <v>0.26</v>
      </c>
      <c r="CJ34" s="148">
        <v>0.04</v>
      </c>
      <c r="CK34" s="148">
        <v>0.05</v>
      </c>
      <c r="CL34" s="148">
        <v>0.14000000000000001</v>
      </c>
      <c r="CM34" s="148">
        <v>0.09</v>
      </c>
      <c r="CN34" s="148">
        <v>0.02</v>
      </c>
      <c r="CO34" s="148">
        <v>0.31</v>
      </c>
      <c r="CP34" s="148">
        <v>0.32</v>
      </c>
      <c r="CQ34" s="148">
        <v>0.43</v>
      </c>
      <c r="CR34" s="148">
        <v>0.5</v>
      </c>
      <c r="CS34" s="148">
        <v>0.78</v>
      </c>
      <c r="CT34" s="148">
        <v>0.53</v>
      </c>
      <c r="CU34" s="148">
        <v>0.69</v>
      </c>
      <c r="CV34" s="148">
        <v>0.68</v>
      </c>
      <c r="CW34" s="148">
        <v>0.65</v>
      </c>
      <c r="CX34" s="148">
        <v>0.81</v>
      </c>
      <c r="CY34" s="148">
        <v>0.72</v>
      </c>
      <c r="CZ34" s="148">
        <v>0.81</v>
      </c>
      <c r="DA34" s="148">
        <v>0.53</v>
      </c>
      <c r="DB34" s="148">
        <v>0.74</v>
      </c>
      <c r="DC34" s="148">
        <v>0.56000000000000005</v>
      </c>
      <c r="DD34" s="148">
        <v>0.77</v>
      </c>
      <c r="DE34" s="148">
        <v>0.55000000000000004</v>
      </c>
      <c r="DF34" s="148">
        <v>0.4</v>
      </c>
      <c r="DG34" s="148">
        <v>0.44</v>
      </c>
      <c r="DH34" s="148">
        <v>0.44</v>
      </c>
      <c r="DI34" s="148">
        <v>0.35</v>
      </c>
      <c r="DJ34" s="148">
        <v>0.38</v>
      </c>
      <c r="DK34" s="148">
        <v>0.53</v>
      </c>
      <c r="DL34" s="148">
        <v>0.38</v>
      </c>
      <c r="DM34" s="148">
        <v>0.66</v>
      </c>
      <c r="DN34" s="148">
        <v>0.63</v>
      </c>
      <c r="DO34" s="148">
        <v>0.73</v>
      </c>
      <c r="DP34" s="148">
        <v>1.05</v>
      </c>
      <c r="DQ34" s="148">
        <v>0.63</v>
      </c>
      <c r="DR34" s="148">
        <v>0.65</v>
      </c>
      <c r="DS34" s="148">
        <v>0.57999999999999996</v>
      </c>
      <c r="DT34" s="148">
        <v>0.6</v>
      </c>
      <c r="DU34" s="148">
        <v>0.77</v>
      </c>
      <c r="DV34" s="148">
        <v>0.83</v>
      </c>
      <c r="DW34" s="148">
        <v>0.67</v>
      </c>
      <c r="DX34" s="148">
        <v>0.36</v>
      </c>
    </row>
    <row r="35" spans="4:128">
      <c r="D35" s="123" t="s">
        <v>106</v>
      </c>
      <c r="E35" s="148">
        <v>0.3</v>
      </c>
      <c r="F35" s="148">
        <v>0.23</v>
      </c>
      <c r="G35" s="148">
        <v>0.22</v>
      </c>
      <c r="H35" s="148">
        <v>0.17</v>
      </c>
      <c r="I35" s="148">
        <v>0.2</v>
      </c>
      <c r="J35" s="148">
        <v>0.18</v>
      </c>
      <c r="K35" s="148">
        <v>0.19</v>
      </c>
      <c r="L35" s="148">
        <v>0.21</v>
      </c>
      <c r="M35" s="148">
        <v>0.22</v>
      </c>
      <c r="N35" s="148">
        <v>0.23</v>
      </c>
      <c r="O35" s="148">
        <v>0.28999999999999998</v>
      </c>
      <c r="P35" s="148">
        <v>0.34</v>
      </c>
      <c r="Q35" s="148">
        <v>0.26</v>
      </c>
      <c r="R35" s="148">
        <v>0.42</v>
      </c>
      <c r="S35" s="148">
        <v>0.5</v>
      </c>
      <c r="T35" s="148">
        <v>0.52</v>
      </c>
      <c r="U35" s="148">
        <v>0.62</v>
      </c>
      <c r="V35" s="148">
        <v>0.65</v>
      </c>
      <c r="W35" s="148">
        <v>0.78</v>
      </c>
      <c r="X35" s="148">
        <v>1.1299999999999999</v>
      </c>
      <c r="Y35" s="148">
        <v>1.26</v>
      </c>
      <c r="Z35" s="148">
        <v>1.72</v>
      </c>
      <c r="AA35" s="148">
        <v>1.83</v>
      </c>
      <c r="AB35" s="148">
        <v>2.0299999999999998</v>
      </c>
      <c r="AC35" s="148">
        <v>2.5099999999999998</v>
      </c>
      <c r="AD35" s="148">
        <v>2.66</v>
      </c>
      <c r="AE35" s="148">
        <v>2.38</v>
      </c>
      <c r="AF35" s="148">
        <v>1.89</v>
      </c>
      <c r="AG35" s="148">
        <v>1.4</v>
      </c>
      <c r="AH35" s="148">
        <v>1.01</v>
      </c>
      <c r="AI35" s="148">
        <v>0.83</v>
      </c>
      <c r="AJ35" s="148">
        <v>0.7</v>
      </c>
      <c r="AK35" s="148">
        <v>0.69</v>
      </c>
      <c r="AL35" s="148">
        <v>0.45</v>
      </c>
      <c r="AM35" s="148">
        <v>0.41</v>
      </c>
      <c r="AN35" s="148">
        <v>0.36</v>
      </c>
      <c r="AO35" s="148">
        <v>0.23</v>
      </c>
      <c r="AP35" s="148">
        <v>0.28999999999999998</v>
      </c>
      <c r="AQ35" s="148">
        <v>0.22</v>
      </c>
      <c r="AR35" s="148">
        <v>0.2</v>
      </c>
      <c r="AS35" s="148">
        <v>0.21</v>
      </c>
      <c r="AT35" s="148">
        <v>0.16</v>
      </c>
      <c r="AU35" s="148">
        <v>0.18</v>
      </c>
      <c r="AV35" s="148">
        <v>0.23</v>
      </c>
      <c r="AW35" s="148">
        <v>0.27</v>
      </c>
      <c r="AX35" s="148">
        <v>0.39</v>
      </c>
      <c r="AY35" s="148">
        <v>0.56000000000000005</v>
      </c>
      <c r="AZ35" s="148">
        <v>0.78</v>
      </c>
      <c r="BA35" s="148">
        <v>1</v>
      </c>
      <c r="BB35" s="148">
        <v>1.32</v>
      </c>
      <c r="BC35" s="148">
        <v>1.46</v>
      </c>
      <c r="BD35" s="148">
        <v>1.65</v>
      </c>
      <c r="BE35" s="148">
        <v>1.72</v>
      </c>
      <c r="BF35" s="148">
        <v>2.35</v>
      </c>
      <c r="BG35" s="148">
        <v>1.96</v>
      </c>
      <c r="BH35" s="148">
        <v>1.65</v>
      </c>
      <c r="BI35" s="148">
        <v>2.23</v>
      </c>
      <c r="BJ35" s="148">
        <v>1.45</v>
      </c>
      <c r="BK35" s="148">
        <v>1.23</v>
      </c>
      <c r="BL35" s="148">
        <v>1.05</v>
      </c>
      <c r="BM35" s="148">
        <v>1.1499999999999999</v>
      </c>
      <c r="BN35" s="148">
        <v>0.74</v>
      </c>
      <c r="BO35" s="148">
        <v>0.72</v>
      </c>
      <c r="BP35" s="148">
        <v>0.62</v>
      </c>
      <c r="BQ35" s="148">
        <v>0.6</v>
      </c>
      <c r="BR35" s="148">
        <v>0.56999999999999995</v>
      </c>
      <c r="BS35" s="148">
        <v>0.55000000000000004</v>
      </c>
      <c r="BT35" s="148">
        <v>0.5</v>
      </c>
      <c r="BU35" s="148">
        <v>0.45</v>
      </c>
      <c r="BV35" s="148">
        <v>0.4</v>
      </c>
      <c r="BW35" s="148">
        <v>0.32</v>
      </c>
      <c r="BX35" s="148">
        <v>0.32</v>
      </c>
      <c r="BY35" s="148">
        <v>0.22</v>
      </c>
      <c r="BZ35" s="148">
        <v>0.32</v>
      </c>
      <c r="CA35" s="148">
        <v>0.19</v>
      </c>
      <c r="CB35" s="148">
        <v>0.16</v>
      </c>
      <c r="CC35" s="148">
        <v>0.08</v>
      </c>
      <c r="CD35" s="148">
        <v>0.15</v>
      </c>
      <c r="CE35" s="148">
        <v>0.23</v>
      </c>
      <c r="CF35" s="148">
        <v>0.28999999999999998</v>
      </c>
      <c r="CG35" s="148">
        <v>0.23</v>
      </c>
      <c r="CH35" s="148">
        <v>0.32</v>
      </c>
      <c r="CI35" s="148">
        <v>0.03</v>
      </c>
      <c r="CJ35" s="148">
        <v>0.22</v>
      </c>
      <c r="CK35" s="148">
        <v>0.13</v>
      </c>
      <c r="CL35" s="148">
        <v>0.13</v>
      </c>
      <c r="CM35" s="148">
        <v>0.21</v>
      </c>
      <c r="CN35" s="148">
        <v>0.36</v>
      </c>
      <c r="CO35" s="148">
        <v>0.52</v>
      </c>
      <c r="CP35" s="148">
        <v>0.7</v>
      </c>
      <c r="CQ35" s="148">
        <v>0.84</v>
      </c>
      <c r="CR35" s="148">
        <v>0.86</v>
      </c>
      <c r="CS35" s="148">
        <v>1.0900000000000001</v>
      </c>
      <c r="CT35" s="148">
        <v>1.26</v>
      </c>
      <c r="CU35" s="148">
        <v>1.21</v>
      </c>
      <c r="CV35" s="148">
        <v>1.77</v>
      </c>
      <c r="CW35" s="148">
        <v>2.1</v>
      </c>
      <c r="CX35" s="148">
        <v>2.13</v>
      </c>
      <c r="CY35" s="148">
        <v>1.8</v>
      </c>
      <c r="CZ35" s="148">
        <v>1.1299999999999999</v>
      </c>
      <c r="DA35" s="148">
        <v>1.24</v>
      </c>
      <c r="DB35" s="148">
        <v>1.1399999999999999</v>
      </c>
      <c r="DC35" s="148">
        <v>1.35</v>
      </c>
      <c r="DD35" s="148">
        <v>1.28</v>
      </c>
      <c r="DE35" s="148">
        <v>1.76</v>
      </c>
      <c r="DF35" s="148">
        <v>0.77</v>
      </c>
      <c r="DG35" s="148">
        <v>0.66</v>
      </c>
      <c r="DH35" s="148">
        <v>0.76</v>
      </c>
      <c r="DI35" s="148">
        <v>0.75</v>
      </c>
      <c r="DJ35" s="148">
        <v>0.89</v>
      </c>
      <c r="DK35" s="148">
        <v>1.1200000000000001</v>
      </c>
      <c r="DL35" s="148">
        <v>1.01</v>
      </c>
      <c r="DM35" s="148">
        <v>0.89</v>
      </c>
      <c r="DN35" s="148">
        <v>0.9</v>
      </c>
      <c r="DO35" s="148">
        <v>0.92</v>
      </c>
      <c r="DP35" s="148">
        <v>0.94</v>
      </c>
      <c r="DQ35" s="148">
        <v>1.17</v>
      </c>
      <c r="DR35" s="148">
        <v>1.17</v>
      </c>
      <c r="DS35" s="148">
        <v>1.17</v>
      </c>
      <c r="DT35" s="148">
        <v>1.1000000000000001</v>
      </c>
      <c r="DU35" s="148">
        <v>1.1000000000000001</v>
      </c>
      <c r="DV35" s="148">
        <v>1.1499999999999999</v>
      </c>
      <c r="DW35" s="148">
        <v>0.87</v>
      </c>
      <c r="DX35" s="148">
        <v>0.98</v>
      </c>
    </row>
    <row r="36" spans="4:128">
      <c r="D36" s="123" t="s">
        <v>107</v>
      </c>
      <c r="E36" s="148">
        <v>-7.0000000000000007E-2</v>
      </c>
      <c r="F36" s="148">
        <v>0.05</v>
      </c>
      <c r="G36" s="148">
        <v>0.15</v>
      </c>
      <c r="H36" s="148">
        <v>0.02</v>
      </c>
      <c r="I36" s="148">
        <v>-0.02</v>
      </c>
      <c r="J36" s="148">
        <v>-0.06</v>
      </c>
      <c r="K36" s="148">
        <v>0.04</v>
      </c>
      <c r="L36" s="148">
        <v>0.11</v>
      </c>
      <c r="M36" s="148">
        <v>0.09</v>
      </c>
      <c r="N36" s="148">
        <v>0.3</v>
      </c>
      <c r="O36" s="148">
        <v>0</v>
      </c>
      <c r="P36" s="148">
        <v>-0.1</v>
      </c>
      <c r="Q36" s="148">
        <v>0.74</v>
      </c>
      <c r="R36" s="148">
        <v>0.57999999999999996</v>
      </c>
      <c r="S36" s="148">
        <v>0.78</v>
      </c>
      <c r="T36" s="148">
        <v>0.43</v>
      </c>
      <c r="U36" s="148">
        <v>0.23</v>
      </c>
      <c r="V36" s="148">
        <v>0.27</v>
      </c>
      <c r="W36" s="148">
        <v>0.54</v>
      </c>
      <c r="X36" s="148">
        <v>1.0900000000000001</v>
      </c>
      <c r="Y36" s="148">
        <v>2.0699999999999998</v>
      </c>
      <c r="Z36" s="148">
        <v>1.97</v>
      </c>
      <c r="AA36" s="148">
        <v>1.1599999999999999</v>
      </c>
      <c r="AB36" s="148">
        <v>2.87</v>
      </c>
      <c r="AC36" s="148">
        <v>1.1000000000000001</v>
      </c>
      <c r="AD36" s="148">
        <v>0.95</v>
      </c>
      <c r="AE36" s="148">
        <v>0.62</v>
      </c>
      <c r="AF36" s="148">
        <v>0.49</v>
      </c>
      <c r="AG36" s="148">
        <v>0.33</v>
      </c>
      <c r="AH36" s="148">
        <v>0.27</v>
      </c>
      <c r="AI36" s="148">
        <v>0.24</v>
      </c>
      <c r="AJ36" s="148">
        <v>7.0000000000000007E-2</v>
      </c>
      <c r="AK36" s="148">
        <v>0.08</v>
      </c>
      <c r="AL36" s="148">
        <v>0.11</v>
      </c>
      <c r="AM36" s="148">
        <v>0.08</v>
      </c>
      <c r="AN36" s="148">
        <v>7.0000000000000007E-2</v>
      </c>
      <c r="AO36" s="148">
        <v>0.26</v>
      </c>
      <c r="AP36" s="148">
        <v>-0.03</v>
      </c>
      <c r="AQ36" s="148">
        <v>0.16</v>
      </c>
      <c r="AR36" s="148">
        <v>0.22</v>
      </c>
      <c r="AS36" s="148">
        <v>-0.15</v>
      </c>
      <c r="AT36" s="148">
        <v>-0.01</v>
      </c>
      <c r="AU36" s="148">
        <v>0.12</v>
      </c>
      <c r="AV36" s="148">
        <v>0.08</v>
      </c>
      <c r="AW36" s="148">
        <v>-0.15</v>
      </c>
      <c r="AX36" s="148">
        <v>0.21</v>
      </c>
      <c r="AY36" s="148">
        <v>0.49</v>
      </c>
      <c r="AZ36" s="148">
        <v>0.44</v>
      </c>
      <c r="BA36" s="148">
        <v>0.56000000000000005</v>
      </c>
      <c r="BB36" s="148">
        <v>0.45</v>
      </c>
      <c r="BC36" s="148">
        <v>0.22</v>
      </c>
      <c r="BD36" s="148">
        <v>0.5</v>
      </c>
      <c r="BE36" s="148">
        <v>1.02</v>
      </c>
      <c r="BF36" s="148">
        <v>0.82</v>
      </c>
      <c r="BG36" s="148">
        <v>0.89</v>
      </c>
      <c r="BH36" s="148">
        <v>0.76</v>
      </c>
      <c r="BI36" s="148">
        <v>0.28999999999999998</v>
      </c>
      <c r="BJ36" s="148">
        <v>1.72</v>
      </c>
      <c r="BK36" s="148">
        <v>0.89</v>
      </c>
      <c r="BL36" s="148">
        <v>1.44</v>
      </c>
      <c r="BM36" s="148">
        <v>0.87</v>
      </c>
      <c r="BN36" s="148">
        <v>0.61</v>
      </c>
      <c r="BO36" s="148">
        <v>0.28999999999999998</v>
      </c>
      <c r="BP36" s="148">
        <v>0.31</v>
      </c>
      <c r="BQ36" s="148">
        <v>0.2</v>
      </c>
      <c r="BR36" s="148">
        <v>0.64</v>
      </c>
      <c r="BS36" s="148">
        <v>0.53</v>
      </c>
      <c r="BT36" s="148">
        <v>0.43</v>
      </c>
      <c r="BU36" s="148">
        <v>0.28000000000000003</v>
      </c>
      <c r="BV36" s="148">
        <v>0.14000000000000001</v>
      </c>
      <c r="BW36" s="148">
        <v>0.04</v>
      </c>
      <c r="BX36" s="148">
        <v>7.0000000000000007E-2</v>
      </c>
      <c r="BY36" s="148">
        <v>0.23</v>
      </c>
      <c r="BZ36" s="148">
        <v>0.09</v>
      </c>
      <c r="CA36" s="148">
        <v>0.25</v>
      </c>
      <c r="CB36" s="148">
        <v>-0.03</v>
      </c>
      <c r="CC36" s="148">
        <v>-0.04</v>
      </c>
      <c r="CD36" s="148">
        <v>0.12</v>
      </c>
      <c r="CE36" s="148">
        <v>0.17</v>
      </c>
      <c r="CF36" s="148">
        <v>0.03</v>
      </c>
      <c r="CG36" s="148">
        <v>0.11</v>
      </c>
      <c r="CH36" s="148">
        <v>-0.19</v>
      </c>
      <c r="CI36" s="148">
        <v>0.18</v>
      </c>
      <c r="CJ36" s="148">
        <v>-0.24</v>
      </c>
      <c r="CK36" s="148">
        <v>1.04</v>
      </c>
      <c r="CL36" s="148">
        <v>0.24</v>
      </c>
      <c r="CM36" s="148">
        <v>0.13</v>
      </c>
      <c r="CN36" s="148">
        <v>0.37</v>
      </c>
      <c r="CO36" s="148">
        <v>0.28999999999999998</v>
      </c>
      <c r="CP36" s="148">
        <v>0.08</v>
      </c>
      <c r="CQ36" s="148">
        <v>0.11</v>
      </c>
      <c r="CR36" s="148">
        <v>0.24</v>
      </c>
      <c r="CS36" s="148">
        <v>0.18</v>
      </c>
      <c r="CT36" s="148">
        <v>0.91</v>
      </c>
      <c r="CU36" s="148">
        <v>-0.17</v>
      </c>
      <c r="CV36" s="148">
        <v>0.31</v>
      </c>
      <c r="CW36" s="148">
        <v>0.01</v>
      </c>
      <c r="CX36" s="148">
        <v>1.22</v>
      </c>
      <c r="CY36" s="148">
        <v>0.69</v>
      </c>
      <c r="CZ36" s="148">
        <v>0.7</v>
      </c>
      <c r="DA36" s="148">
        <v>-0.03</v>
      </c>
      <c r="DB36" s="148">
        <v>0.1</v>
      </c>
      <c r="DC36" s="148">
        <v>-0.62</v>
      </c>
      <c r="DD36" s="148">
        <v>-0.68</v>
      </c>
      <c r="DE36" s="148">
        <v>-0.22</v>
      </c>
      <c r="DF36" s="148">
        <v>-0.05</v>
      </c>
      <c r="DG36" s="148">
        <v>0.27</v>
      </c>
      <c r="DH36" s="148">
        <v>0.43</v>
      </c>
      <c r="DI36" s="148">
        <v>-1.08</v>
      </c>
      <c r="DJ36" s="148">
        <v>7.0000000000000007E-2</v>
      </c>
      <c r="DK36" s="148">
        <v>-0.13</v>
      </c>
      <c r="DL36" s="148">
        <v>0.62</v>
      </c>
      <c r="DM36" s="148">
        <v>2.6</v>
      </c>
      <c r="DN36" s="148">
        <v>-1.77</v>
      </c>
      <c r="DO36" s="148">
        <v>1.35</v>
      </c>
      <c r="DP36" s="148">
        <v>6.92</v>
      </c>
      <c r="DQ36" s="148">
        <v>1.62</v>
      </c>
      <c r="DR36" s="148">
        <v>5.52</v>
      </c>
      <c r="DS36" s="148">
        <v>8.7799999999999994</v>
      </c>
      <c r="DT36" s="148">
        <v>4.1100000000000003</v>
      </c>
      <c r="DU36" s="148">
        <v>5.97</v>
      </c>
      <c r="DV36" s="148">
        <v>4.8</v>
      </c>
      <c r="DW36" s="148">
        <v>2.96</v>
      </c>
      <c r="DX36" s="148">
        <v>2.81</v>
      </c>
    </row>
    <row r="37" spans="4:128">
      <c r="D37" s="123" t="s">
        <v>108</v>
      </c>
      <c r="E37" s="148">
        <v>0.48</v>
      </c>
      <c r="F37" s="148">
        <v>0.46</v>
      </c>
      <c r="G37" s="148">
        <v>0.47</v>
      </c>
      <c r="H37" s="148">
        <v>0.49</v>
      </c>
      <c r="I37" s="148">
        <v>0.49</v>
      </c>
      <c r="J37" s="148">
        <v>0.52</v>
      </c>
      <c r="K37" s="148">
        <v>0.56000000000000005</v>
      </c>
      <c r="L37" s="148">
        <v>0.59</v>
      </c>
      <c r="M37" s="148">
        <v>0.63</v>
      </c>
      <c r="N37" s="148">
        <v>0.69</v>
      </c>
      <c r="O37" s="148">
        <v>0.8</v>
      </c>
      <c r="P37" s="148">
        <v>0.93</v>
      </c>
      <c r="Q37" s="148">
        <v>1.01</v>
      </c>
      <c r="R37" s="148">
        <v>1.35</v>
      </c>
      <c r="S37" s="148">
        <v>1.21</v>
      </c>
      <c r="T37" s="148">
        <v>1.31</v>
      </c>
      <c r="U37" s="148">
        <v>1.44</v>
      </c>
      <c r="V37" s="148">
        <v>1.68</v>
      </c>
      <c r="W37" s="148">
        <v>1.79</v>
      </c>
      <c r="X37" s="148">
        <v>2.15</v>
      </c>
      <c r="Y37" s="148">
        <v>2.52</v>
      </c>
      <c r="Z37" s="148">
        <v>2.81</v>
      </c>
      <c r="AA37" s="148">
        <v>3.18</v>
      </c>
      <c r="AB37" s="148">
        <v>3.37</v>
      </c>
      <c r="AC37" s="148">
        <v>3.31</v>
      </c>
      <c r="AD37" s="148">
        <v>3.16</v>
      </c>
      <c r="AE37" s="148">
        <v>2.91</v>
      </c>
      <c r="AF37" s="148">
        <v>2.29</v>
      </c>
      <c r="AG37" s="148">
        <v>2.11</v>
      </c>
      <c r="AH37" s="148">
        <v>1.72</v>
      </c>
      <c r="AI37" s="148">
        <v>1.4</v>
      </c>
      <c r="AJ37" s="148">
        <v>1.0900000000000001</v>
      </c>
      <c r="AK37" s="148">
        <v>0.88</v>
      </c>
      <c r="AL37" s="148">
        <v>0.68</v>
      </c>
      <c r="AM37" s="148">
        <v>0.6</v>
      </c>
      <c r="AN37" s="148">
        <v>0.56999999999999995</v>
      </c>
      <c r="AO37" s="148">
        <v>0.48</v>
      </c>
      <c r="AP37" s="148">
        <v>0.52</v>
      </c>
      <c r="AQ37" s="148">
        <v>0.47</v>
      </c>
      <c r="AR37" s="148">
        <v>0.41</v>
      </c>
      <c r="AS37" s="148">
        <v>0.66</v>
      </c>
      <c r="AT37" s="148">
        <v>0.71</v>
      </c>
      <c r="AU37" s="148">
        <v>0.57999999999999996</v>
      </c>
      <c r="AV37" s="148">
        <v>0.6</v>
      </c>
      <c r="AW37" s="148">
        <v>0.6</v>
      </c>
      <c r="AX37" s="148">
        <v>0.63</v>
      </c>
      <c r="AY37" s="148">
        <v>0.74</v>
      </c>
      <c r="AZ37" s="148">
        <v>0.79</v>
      </c>
      <c r="BA37" s="148">
        <v>0.89</v>
      </c>
      <c r="BB37" s="148">
        <v>0.93</v>
      </c>
      <c r="BC37" s="148">
        <v>1.04</v>
      </c>
      <c r="BD37" s="148">
        <v>1.08</v>
      </c>
      <c r="BE37" s="148">
        <v>1.08</v>
      </c>
      <c r="BF37" s="148">
        <v>1.31</v>
      </c>
      <c r="BG37" s="148">
        <v>1.28</v>
      </c>
      <c r="BH37" s="148">
        <v>1.31</v>
      </c>
      <c r="BI37" s="148">
        <v>1.28</v>
      </c>
      <c r="BJ37" s="148">
        <v>1.0900000000000001</v>
      </c>
      <c r="BK37" s="148">
        <v>0.94</v>
      </c>
      <c r="BL37" s="148">
        <v>0.83</v>
      </c>
      <c r="BM37" s="148">
        <v>0.92</v>
      </c>
      <c r="BN37" s="148">
        <v>0.66</v>
      </c>
      <c r="BO37" s="148">
        <v>0.68</v>
      </c>
      <c r="BP37" s="148">
        <v>0.64</v>
      </c>
      <c r="BQ37" s="148">
        <v>0.68</v>
      </c>
      <c r="BR37" s="148">
        <v>0.64</v>
      </c>
      <c r="BS37" s="148">
        <v>0.64</v>
      </c>
      <c r="BT37" s="148">
        <v>0.68</v>
      </c>
      <c r="BU37" s="148">
        <v>0.65</v>
      </c>
      <c r="BV37" s="148">
        <v>0.75</v>
      </c>
      <c r="BW37" s="148">
        <v>0.67</v>
      </c>
      <c r="BX37" s="148">
        <v>0.67</v>
      </c>
      <c r="BY37" s="148">
        <v>0.61</v>
      </c>
      <c r="BZ37" s="148">
        <v>0.67</v>
      </c>
      <c r="CA37" s="148">
        <v>0.67</v>
      </c>
      <c r="CB37" s="148">
        <v>0.6</v>
      </c>
      <c r="CC37" s="148">
        <v>0.54</v>
      </c>
      <c r="CD37" s="148">
        <v>0.56000000000000005</v>
      </c>
      <c r="CE37" s="148">
        <v>0.59</v>
      </c>
      <c r="CF37" s="148">
        <v>0.65</v>
      </c>
      <c r="CG37" s="148">
        <v>0.53</v>
      </c>
      <c r="CH37" s="148">
        <v>0.56999999999999995</v>
      </c>
      <c r="CI37" s="148">
        <v>0.41</v>
      </c>
      <c r="CJ37" s="148">
        <v>0.51</v>
      </c>
      <c r="CK37" s="148">
        <v>0.49</v>
      </c>
      <c r="CL37" s="148">
        <v>0.47</v>
      </c>
      <c r="CM37" s="148">
        <v>0.71</v>
      </c>
      <c r="CN37" s="148">
        <v>0.71</v>
      </c>
      <c r="CO37" s="148">
        <v>0.93</v>
      </c>
      <c r="CP37" s="148">
        <v>0.94</v>
      </c>
      <c r="CQ37" s="148">
        <v>1.1000000000000001</v>
      </c>
      <c r="CR37" s="148">
        <v>1.26</v>
      </c>
      <c r="CS37" s="148">
        <v>1.45</v>
      </c>
      <c r="CT37" s="148">
        <v>1.67</v>
      </c>
      <c r="CU37" s="148">
        <v>1.45</v>
      </c>
      <c r="CV37" s="148">
        <v>1.81</v>
      </c>
      <c r="CW37" s="148">
        <v>1.89</v>
      </c>
      <c r="CX37" s="148">
        <v>2.21</v>
      </c>
      <c r="CY37" s="148">
        <v>2.21</v>
      </c>
      <c r="CZ37" s="148">
        <v>1.65</v>
      </c>
      <c r="DA37" s="148">
        <v>1.61</v>
      </c>
      <c r="DB37" s="148">
        <v>1.35</v>
      </c>
      <c r="DC37" s="148">
        <v>2.25</v>
      </c>
      <c r="DD37" s="148">
        <v>2.0299999999999998</v>
      </c>
      <c r="DE37" s="148">
        <v>2.2999999999999998</v>
      </c>
      <c r="DF37" s="148">
        <v>1.19</v>
      </c>
      <c r="DG37" s="148">
        <v>1.25</v>
      </c>
      <c r="DH37" s="148">
        <v>1.07</v>
      </c>
      <c r="DI37" s="148">
        <v>1.08</v>
      </c>
      <c r="DJ37" s="148">
        <v>1.22</v>
      </c>
      <c r="DK37" s="148">
        <v>1.22</v>
      </c>
      <c r="DL37" s="148">
        <v>1.23</v>
      </c>
      <c r="DM37" s="148">
        <v>1.0900000000000001</v>
      </c>
      <c r="DN37" s="148">
        <v>0.85</v>
      </c>
      <c r="DO37" s="148">
        <v>0.77</v>
      </c>
      <c r="DP37" s="148">
        <v>0.93</v>
      </c>
      <c r="DQ37" s="148">
        <v>0.85</v>
      </c>
      <c r="DR37" s="148">
        <v>1.01</v>
      </c>
      <c r="DS37" s="148">
        <v>0.97</v>
      </c>
      <c r="DT37" s="148">
        <v>0.91</v>
      </c>
      <c r="DU37" s="148">
        <v>0.85</v>
      </c>
      <c r="DV37" s="148">
        <v>0.85</v>
      </c>
      <c r="DW37" s="148">
        <v>0.74</v>
      </c>
      <c r="DX37" s="148">
        <v>0.71</v>
      </c>
    </row>
    <row r="40" spans="4:128">
      <c r="G40" s="372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6"/>
  <sheetViews>
    <sheetView showGridLines="0" zoomScale="80" workbookViewId="0">
      <selection activeCell="D6" sqref="D6"/>
    </sheetView>
  </sheetViews>
  <sheetFormatPr defaultRowHeight="12.75"/>
  <cols>
    <col min="1" max="1" width="3.7109375" style="293" customWidth="1"/>
    <col min="2" max="16384" width="9.140625" style="293"/>
  </cols>
  <sheetData>
    <row r="6" spans="4:4" ht="33.75">
      <c r="D6" s="292" t="s">
        <v>411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Overview</vt:lpstr>
      <vt:lpstr>Scalar - Historical Benchmark</vt:lpstr>
      <vt:lpstr>2015 NCO Scalar</vt:lpstr>
      <vt:lpstr>SC Auto - Internal data</vt:lpstr>
      <vt:lpstr>Industry report &gt;&gt;</vt:lpstr>
      <vt:lpstr>NCO Benchmark summary</vt:lpstr>
      <vt:lpstr>GBM related - Clean</vt:lpstr>
      <vt:lpstr>NCO-100 Largest - Clean</vt:lpstr>
      <vt:lpstr>SNL aggregation &gt;&gt;</vt:lpstr>
      <vt:lpstr>SNL NCO - SHUSA</vt:lpstr>
      <vt:lpstr>SNL NCO_Sovereign</vt:lpstr>
      <vt:lpstr>SNL Loans - SHUSA</vt:lpstr>
      <vt:lpstr>SNL Loans - SHUSA (Sovereign)</vt:lpstr>
      <vt:lpstr>SHUSA SNL NCO</vt:lpstr>
      <vt:lpstr>SHUSA SNL Loans</vt:lpstr>
      <vt:lpstr>SNL Portfolio Mapping</vt:lpstr>
      <vt:lpstr>Raw data - reports &gt;&gt;</vt:lpstr>
      <vt:lpstr>Moody's - Raw</vt:lpstr>
      <vt:lpstr>GBM related - Raw</vt:lpstr>
      <vt:lpstr>NCO-100 Largest - Raw</vt:lpstr>
      <vt:lpstr>Raw data - SNL &gt;&gt;</vt:lpstr>
      <vt:lpstr>SNL Table Raw Data</vt:lpstr>
      <vt:lpstr>'NCO-100 Largest - Raw'!fn1r</vt:lpstr>
      <vt:lpstr>'NCO-100 Largest - Raw'!fn2r</vt:lpstr>
    </vt:vector>
  </TitlesOfParts>
  <Company>Oliver Wyman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Wanxin</dc:creator>
  <cp:lastModifiedBy>Cheng, Wanxin</cp:lastModifiedBy>
  <dcterms:created xsi:type="dcterms:W3CDTF">2016-03-29T21:16:00Z</dcterms:created>
  <dcterms:modified xsi:type="dcterms:W3CDTF">2016-06-03T15:49:48Z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ogoName">
    <vt:lpwstr>Oliver Wyman</vt:lpwstr>
  </property>
  <property fmtid="{D5CDD505-2E9C-101B-9397-08002B2CF9AE}" pid="3" name="DocumentMSOLanguageID">
    <vt:lpwstr>msoLanguageIDEnglishUS</vt:lpwstr>
  </property>
  <property fmtid="{D5CDD505-2E9C-101B-9397-08002B2CF9AE}" pid="4" name="{A44787D4-0540-4523-9961-78E4036D8C6D}">
    <vt:lpwstr>{9813961E-817B-494A-B932-2A710D4862E6}</vt:lpwstr>
  </property>
</Properties>
</file>